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0800" activeTab="3"/>
  </bookViews>
  <sheets>
    <sheet name="Baseline data" sheetId="1" r:id="rId1"/>
    <sheet name="New build change of plans" sheetId="9" r:id="rId2"/>
    <sheet name="Projection New Settlements" sheetId="8" r:id="rId3"/>
    <sheet name="Projection New Settlem data" sheetId="2" r:id="rId4"/>
    <sheet name="Projection New Settlem density" sheetId="13" r:id="rId5"/>
    <sheet name="Employment New settlements" sheetId="11" r:id="rId6"/>
    <sheet name="New Settlement dwellings chart" sheetId="6" r:id="rId7"/>
    <sheet name="New Settlement employment chart" sheetId="12" r:id="rId8"/>
    <sheet name="Employment per dwelling" sheetId="10" r:id="rId9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8" l="1"/>
  <c r="C2" i="9"/>
  <c r="Q29" i="8"/>
  <c r="R29" i="8"/>
  <c r="S29" i="8"/>
  <c r="T29" i="8"/>
  <c r="U29" i="8"/>
  <c r="S29" i="2"/>
  <c r="V29" i="8"/>
  <c r="T29" i="2"/>
  <c r="W29" i="8"/>
  <c r="U29" i="2"/>
  <c r="X29" i="8"/>
  <c r="V29" i="2"/>
  <c r="Y29" i="8"/>
  <c r="W29" i="2"/>
  <c r="Z29" i="8"/>
  <c r="X29" i="2"/>
  <c r="AA29" i="8"/>
  <c r="Y29" i="2"/>
  <c r="AB29" i="8"/>
  <c r="Z29" i="2"/>
  <c r="AC29" i="8"/>
  <c r="AA29" i="2"/>
  <c r="AD29" i="8"/>
  <c r="AB29" i="2"/>
  <c r="AE29" i="8"/>
  <c r="AC29" i="2"/>
  <c r="AF29" i="8"/>
  <c r="AD29" i="2"/>
  <c r="AG29" i="8"/>
  <c r="AE29" i="2"/>
  <c r="AH29" i="8"/>
  <c r="AF29" i="2"/>
  <c r="AI29" i="8"/>
  <c r="AG29" i="2"/>
  <c r="AJ29" i="8"/>
  <c r="AH29" i="2"/>
  <c r="AK29" i="8"/>
  <c r="AI29" i="2"/>
  <c r="AL29" i="8"/>
  <c r="AJ29" i="2"/>
  <c r="AM29" i="8"/>
  <c r="AK29" i="2"/>
  <c r="AN29" i="8"/>
  <c r="AL29" i="2"/>
  <c r="AO29" i="8"/>
  <c r="AM29" i="2"/>
  <c r="AP29" i="8"/>
  <c r="AN29" i="2"/>
  <c r="AQ29" i="8"/>
  <c r="AO29" i="2"/>
  <c r="AR29" i="8"/>
  <c r="AP29" i="2"/>
  <c r="AS29" i="8"/>
  <c r="AQ29" i="2"/>
  <c r="AT29" i="8"/>
  <c r="AR29" i="2"/>
  <c r="AU29" i="8"/>
  <c r="AS29" i="2"/>
  <c r="AV29" i="8"/>
  <c r="AT29" i="2"/>
  <c r="AW29" i="8"/>
  <c r="AU29" i="2"/>
  <c r="AX29" i="8"/>
  <c r="AV29" i="2"/>
  <c r="Q15" i="8"/>
  <c r="R15" i="8"/>
  <c r="S15" i="8"/>
  <c r="T15" i="8"/>
  <c r="U15" i="8"/>
  <c r="T34" i="8"/>
  <c r="U34" i="8"/>
  <c r="S34" i="2"/>
  <c r="T35" i="8"/>
  <c r="U35" i="8"/>
  <c r="S35" i="2"/>
  <c r="S15" i="2"/>
  <c r="V15" i="8"/>
  <c r="V34" i="8"/>
  <c r="T34" i="2"/>
  <c r="V35" i="8"/>
  <c r="T35" i="2"/>
  <c r="T15" i="2"/>
  <c r="W15" i="8"/>
  <c r="W34" i="8"/>
  <c r="U34" i="2"/>
  <c r="W35" i="8"/>
  <c r="U35" i="2"/>
  <c r="U15" i="2"/>
  <c r="X15" i="8"/>
  <c r="X34" i="8"/>
  <c r="V34" i="2"/>
  <c r="X35" i="8"/>
  <c r="V35" i="2"/>
  <c r="V15" i="2"/>
  <c r="Y15" i="8"/>
  <c r="Y34" i="8"/>
  <c r="W34" i="2"/>
  <c r="Y35" i="8"/>
  <c r="W35" i="2"/>
  <c r="W15" i="2"/>
  <c r="Z15" i="8"/>
  <c r="Z34" i="8"/>
  <c r="X34" i="2"/>
  <c r="Z35" i="8"/>
  <c r="X35" i="2"/>
  <c r="X15" i="2"/>
  <c r="AA15" i="8"/>
  <c r="AA34" i="8"/>
  <c r="Y34" i="2"/>
  <c r="AA35" i="8"/>
  <c r="Y35" i="2"/>
  <c r="Y15" i="2"/>
  <c r="AB15" i="8"/>
  <c r="AB34" i="8"/>
  <c r="Z34" i="2"/>
  <c r="AB35" i="8"/>
  <c r="Z35" i="2"/>
  <c r="Z15" i="2"/>
  <c r="AC15" i="8"/>
  <c r="AC34" i="8"/>
  <c r="AA34" i="2"/>
  <c r="AC35" i="8"/>
  <c r="AA35" i="2"/>
  <c r="AA15" i="2"/>
  <c r="AD15" i="8"/>
  <c r="AD34" i="8"/>
  <c r="AB34" i="2"/>
  <c r="AD35" i="8"/>
  <c r="AB35" i="2"/>
  <c r="AB15" i="2"/>
  <c r="AE15" i="8"/>
  <c r="AE34" i="8"/>
  <c r="AC34" i="2"/>
  <c r="AE35" i="8"/>
  <c r="AC35" i="2"/>
  <c r="AC15" i="2"/>
  <c r="AF15" i="8"/>
  <c r="AF34" i="8"/>
  <c r="AD34" i="2"/>
  <c r="AF35" i="8"/>
  <c r="AD35" i="2"/>
  <c r="AD15" i="2"/>
  <c r="AG15" i="8"/>
  <c r="AG34" i="8"/>
  <c r="AE34" i="2"/>
  <c r="AG35" i="8"/>
  <c r="AE35" i="2"/>
  <c r="AE15" i="2"/>
  <c r="AH15" i="8"/>
  <c r="AH34" i="8"/>
  <c r="AF34" i="2"/>
  <c r="AH35" i="8"/>
  <c r="AF35" i="2"/>
  <c r="AF15" i="2"/>
  <c r="AI15" i="8"/>
  <c r="AI34" i="8"/>
  <c r="AG34" i="2"/>
  <c r="AI35" i="8"/>
  <c r="AG35" i="2"/>
  <c r="AG15" i="2"/>
  <c r="AJ15" i="8"/>
  <c r="AJ34" i="8"/>
  <c r="AH34" i="2"/>
  <c r="AJ35" i="8"/>
  <c r="AH35" i="2"/>
  <c r="AH15" i="2"/>
  <c r="AK15" i="8"/>
  <c r="AK34" i="8"/>
  <c r="AI34" i="2"/>
  <c r="AK35" i="8"/>
  <c r="AI35" i="2"/>
  <c r="AI15" i="2"/>
  <c r="AL15" i="8"/>
  <c r="AL34" i="8"/>
  <c r="AJ34" i="2"/>
  <c r="AL35" i="8"/>
  <c r="AJ35" i="2"/>
  <c r="AJ15" i="2"/>
  <c r="AM15" i="8"/>
  <c r="AM34" i="8"/>
  <c r="AK34" i="2"/>
  <c r="AM35" i="8"/>
  <c r="AK35" i="2"/>
  <c r="AK15" i="2"/>
  <c r="AN15" i="8"/>
  <c r="AN34" i="8"/>
  <c r="AL34" i="2"/>
  <c r="AN35" i="8"/>
  <c r="AL35" i="2"/>
  <c r="AL15" i="2"/>
  <c r="AO15" i="8"/>
  <c r="AO34" i="8"/>
  <c r="AM34" i="2"/>
  <c r="AO35" i="8"/>
  <c r="AM35" i="2"/>
  <c r="AM15" i="2"/>
  <c r="AP15" i="8"/>
  <c r="AP34" i="8"/>
  <c r="AN34" i="2"/>
  <c r="AP35" i="8"/>
  <c r="AN35" i="2"/>
  <c r="AN15" i="2"/>
  <c r="AQ15" i="8"/>
  <c r="AQ34" i="8"/>
  <c r="AO34" i="2"/>
  <c r="AQ35" i="8"/>
  <c r="AO35" i="2"/>
  <c r="AO15" i="2"/>
  <c r="AR15" i="8"/>
  <c r="AR34" i="8"/>
  <c r="AP34" i="2"/>
  <c r="AR35" i="8"/>
  <c r="AP35" i="2"/>
  <c r="AP15" i="2"/>
  <c r="AS15" i="8"/>
  <c r="AS34" i="8"/>
  <c r="AQ34" i="2"/>
  <c r="AS35" i="8"/>
  <c r="AQ35" i="2"/>
  <c r="AQ15" i="2"/>
  <c r="AT15" i="8"/>
  <c r="AT34" i="8"/>
  <c r="AR34" i="2"/>
  <c r="AT35" i="8"/>
  <c r="AR35" i="2"/>
  <c r="AR15" i="2"/>
  <c r="AU15" i="8"/>
  <c r="AU34" i="8"/>
  <c r="AS34" i="2"/>
  <c r="AU35" i="8"/>
  <c r="AS35" i="2"/>
  <c r="AS15" i="2"/>
  <c r="AV15" i="8"/>
  <c r="AV34" i="8"/>
  <c r="AT34" i="2"/>
  <c r="AV35" i="8"/>
  <c r="AT35" i="2"/>
  <c r="AT15" i="2"/>
  <c r="AW15" i="8"/>
  <c r="AW34" i="8"/>
  <c r="AU34" i="2"/>
  <c r="AW35" i="8"/>
  <c r="AU35" i="2"/>
  <c r="AU15" i="2"/>
  <c r="AX15" i="8"/>
  <c r="AX34" i="8"/>
  <c r="AV34" i="2"/>
  <c r="AX35" i="8"/>
  <c r="AV35" i="2"/>
  <c r="AV15" i="2"/>
  <c r="R34" i="2"/>
  <c r="R35" i="2"/>
  <c r="R15" i="2"/>
  <c r="R29" i="2"/>
  <c r="Q6" i="8"/>
  <c r="R6" i="8"/>
  <c r="S6" i="8"/>
  <c r="T6" i="9"/>
  <c r="T6" i="8"/>
  <c r="U6" i="9"/>
  <c r="U6" i="8"/>
  <c r="V6" i="9"/>
  <c r="V6" i="8"/>
  <c r="W6" i="9"/>
  <c r="W6" i="8"/>
  <c r="X6" i="9"/>
  <c r="X6" i="8"/>
  <c r="Y6" i="9"/>
  <c r="Y6" i="8"/>
  <c r="Z6" i="9"/>
  <c r="Z6" i="8"/>
  <c r="AA6" i="9"/>
  <c r="AA6" i="8"/>
  <c r="AB6" i="9"/>
  <c r="AB6" i="8"/>
  <c r="AC6" i="9"/>
  <c r="AC6" i="8"/>
  <c r="AD6" i="9"/>
  <c r="AD6" i="8"/>
  <c r="AE6" i="9"/>
  <c r="AE6" i="8"/>
  <c r="AF6" i="9"/>
  <c r="AF6" i="8"/>
  <c r="AG6" i="9"/>
  <c r="AG6" i="8"/>
  <c r="AH6" i="9"/>
  <c r="AH6" i="8"/>
  <c r="AI6" i="9"/>
  <c r="AI6" i="8"/>
  <c r="AJ6" i="9"/>
  <c r="AJ6" i="8"/>
  <c r="AK6" i="9"/>
  <c r="AK6" i="8"/>
  <c r="AL6" i="9"/>
  <c r="AL6" i="8"/>
  <c r="AM6" i="9"/>
  <c r="AM6" i="8"/>
  <c r="AN6" i="9"/>
  <c r="AN6" i="8"/>
  <c r="AO6" i="9"/>
  <c r="AO6" i="8"/>
  <c r="AP6" i="9"/>
  <c r="AP6" i="8"/>
  <c r="AQ6" i="9"/>
  <c r="AQ6" i="8"/>
  <c r="AR6" i="9"/>
  <c r="AR6" i="8"/>
  <c r="AS6" i="9"/>
  <c r="AS6" i="8"/>
  <c r="AT6" i="9"/>
  <c r="AT6" i="8"/>
  <c r="AU6" i="9"/>
  <c r="AU6" i="8"/>
  <c r="AV6" i="9"/>
  <c r="AV6" i="8"/>
  <c r="AW6" i="9"/>
  <c r="AW6" i="8"/>
  <c r="AX6" i="9"/>
  <c r="AX6" i="8"/>
  <c r="AV6" i="2"/>
  <c r="F43" i="13"/>
  <c r="AV6" i="13"/>
  <c r="G43" i="13"/>
  <c r="Q7" i="8"/>
  <c r="R7" i="8"/>
  <c r="S7" i="8"/>
  <c r="T7" i="9"/>
  <c r="T7" i="8"/>
  <c r="U7" i="9"/>
  <c r="U7" i="8"/>
  <c r="V7" i="9"/>
  <c r="V7" i="8"/>
  <c r="W7" i="9"/>
  <c r="W7" i="8"/>
  <c r="X7" i="9"/>
  <c r="X7" i="8"/>
  <c r="Y7" i="9"/>
  <c r="Y7" i="8"/>
  <c r="Z7" i="9"/>
  <c r="Z7" i="8"/>
  <c r="AA7" i="9"/>
  <c r="AA7" i="8"/>
  <c r="AB7" i="9"/>
  <c r="AB7" i="8"/>
  <c r="AC7" i="9"/>
  <c r="AC7" i="8"/>
  <c r="AD7" i="9"/>
  <c r="AD7" i="8"/>
  <c r="AE7" i="9"/>
  <c r="AE7" i="8"/>
  <c r="AF7" i="9"/>
  <c r="AF7" i="8"/>
  <c r="AG7" i="9"/>
  <c r="AG7" i="8"/>
  <c r="AH7" i="9"/>
  <c r="AH7" i="8"/>
  <c r="AI7" i="9"/>
  <c r="AI7" i="8"/>
  <c r="AJ7" i="9"/>
  <c r="AJ7" i="8"/>
  <c r="AK7" i="9"/>
  <c r="AK7" i="8"/>
  <c r="AL7" i="9"/>
  <c r="AL7" i="8"/>
  <c r="AM7" i="9"/>
  <c r="AM7" i="8"/>
  <c r="AN7" i="9"/>
  <c r="AN7" i="8"/>
  <c r="AO7" i="9"/>
  <c r="AO7" i="8"/>
  <c r="AP7" i="9"/>
  <c r="AP7" i="8"/>
  <c r="AQ7" i="9"/>
  <c r="AQ7" i="8"/>
  <c r="AR7" i="9"/>
  <c r="AR7" i="8"/>
  <c r="AS7" i="9"/>
  <c r="AS7" i="8"/>
  <c r="AT7" i="9"/>
  <c r="AT7" i="8"/>
  <c r="AU7" i="9"/>
  <c r="AU7" i="8"/>
  <c r="AV7" i="9"/>
  <c r="AV7" i="8"/>
  <c r="AW7" i="9"/>
  <c r="AW7" i="8"/>
  <c r="AX7" i="9"/>
  <c r="AX7" i="8"/>
  <c r="AV7" i="2"/>
  <c r="F44" i="13"/>
  <c r="AV7" i="13"/>
  <c r="G44" i="13"/>
  <c r="Q8" i="8"/>
  <c r="R8" i="8"/>
  <c r="S8" i="8"/>
  <c r="T8" i="9"/>
  <c r="T8" i="8"/>
  <c r="U8" i="9"/>
  <c r="U8" i="8"/>
  <c r="V8" i="9"/>
  <c r="V8" i="8"/>
  <c r="W8" i="9"/>
  <c r="W8" i="8"/>
  <c r="X8" i="9"/>
  <c r="X8" i="8"/>
  <c r="Y8" i="9"/>
  <c r="Y8" i="8"/>
  <c r="Z8" i="9"/>
  <c r="Z8" i="8"/>
  <c r="AA8" i="9"/>
  <c r="AA8" i="8"/>
  <c r="AB8" i="9"/>
  <c r="AB8" i="8"/>
  <c r="AC8" i="9"/>
  <c r="AC8" i="8"/>
  <c r="AD8" i="9"/>
  <c r="AD8" i="8"/>
  <c r="AE8" i="9"/>
  <c r="AE8" i="8"/>
  <c r="AF8" i="9"/>
  <c r="AF8" i="8"/>
  <c r="AG8" i="9"/>
  <c r="AG8" i="8"/>
  <c r="AH8" i="9"/>
  <c r="AH8" i="8"/>
  <c r="AI8" i="9"/>
  <c r="AI8" i="8"/>
  <c r="AJ8" i="9"/>
  <c r="AJ8" i="8"/>
  <c r="AK8" i="9"/>
  <c r="AK8" i="8"/>
  <c r="AL8" i="9"/>
  <c r="AL8" i="8"/>
  <c r="AM8" i="9"/>
  <c r="AM8" i="8"/>
  <c r="AN8" i="9"/>
  <c r="AN8" i="8"/>
  <c r="AO8" i="9"/>
  <c r="AO8" i="8"/>
  <c r="AP8" i="9"/>
  <c r="AP8" i="8"/>
  <c r="AQ8" i="9"/>
  <c r="AQ8" i="8"/>
  <c r="AR8" i="9"/>
  <c r="AR8" i="8"/>
  <c r="AS8" i="9"/>
  <c r="AS8" i="8"/>
  <c r="AT8" i="9"/>
  <c r="AT8" i="8"/>
  <c r="AU8" i="9"/>
  <c r="AU8" i="8"/>
  <c r="AV8" i="9"/>
  <c r="AV8" i="8"/>
  <c r="AW8" i="9"/>
  <c r="AW8" i="8"/>
  <c r="AX8" i="9"/>
  <c r="AX8" i="8"/>
  <c r="AV8" i="2"/>
  <c r="F45" i="13"/>
  <c r="AV8" i="13"/>
  <c r="G45" i="13"/>
  <c r="Q9" i="8"/>
  <c r="R9" i="8"/>
  <c r="S9" i="8"/>
  <c r="T9" i="9"/>
  <c r="T9" i="8"/>
  <c r="U9" i="9"/>
  <c r="U9" i="8"/>
  <c r="V9" i="9"/>
  <c r="V9" i="8"/>
  <c r="W9" i="9"/>
  <c r="W9" i="8"/>
  <c r="X9" i="9"/>
  <c r="X9" i="8"/>
  <c r="Y9" i="9"/>
  <c r="Y9" i="8"/>
  <c r="Z9" i="9"/>
  <c r="Z9" i="8"/>
  <c r="AA9" i="9"/>
  <c r="AA9" i="8"/>
  <c r="AB9" i="9"/>
  <c r="AB9" i="8"/>
  <c r="AC9" i="9"/>
  <c r="AC9" i="8"/>
  <c r="AD9" i="9"/>
  <c r="AD9" i="8"/>
  <c r="AE9" i="9"/>
  <c r="AE9" i="8"/>
  <c r="AF9" i="9"/>
  <c r="AF9" i="8"/>
  <c r="AG9" i="9"/>
  <c r="AG9" i="8"/>
  <c r="AH9" i="9"/>
  <c r="AH9" i="8"/>
  <c r="AI9" i="9"/>
  <c r="AI9" i="8"/>
  <c r="AJ9" i="9"/>
  <c r="AJ9" i="8"/>
  <c r="AK9" i="9"/>
  <c r="AK9" i="8"/>
  <c r="AL9" i="9"/>
  <c r="AL9" i="8"/>
  <c r="AM9" i="9"/>
  <c r="AM9" i="8"/>
  <c r="AN9" i="9"/>
  <c r="AN9" i="8"/>
  <c r="AO9" i="9"/>
  <c r="AO9" i="8"/>
  <c r="AP9" i="9"/>
  <c r="AP9" i="8"/>
  <c r="AQ9" i="9"/>
  <c r="AQ9" i="8"/>
  <c r="AR9" i="9"/>
  <c r="AR9" i="8"/>
  <c r="AS9" i="9"/>
  <c r="AS9" i="8"/>
  <c r="AT9" i="9"/>
  <c r="AT9" i="8"/>
  <c r="AU9" i="9"/>
  <c r="AU9" i="8"/>
  <c r="AV9" i="9"/>
  <c r="AV9" i="8"/>
  <c r="AW9" i="9"/>
  <c r="AW9" i="8"/>
  <c r="AX9" i="9"/>
  <c r="AX9" i="8"/>
  <c r="AV9" i="2"/>
  <c r="F46" i="13"/>
  <c r="AV9" i="13"/>
  <c r="G46" i="13"/>
  <c r="Q10" i="8"/>
  <c r="R10" i="8"/>
  <c r="S10" i="8"/>
  <c r="T10" i="9"/>
  <c r="T10" i="8"/>
  <c r="U10" i="9"/>
  <c r="U10" i="8"/>
  <c r="V10" i="9"/>
  <c r="V10" i="8"/>
  <c r="W10" i="9"/>
  <c r="W10" i="8"/>
  <c r="X10" i="9"/>
  <c r="X10" i="8"/>
  <c r="Y10" i="9"/>
  <c r="Y10" i="8"/>
  <c r="Z10" i="9"/>
  <c r="Z10" i="8"/>
  <c r="AA10" i="9"/>
  <c r="AA10" i="8"/>
  <c r="AB10" i="9"/>
  <c r="AB10" i="8"/>
  <c r="AC10" i="9"/>
  <c r="AC10" i="8"/>
  <c r="AD10" i="9"/>
  <c r="AD10" i="8"/>
  <c r="AE10" i="9"/>
  <c r="AE10" i="8"/>
  <c r="AF10" i="9"/>
  <c r="AF10" i="8"/>
  <c r="AG10" i="9"/>
  <c r="AG10" i="8"/>
  <c r="AH10" i="9"/>
  <c r="AH10" i="8"/>
  <c r="AI10" i="9"/>
  <c r="AI10" i="8"/>
  <c r="AJ10" i="9"/>
  <c r="AJ10" i="8"/>
  <c r="AK10" i="9"/>
  <c r="AK10" i="8"/>
  <c r="AL10" i="9"/>
  <c r="AL10" i="8"/>
  <c r="AM10" i="9"/>
  <c r="AM10" i="8"/>
  <c r="AN10" i="9"/>
  <c r="AN10" i="8"/>
  <c r="AO10" i="9"/>
  <c r="AO10" i="8"/>
  <c r="AP10" i="9"/>
  <c r="AP10" i="8"/>
  <c r="AQ10" i="9"/>
  <c r="AQ10" i="8"/>
  <c r="AR10" i="9"/>
  <c r="AR10" i="8"/>
  <c r="AS10" i="9"/>
  <c r="AS10" i="8"/>
  <c r="AT10" i="9"/>
  <c r="AT10" i="8"/>
  <c r="AU10" i="9"/>
  <c r="AU10" i="8"/>
  <c r="AV10" i="9"/>
  <c r="AV10" i="8"/>
  <c r="AW10" i="9"/>
  <c r="AW10" i="8"/>
  <c r="AX10" i="9"/>
  <c r="AX10" i="8"/>
  <c r="T5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3" i="9"/>
  <c r="T33" i="8"/>
  <c r="U5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3" i="9"/>
  <c r="U33" i="8"/>
  <c r="V5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3" i="9"/>
  <c r="V33" i="8"/>
  <c r="W5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3" i="9"/>
  <c r="W33" i="8"/>
  <c r="X5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3" i="9"/>
  <c r="X33" i="8"/>
  <c r="Y5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3" i="9"/>
  <c r="Y33" i="8"/>
  <c r="Z5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3" i="9"/>
  <c r="Z33" i="8"/>
  <c r="AA5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3" i="9"/>
  <c r="AA33" i="8"/>
  <c r="AB5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3" i="9"/>
  <c r="AB33" i="8"/>
  <c r="AC5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3" i="9"/>
  <c r="AC33" i="8"/>
  <c r="AD5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3" i="9"/>
  <c r="AD33" i="8"/>
  <c r="AE5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3" i="9"/>
  <c r="AE33" i="8"/>
  <c r="AF5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3" i="9"/>
  <c r="AF33" i="8"/>
  <c r="AG5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3" i="9"/>
  <c r="AG33" i="8"/>
  <c r="AH5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3" i="9"/>
  <c r="AH33" i="8"/>
  <c r="AI5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3" i="9"/>
  <c r="AI33" i="8"/>
  <c r="AJ5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3" i="9"/>
  <c r="AJ33" i="8"/>
  <c r="AK5" i="9"/>
  <c r="AK11" i="9"/>
  <c r="AK12" i="9"/>
  <c r="AK13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K28" i="9"/>
  <c r="AK29" i="9"/>
  <c r="AK30" i="9"/>
  <c r="AK33" i="9"/>
  <c r="AK33" i="8"/>
  <c r="AL5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3" i="9"/>
  <c r="AL33" i="8"/>
  <c r="AM5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3" i="9"/>
  <c r="AM33" i="8"/>
  <c r="AN5" i="9"/>
  <c r="AN11" i="9"/>
  <c r="AN12" i="9"/>
  <c r="AN13" i="9"/>
  <c r="AN14" i="9"/>
  <c r="AN15" i="9"/>
  <c r="AN16" i="9"/>
  <c r="AN17" i="9"/>
  <c r="AN18" i="9"/>
  <c r="AN19" i="9"/>
  <c r="AN20" i="9"/>
  <c r="AN21" i="9"/>
  <c r="AN22" i="9"/>
  <c r="AN23" i="9"/>
  <c r="AN24" i="9"/>
  <c r="AN25" i="9"/>
  <c r="AN26" i="9"/>
  <c r="AN27" i="9"/>
  <c r="AN28" i="9"/>
  <c r="AN29" i="9"/>
  <c r="AN30" i="9"/>
  <c r="AN33" i="9"/>
  <c r="AN33" i="8"/>
  <c r="AO5" i="9"/>
  <c r="AO11" i="9"/>
  <c r="AO12" i="9"/>
  <c r="AO13" i="9"/>
  <c r="AO14" i="9"/>
  <c r="AO15" i="9"/>
  <c r="AO16" i="9"/>
  <c r="AO17" i="9"/>
  <c r="AO18" i="9"/>
  <c r="AO19" i="9"/>
  <c r="AO20" i="9"/>
  <c r="AO21" i="9"/>
  <c r="AO22" i="9"/>
  <c r="AO23" i="9"/>
  <c r="AO24" i="9"/>
  <c r="AO25" i="9"/>
  <c r="AO26" i="9"/>
  <c r="AO27" i="9"/>
  <c r="AO28" i="9"/>
  <c r="AO29" i="9"/>
  <c r="AO30" i="9"/>
  <c r="AO33" i="9"/>
  <c r="AO33" i="8"/>
  <c r="AP5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3" i="9"/>
  <c r="AP33" i="8"/>
  <c r="AQ5" i="9"/>
  <c r="AQ11" i="9"/>
  <c r="AQ12" i="9"/>
  <c r="AQ13" i="9"/>
  <c r="AQ14" i="9"/>
  <c r="AQ15" i="9"/>
  <c r="AQ16" i="9"/>
  <c r="AQ17" i="9"/>
  <c r="AQ18" i="9"/>
  <c r="AQ19" i="9"/>
  <c r="AQ20" i="9"/>
  <c r="AQ21" i="9"/>
  <c r="AQ22" i="9"/>
  <c r="AQ23" i="9"/>
  <c r="AQ24" i="9"/>
  <c r="AQ25" i="9"/>
  <c r="AQ26" i="9"/>
  <c r="AQ27" i="9"/>
  <c r="AQ28" i="9"/>
  <c r="AQ29" i="9"/>
  <c r="AQ30" i="9"/>
  <c r="AQ33" i="9"/>
  <c r="AQ33" i="8"/>
  <c r="AR5" i="9"/>
  <c r="AR11" i="9"/>
  <c r="AR12" i="9"/>
  <c r="AR13" i="9"/>
  <c r="AR14" i="9"/>
  <c r="AR15" i="9"/>
  <c r="AR16" i="9"/>
  <c r="AR17" i="9"/>
  <c r="AR18" i="9"/>
  <c r="AR19" i="9"/>
  <c r="AR20" i="9"/>
  <c r="AR21" i="9"/>
  <c r="AR22" i="9"/>
  <c r="AR23" i="9"/>
  <c r="AR24" i="9"/>
  <c r="AR25" i="9"/>
  <c r="AR26" i="9"/>
  <c r="AR27" i="9"/>
  <c r="AR28" i="9"/>
  <c r="AR29" i="9"/>
  <c r="AR30" i="9"/>
  <c r="AR33" i="9"/>
  <c r="AR33" i="8"/>
  <c r="AS5" i="9"/>
  <c r="AS11" i="9"/>
  <c r="AS12" i="9"/>
  <c r="AS13" i="9"/>
  <c r="AS14" i="9"/>
  <c r="AS15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0" i="9"/>
  <c r="AS33" i="9"/>
  <c r="AS33" i="8"/>
  <c r="AT5" i="9"/>
  <c r="AT11" i="9"/>
  <c r="AT12" i="9"/>
  <c r="AT13" i="9"/>
  <c r="AT14" i="9"/>
  <c r="AT15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8" i="9"/>
  <c r="AT29" i="9"/>
  <c r="AT30" i="9"/>
  <c r="AT33" i="9"/>
  <c r="AT33" i="8"/>
  <c r="AU5" i="9"/>
  <c r="AU11" i="9"/>
  <c r="AU12" i="9"/>
  <c r="AU13" i="9"/>
  <c r="AU14" i="9"/>
  <c r="AU15" i="9"/>
  <c r="AU16" i="9"/>
  <c r="AU17" i="9"/>
  <c r="AU18" i="9"/>
  <c r="AU19" i="9"/>
  <c r="AU20" i="9"/>
  <c r="AU21" i="9"/>
  <c r="AU22" i="9"/>
  <c r="AU23" i="9"/>
  <c r="AU24" i="9"/>
  <c r="AU25" i="9"/>
  <c r="AU26" i="9"/>
  <c r="AU27" i="9"/>
  <c r="AU28" i="9"/>
  <c r="AU29" i="9"/>
  <c r="AU30" i="9"/>
  <c r="AU33" i="9"/>
  <c r="AU33" i="8"/>
  <c r="AV5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0" i="9"/>
  <c r="AV33" i="9"/>
  <c r="AV33" i="8"/>
  <c r="AW5" i="9"/>
  <c r="AW11" i="9"/>
  <c r="AW12" i="9"/>
  <c r="AW13" i="9"/>
  <c r="AW14" i="9"/>
  <c r="AW15" i="9"/>
  <c r="AW16" i="9"/>
  <c r="AW17" i="9"/>
  <c r="AW18" i="9"/>
  <c r="AW19" i="9"/>
  <c r="AW20" i="9"/>
  <c r="AW21" i="9"/>
  <c r="AW22" i="9"/>
  <c r="AW23" i="9"/>
  <c r="AW24" i="9"/>
  <c r="AW25" i="9"/>
  <c r="AW26" i="9"/>
  <c r="AW27" i="9"/>
  <c r="AW28" i="9"/>
  <c r="AW29" i="9"/>
  <c r="AW30" i="9"/>
  <c r="AW33" i="9"/>
  <c r="AW33" i="8"/>
  <c r="AX5" i="9"/>
  <c r="AX11" i="9"/>
  <c r="AX12" i="9"/>
  <c r="AX13" i="9"/>
  <c r="AX14" i="9"/>
  <c r="AX15" i="9"/>
  <c r="AX16" i="9"/>
  <c r="AX17" i="9"/>
  <c r="AX18" i="9"/>
  <c r="AX19" i="9"/>
  <c r="AX20" i="9"/>
  <c r="AX21" i="9"/>
  <c r="AX22" i="9"/>
  <c r="AX23" i="9"/>
  <c r="AX24" i="9"/>
  <c r="AX25" i="9"/>
  <c r="AX26" i="9"/>
  <c r="AX27" i="9"/>
  <c r="AX28" i="9"/>
  <c r="AX29" i="9"/>
  <c r="AX30" i="9"/>
  <c r="AX33" i="9"/>
  <c r="AX33" i="8"/>
  <c r="AV33" i="2"/>
  <c r="AV10" i="2"/>
  <c r="F47" i="13"/>
  <c r="AV10" i="13"/>
  <c r="G47" i="13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V11" i="2"/>
  <c r="F48" i="13"/>
  <c r="AV11" i="13"/>
  <c r="G48" i="13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V12" i="2"/>
  <c r="F49" i="13"/>
  <c r="AV12" i="13"/>
  <c r="G49" i="13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V13" i="2"/>
  <c r="F50" i="13"/>
  <c r="AV13" i="13"/>
  <c r="G50" i="13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V14" i="2"/>
  <c r="F51" i="13"/>
  <c r="AV14" i="13"/>
  <c r="G51" i="13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F52" i="13"/>
  <c r="AV15" i="13"/>
  <c r="G52" i="13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V16" i="2"/>
  <c r="F53" i="13"/>
  <c r="AV16" i="13"/>
  <c r="G53" i="13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V17" i="2"/>
  <c r="F54" i="13"/>
  <c r="AV17" i="13"/>
  <c r="G54" i="13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V18" i="2"/>
  <c r="F55" i="13"/>
  <c r="AV18" i="13"/>
  <c r="G55" i="13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V19" i="2"/>
  <c r="F56" i="13"/>
  <c r="AV19" i="13"/>
  <c r="G56" i="13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V20" i="2"/>
  <c r="F57" i="13"/>
  <c r="AV20" i="13"/>
  <c r="G57" i="13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V21" i="2"/>
  <c r="F58" i="13"/>
  <c r="AV21" i="13"/>
  <c r="G58" i="13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V22" i="2"/>
  <c r="F59" i="13"/>
  <c r="AV22" i="13"/>
  <c r="G59" i="13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V23" i="2"/>
  <c r="F60" i="13"/>
  <c r="AV23" i="13"/>
  <c r="G60" i="13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V24" i="2"/>
  <c r="F61" i="13"/>
  <c r="AV24" i="13"/>
  <c r="G61" i="13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V25" i="2"/>
  <c r="F62" i="13"/>
  <c r="AV25" i="13"/>
  <c r="G62" i="13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V26" i="2"/>
  <c r="F63" i="13"/>
  <c r="AV26" i="13"/>
  <c r="G63" i="13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V27" i="2"/>
  <c r="F64" i="13"/>
  <c r="AV27" i="13"/>
  <c r="G64" i="13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V28" i="2"/>
  <c r="F65" i="13"/>
  <c r="AV28" i="13"/>
  <c r="G65" i="13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F66" i="13"/>
  <c r="AV29" i="13"/>
  <c r="G66" i="13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T36" i="9"/>
  <c r="T36" i="8"/>
  <c r="U36" i="9"/>
  <c r="U36" i="8"/>
  <c r="V36" i="9"/>
  <c r="V36" i="8"/>
  <c r="W36" i="9"/>
  <c r="W36" i="8"/>
  <c r="X36" i="9"/>
  <c r="X36" i="8"/>
  <c r="Y36" i="9"/>
  <c r="Y36" i="8"/>
  <c r="Z36" i="9"/>
  <c r="Z36" i="8"/>
  <c r="AA36" i="9"/>
  <c r="AA36" i="8"/>
  <c r="AB36" i="9"/>
  <c r="AB36" i="8"/>
  <c r="AC36" i="9"/>
  <c r="AC36" i="8"/>
  <c r="AD36" i="9"/>
  <c r="AD36" i="8"/>
  <c r="AE36" i="9"/>
  <c r="AE36" i="8"/>
  <c r="AF36" i="9"/>
  <c r="AF36" i="8"/>
  <c r="AG36" i="9"/>
  <c r="AG36" i="8"/>
  <c r="AH36" i="9"/>
  <c r="AH36" i="8"/>
  <c r="AI36" i="9"/>
  <c r="AI36" i="8"/>
  <c r="AJ36" i="9"/>
  <c r="AJ36" i="8"/>
  <c r="AK36" i="9"/>
  <c r="AK36" i="8"/>
  <c r="AL36" i="9"/>
  <c r="AL36" i="8"/>
  <c r="AM36" i="9"/>
  <c r="AM36" i="8"/>
  <c r="AN36" i="9"/>
  <c r="AN36" i="8"/>
  <c r="AO36" i="9"/>
  <c r="AO36" i="8"/>
  <c r="AP36" i="9"/>
  <c r="AP36" i="8"/>
  <c r="AQ36" i="9"/>
  <c r="AQ36" i="8"/>
  <c r="AR36" i="9"/>
  <c r="AR36" i="8"/>
  <c r="AS36" i="9"/>
  <c r="AS36" i="8"/>
  <c r="AT36" i="9"/>
  <c r="AT36" i="8"/>
  <c r="AU36" i="9"/>
  <c r="AU36" i="8"/>
  <c r="AV36" i="9"/>
  <c r="AV36" i="8"/>
  <c r="AW36" i="9"/>
  <c r="AW36" i="8"/>
  <c r="AX36" i="9"/>
  <c r="AX36" i="8"/>
  <c r="AV36" i="2"/>
  <c r="AV30" i="2"/>
  <c r="F67" i="13"/>
  <c r="AV30" i="13"/>
  <c r="G67" i="13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T32" i="9"/>
  <c r="T32" i="8"/>
  <c r="U32" i="9"/>
  <c r="U32" i="8"/>
  <c r="V32" i="9"/>
  <c r="V32" i="8"/>
  <c r="W32" i="9"/>
  <c r="W32" i="8"/>
  <c r="X32" i="9"/>
  <c r="X32" i="8"/>
  <c r="Y32" i="9"/>
  <c r="Y32" i="8"/>
  <c r="Z32" i="9"/>
  <c r="Z32" i="8"/>
  <c r="AA32" i="9"/>
  <c r="AA32" i="8"/>
  <c r="AB32" i="9"/>
  <c r="AB32" i="8"/>
  <c r="AC32" i="9"/>
  <c r="AC32" i="8"/>
  <c r="AD32" i="9"/>
  <c r="AD32" i="8"/>
  <c r="AE32" i="9"/>
  <c r="AE32" i="8"/>
  <c r="AF32" i="9"/>
  <c r="AF32" i="8"/>
  <c r="AG32" i="9"/>
  <c r="AG32" i="8"/>
  <c r="AH32" i="9"/>
  <c r="AH32" i="8"/>
  <c r="AI32" i="9"/>
  <c r="AI32" i="8"/>
  <c r="AJ32" i="9"/>
  <c r="AJ32" i="8"/>
  <c r="AK32" i="9"/>
  <c r="AK32" i="8"/>
  <c r="AL32" i="9"/>
  <c r="AL32" i="8"/>
  <c r="AM32" i="9"/>
  <c r="AM32" i="8"/>
  <c r="AN32" i="9"/>
  <c r="AN32" i="8"/>
  <c r="AO32" i="9"/>
  <c r="AO32" i="8"/>
  <c r="AP32" i="9"/>
  <c r="AP32" i="8"/>
  <c r="AQ32" i="9"/>
  <c r="AQ32" i="8"/>
  <c r="AR32" i="9"/>
  <c r="AR32" i="8"/>
  <c r="AS32" i="9"/>
  <c r="AS32" i="8"/>
  <c r="AT32" i="9"/>
  <c r="AT32" i="8"/>
  <c r="AU32" i="9"/>
  <c r="AU32" i="8"/>
  <c r="AV32" i="9"/>
  <c r="AV32" i="8"/>
  <c r="AW32" i="9"/>
  <c r="AW32" i="8"/>
  <c r="AX32" i="9"/>
  <c r="AX32" i="8"/>
  <c r="AV32" i="2"/>
  <c r="AV5" i="2"/>
  <c r="F42" i="13"/>
  <c r="AV5" i="13"/>
  <c r="G42" i="13"/>
  <c r="C5" i="2"/>
  <c r="C5" i="13"/>
  <c r="D5" i="2"/>
  <c r="D5" i="13"/>
  <c r="E5" i="2"/>
  <c r="E5" i="13"/>
  <c r="F5" i="2"/>
  <c r="F5" i="13"/>
  <c r="G5" i="2"/>
  <c r="G5" i="13"/>
  <c r="H5" i="2"/>
  <c r="H5" i="13"/>
  <c r="I5" i="2"/>
  <c r="I5" i="13"/>
  <c r="J5" i="2"/>
  <c r="J5" i="13"/>
  <c r="K5" i="2"/>
  <c r="K5" i="13"/>
  <c r="L5" i="2"/>
  <c r="L5" i="13"/>
  <c r="M5" i="2"/>
  <c r="M5" i="13"/>
  <c r="N5" i="2"/>
  <c r="N5" i="13"/>
  <c r="O5" i="2"/>
  <c r="O5" i="13"/>
  <c r="P5" i="2"/>
  <c r="P5" i="13"/>
  <c r="Q5" i="2"/>
  <c r="Q5" i="13"/>
  <c r="R32" i="2"/>
  <c r="R5" i="2"/>
  <c r="R5" i="13"/>
  <c r="S32" i="2"/>
  <c r="S5" i="2"/>
  <c r="S5" i="13"/>
  <c r="T32" i="2"/>
  <c r="T5" i="2"/>
  <c r="T5" i="13"/>
  <c r="U32" i="2"/>
  <c r="U5" i="2"/>
  <c r="U5" i="13"/>
  <c r="V32" i="2"/>
  <c r="V5" i="2"/>
  <c r="V5" i="13"/>
  <c r="W32" i="2"/>
  <c r="W5" i="2"/>
  <c r="W5" i="13"/>
  <c r="X32" i="2"/>
  <c r="X5" i="2"/>
  <c r="X5" i="13"/>
  <c r="Y32" i="2"/>
  <c r="Y5" i="2"/>
  <c r="Y5" i="13"/>
  <c r="Z32" i="2"/>
  <c r="Z5" i="2"/>
  <c r="Z5" i="13"/>
  <c r="AA32" i="2"/>
  <c r="AA5" i="2"/>
  <c r="AA5" i="13"/>
  <c r="AB32" i="2"/>
  <c r="AB5" i="2"/>
  <c r="AB5" i="13"/>
  <c r="AC32" i="2"/>
  <c r="AC5" i="2"/>
  <c r="AC5" i="13"/>
  <c r="AD32" i="2"/>
  <c r="AD5" i="2"/>
  <c r="AD5" i="13"/>
  <c r="AE32" i="2"/>
  <c r="AE5" i="2"/>
  <c r="AE5" i="13"/>
  <c r="AF32" i="2"/>
  <c r="AF5" i="2"/>
  <c r="AF5" i="13"/>
  <c r="AG32" i="2"/>
  <c r="AG5" i="2"/>
  <c r="AG5" i="13"/>
  <c r="AH32" i="2"/>
  <c r="AH5" i="2"/>
  <c r="AH5" i="13"/>
  <c r="AI32" i="2"/>
  <c r="AI5" i="2"/>
  <c r="AI5" i="13"/>
  <c r="AJ32" i="2"/>
  <c r="AJ5" i="2"/>
  <c r="AJ5" i="13"/>
  <c r="AK32" i="2"/>
  <c r="AK5" i="2"/>
  <c r="AK5" i="13"/>
  <c r="AL32" i="2"/>
  <c r="AL5" i="2"/>
  <c r="AL5" i="13"/>
  <c r="AM32" i="2"/>
  <c r="AM5" i="2"/>
  <c r="AM5" i="13"/>
  <c r="AN32" i="2"/>
  <c r="AN5" i="2"/>
  <c r="AN5" i="13"/>
  <c r="AO32" i="2"/>
  <c r="AO5" i="2"/>
  <c r="AO5" i="13"/>
  <c r="AP32" i="2"/>
  <c r="AP5" i="2"/>
  <c r="AP5" i="13"/>
  <c r="AQ32" i="2"/>
  <c r="AQ5" i="2"/>
  <c r="AQ5" i="13"/>
  <c r="AR32" i="2"/>
  <c r="AR5" i="2"/>
  <c r="AR5" i="13"/>
  <c r="AS32" i="2"/>
  <c r="AS5" i="2"/>
  <c r="AS5" i="13"/>
  <c r="AT32" i="2"/>
  <c r="AT5" i="2"/>
  <c r="AT5" i="13"/>
  <c r="AU32" i="2"/>
  <c r="AU5" i="2"/>
  <c r="AU5" i="13"/>
  <c r="C6" i="2"/>
  <c r="C6" i="13"/>
  <c r="D6" i="2"/>
  <c r="D6" i="13"/>
  <c r="E6" i="2"/>
  <c r="E6" i="13"/>
  <c r="F6" i="2"/>
  <c r="F6" i="13"/>
  <c r="G6" i="2"/>
  <c r="G6" i="13"/>
  <c r="H6" i="2"/>
  <c r="H6" i="13"/>
  <c r="I6" i="2"/>
  <c r="I6" i="13"/>
  <c r="J6" i="2"/>
  <c r="J6" i="13"/>
  <c r="K6" i="2"/>
  <c r="K6" i="13"/>
  <c r="L6" i="2"/>
  <c r="L6" i="13"/>
  <c r="M6" i="2"/>
  <c r="M6" i="13"/>
  <c r="N6" i="2"/>
  <c r="N6" i="13"/>
  <c r="O6" i="2"/>
  <c r="O6" i="13"/>
  <c r="P6" i="2"/>
  <c r="P6" i="13"/>
  <c r="Q6" i="2"/>
  <c r="Q6" i="13"/>
  <c r="R6" i="2"/>
  <c r="R6" i="13"/>
  <c r="S6" i="2"/>
  <c r="S6" i="13"/>
  <c r="T6" i="2"/>
  <c r="T6" i="13"/>
  <c r="U6" i="2"/>
  <c r="U6" i="13"/>
  <c r="V6" i="2"/>
  <c r="V6" i="13"/>
  <c r="W6" i="2"/>
  <c r="W6" i="13"/>
  <c r="X6" i="2"/>
  <c r="X6" i="13"/>
  <c r="Y6" i="2"/>
  <c r="Y6" i="13"/>
  <c r="Z6" i="2"/>
  <c r="Z6" i="13"/>
  <c r="AA6" i="2"/>
  <c r="AA6" i="13"/>
  <c r="AB6" i="2"/>
  <c r="AB6" i="13"/>
  <c r="AC6" i="2"/>
  <c r="AC6" i="13"/>
  <c r="AD6" i="2"/>
  <c r="AD6" i="13"/>
  <c r="AE6" i="2"/>
  <c r="AE6" i="13"/>
  <c r="AF6" i="2"/>
  <c r="AF6" i="13"/>
  <c r="AG6" i="2"/>
  <c r="AG6" i="13"/>
  <c r="AH6" i="2"/>
  <c r="AH6" i="13"/>
  <c r="AI6" i="2"/>
  <c r="AI6" i="13"/>
  <c r="AJ6" i="2"/>
  <c r="AJ6" i="13"/>
  <c r="AK6" i="2"/>
  <c r="AK6" i="13"/>
  <c r="AL6" i="2"/>
  <c r="AL6" i="13"/>
  <c r="AM6" i="2"/>
  <c r="AM6" i="13"/>
  <c r="AN6" i="2"/>
  <c r="AN6" i="13"/>
  <c r="AO6" i="2"/>
  <c r="AO6" i="13"/>
  <c r="AP6" i="2"/>
  <c r="AP6" i="13"/>
  <c r="AQ6" i="2"/>
  <c r="AQ6" i="13"/>
  <c r="AR6" i="2"/>
  <c r="AR6" i="13"/>
  <c r="AS6" i="2"/>
  <c r="AS6" i="13"/>
  <c r="AT6" i="2"/>
  <c r="AT6" i="13"/>
  <c r="AU6" i="2"/>
  <c r="AU6" i="13"/>
  <c r="C7" i="2"/>
  <c r="C7" i="13"/>
  <c r="D7" i="2"/>
  <c r="D7" i="13"/>
  <c r="E7" i="2"/>
  <c r="E7" i="13"/>
  <c r="F7" i="2"/>
  <c r="F7" i="13"/>
  <c r="G7" i="2"/>
  <c r="G7" i="13"/>
  <c r="H7" i="2"/>
  <c r="H7" i="13"/>
  <c r="I7" i="2"/>
  <c r="I7" i="13"/>
  <c r="J7" i="2"/>
  <c r="J7" i="13"/>
  <c r="K7" i="2"/>
  <c r="K7" i="13"/>
  <c r="L7" i="2"/>
  <c r="L7" i="13"/>
  <c r="M7" i="2"/>
  <c r="M7" i="13"/>
  <c r="N7" i="2"/>
  <c r="N7" i="13"/>
  <c r="O7" i="2"/>
  <c r="O7" i="13"/>
  <c r="P7" i="2"/>
  <c r="P7" i="13"/>
  <c r="Q7" i="2"/>
  <c r="Q7" i="13"/>
  <c r="R7" i="2"/>
  <c r="R7" i="13"/>
  <c r="S7" i="2"/>
  <c r="S7" i="13"/>
  <c r="T7" i="2"/>
  <c r="T7" i="13"/>
  <c r="U7" i="2"/>
  <c r="U7" i="13"/>
  <c r="V7" i="2"/>
  <c r="V7" i="13"/>
  <c r="W7" i="2"/>
  <c r="W7" i="13"/>
  <c r="X7" i="2"/>
  <c r="X7" i="13"/>
  <c r="Y7" i="2"/>
  <c r="Y7" i="13"/>
  <c r="Z7" i="2"/>
  <c r="Z7" i="13"/>
  <c r="AA7" i="2"/>
  <c r="AA7" i="13"/>
  <c r="AB7" i="2"/>
  <c r="AB7" i="13"/>
  <c r="AC7" i="2"/>
  <c r="AC7" i="13"/>
  <c r="AD7" i="2"/>
  <c r="AD7" i="13"/>
  <c r="AE7" i="2"/>
  <c r="AE7" i="13"/>
  <c r="AF7" i="2"/>
  <c r="AF7" i="13"/>
  <c r="AG7" i="2"/>
  <c r="AG7" i="13"/>
  <c r="AH7" i="2"/>
  <c r="AH7" i="13"/>
  <c r="AI7" i="2"/>
  <c r="AI7" i="13"/>
  <c r="AJ7" i="2"/>
  <c r="AJ7" i="13"/>
  <c r="AK7" i="2"/>
  <c r="AK7" i="13"/>
  <c r="AL7" i="2"/>
  <c r="AL7" i="13"/>
  <c r="AM7" i="2"/>
  <c r="AM7" i="13"/>
  <c r="AN7" i="2"/>
  <c r="AN7" i="13"/>
  <c r="AO7" i="2"/>
  <c r="AO7" i="13"/>
  <c r="AP7" i="2"/>
  <c r="AP7" i="13"/>
  <c r="AQ7" i="2"/>
  <c r="AQ7" i="13"/>
  <c r="AR7" i="2"/>
  <c r="AR7" i="13"/>
  <c r="AS7" i="2"/>
  <c r="AS7" i="13"/>
  <c r="AT7" i="2"/>
  <c r="AT7" i="13"/>
  <c r="AU7" i="2"/>
  <c r="AU7" i="13"/>
  <c r="C8" i="2"/>
  <c r="C8" i="13"/>
  <c r="D8" i="2"/>
  <c r="D8" i="13"/>
  <c r="E8" i="2"/>
  <c r="E8" i="13"/>
  <c r="F8" i="2"/>
  <c r="F8" i="13"/>
  <c r="G8" i="2"/>
  <c r="G8" i="13"/>
  <c r="H8" i="2"/>
  <c r="H8" i="13"/>
  <c r="I8" i="2"/>
  <c r="I8" i="13"/>
  <c r="J8" i="2"/>
  <c r="J8" i="13"/>
  <c r="K8" i="2"/>
  <c r="K8" i="13"/>
  <c r="L8" i="2"/>
  <c r="L8" i="13"/>
  <c r="M8" i="2"/>
  <c r="M8" i="13"/>
  <c r="N8" i="2"/>
  <c r="N8" i="13"/>
  <c r="O8" i="2"/>
  <c r="O8" i="13"/>
  <c r="P8" i="2"/>
  <c r="P8" i="13"/>
  <c r="Q8" i="2"/>
  <c r="Q8" i="13"/>
  <c r="R8" i="2"/>
  <c r="R8" i="13"/>
  <c r="S8" i="2"/>
  <c r="S8" i="13"/>
  <c r="T8" i="2"/>
  <c r="T8" i="13"/>
  <c r="U8" i="2"/>
  <c r="U8" i="13"/>
  <c r="V8" i="2"/>
  <c r="V8" i="13"/>
  <c r="W8" i="2"/>
  <c r="W8" i="13"/>
  <c r="X8" i="2"/>
  <c r="X8" i="13"/>
  <c r="Y8" i="2"/>
  <c r="Y8" i="13"/>
  <c r="Z8" i="2"/>
  <c r="Z8" i="13"/>
  <c r="AA8" i="2"/>
  <c r="AA8" i="13"/>
  <c r="AB8" i="2"/>
  <c r="AB8" i="13"/>
  <c r="AC8" i="2"/>
  <c r="AC8" i="13"/>
  <c r="AD8" i="2"/>
  <c r="AD8" i="13"/>
  <c r="AE8" i="2"/>
  <c r="AE8" i="13"/>
  <c r="AF8" i="2"/>
  <c r="AF8" i="13"/>
  <c r="AG8" i="2"/>
  <c r="AG8" i="13"/>
  <c r="AH8" i="2"/>
  <c r="AH8" i="13"/>
  <c r="AI8" i="2"/>
  <c r="AI8" i="13"/>
  <c r="AJ8" i="2"/>
  <c r="AJ8" i="13"/>
  <c r="AK8" i="2"/>
  <c r="AK8" i="13"/>
  <c r="AL8" i="2"/>
  <c r="AL8" i="13"/>
  <c r="AM8" i="2"/>
  <c r="AM8" i="13"/>
  <c r="AN8" i="2"/>
  <c r="AN8" i="13"/>
  <c r="AO8" i="2"/>
  <c r="AO8" i="13"/>
  <c r="AP8" i="2"/>
  <c r="AP8" i="13"/>
  <c r="AQ8" i="2"/>
  <c r="AQ8" i="13"/>
  <c r="AR8" i="2"/>
  <c r="AR8" i="13"/>
  <c r="AS8" i="2"/>
  <c r="AS8" i="13"/>
  <c r="AT8" i="2"/>
  <c r="AT8" i="13"/>
  <c r="AU8" i="2"/>
  <c r="AU8" i="13"/>
  <c r="C9" i="2"/>
  <c r="C9" i="13"/>
  <c r="D9" i="2"/>
  <c r="D9" i="13"/>
  <c r="E9" i="2"/>
  <c r="E9" i="13"/>
  <c r="F9" i="2"/>
  <c r="F9" i="13"/>
  <c r="G9" i="2"/>
  <c r="G9" i="13"/>
  <c r="H9" i="2"/>
  <c r="H9" i="13"/>
  <c r="I9" i="2"/>
  <c r="I9" i="13"/>
  <c r="J9" i="2"/>
  <c r="J9" i="13"/>
  <c r="K9" i="2"/>
  <c r="K9" i="13"/>
  <c r="L9" i="2"/>
  <c r="L9" i="13"/>
  <c r="M9" i="2"/>
  <c r="M9" i="13"/>
  <c r="N9" i="2"/>
  <c r="N9" i="13"/>
  <c r="O9" i="2"/>
  <c r="O9" i="13"/>
  <c r="P9" i="2"/>
  <c r="P9" i="13"/>
  <c r="Q9" i="2"/>
  <c r="Q9" i="13"/>
  <c r="R9" i="2"/>
  <c r="R9" i="13"/>
  <c r="S9" i="2"/>
  <c r="S9" i="13"/>
  <c r="T9" i="2"/>
  <c r="T9" i="13"/>
  <c r="U9" i="2"/>
  <c r="U9" i="13"/>
  <c r="V9" i="2"/>
  <c r="V9" i="13"/>
  <c r="W9" i="2"/>
  <c r="W9" i="13"/>
  <c r="X9" i="2"/>
  <c r="X9" i="13"/>
  <c r="Y9" i="2"/>
  <c r="Y9" i="13"/>
  <c r="Z9" i="2"/>
  <c r="Z9" i="13"/>
  <c r="AA9" i="2"/>
  <c r="AA9" i="13"/>
  <c r="AB9" i="2"/>
  <c r="AB9" i="13"/>
  <c r="AC9" i="2"/>
  <c r="AC9" i="13"/>
  <c r="AD9" i="2"/>
  <c r="AD9" i="13"/>
  <c r="AE9" i="2"/>
  <c r="AE9" i="13"/>
  <c r="AF9" i="2"/>
  <c r="AF9" i="13"/>
  <c r="AG9" i="2"/>
  <c r="AG9" i="13"/>
  <c r="AH9" i="2"/>
  <c r="AH9" i="13"/>
  <c r="AI9" i="2"/>
  <c r="AI9" i="13"/>
  <c r="AJ9" i="2"/>
  <c r="AJ9" i="13"/>
  <c r="AK9" i="2"/>
  <c r="AK9" i="13"/>
  <c r="AL9" i="2"/>
  <c r="AL9" i="13"/>
  <c r="AM9" i="2"/>
  <c r="AM9" i="13"/>
  <c r="AN9" i="2"/>
  <c r="AN9" i="13"/>
  <c r="AO9" i="2"/>
  <c r="AO9" i="13"/>
  <c r="AP9" i="2"/>
  <c r="AP9" i="13"/>
  <c r="AQ9" i="2"/>
  <c r="AQ9" i="13"/>
  <c r="AR9" i="2"/>
  <c r="AR9" i="13"/>
  <c r="AS9" i="2"/>
  <c r="AS9" i="13"/>
  <c r="AT9" i="2"/>
  <c r="AT9" i="13"/>
  <c r="AU9" i="2"/>
  <c r="AU9" i="13"/>
  <c r="C10" i="2"/>
  <c r="C10" i="13"/>
  <c r="D10" i="2"/>
  <c r="D10" i="13"/>
  <c r="E10" i="2"/>
  <c r="E10" i="13"/>
  <c r="F10" i="2"/>
  <c r="F10" i="13"/>
  <c r="G10" i="2"/>
  <c r="G10" i="13"/>
  <c r="H10" i="2"/>
  <c r="H10" i="13"/>
  <c r="I10" i="2"/>
  <c r="I10" i="13"/>
  <c r="J10" i="2"/>
  <c r="J10" i="13"/>
  <c r="K10" i="2"/>
  <c r="K10" i="13"/>
  <c r="L10" i="2"/>
  <c r="L10" i="13"/>
  <c r="M10" i="2"/>
  <c r="M10" i="13"/>
  <c r="N10" i="2"/>
  <c r="N10" i="13"/>
  <c r="O10" i="2"/>
  <c r="O10" i="13"/>
  <c r="P10" i="2"/>
  <c r="P10" i="13"/>
  <c r="Q10" i="2"/>
  <c r="Q10" i="13"/>
  <c r="R33" i="2"/>
  <c r="R10" i="2"/>
  <c r="R10" i="13"/>
  <c r="S33" i="2"/>
  <c r="S10" i="2"/>
  <c r="S10" i="13"/>
  <c r="T33" i="2"/>
  <c r="T10" i="2"/>
  <c r="T10" i="13"/>
  <c r="U33" i="2"/>
  <c r="U10" i="2"/>
  <c r="U10" i="13"/>
  <c r="V33" i="2"/>
  <c r="V10" i="2"/>
  <c r="V10" i="13"/>
  <c r="W33" i="2"/>
  <c r="W10" i="2"/>
  <c r="W10" i="13"/>
  <c r="X33" i="2"/>
  <c r="X10" i="2"/>
  <c r="X10" i="13"/>
  <c r="Y33" i="2"/>
  <c r="Y10" i="2"/>
  <c r="Y10" i="13"/>
  <c r="Z33" i="2"/>
  <c r="Z10" i="2"/>
  <c r="Z10" i="13"/>
  <c r="AA33" i="2"/>
  <c r="AA10" i="2"/>
  <c r="AA10" i="13"/>
  <c r="AB33" i="2"/>
  <c r="AB10" i="2"/>
  <c r="AB10" i="13"/>
  <c r="AC33" i="2"/>
  <c r="AC10" i="2"/>
  <c r="AC10" i="13"/>
  <c r="AD33" i="2"/>
  <c r="AD10" i="2"/>
  <c r="AD10" i="13"/>
  <c r="AE33" i="2"/>
  <c r="AE10" i="2"/>
  <c r="AE10" i="13"/>
  <c r="AF33" i="2"/>
  <c r="AF10" i="2"/>
  <c r="AF10" i="13"/>
  <c r="AG33" i="2"/>
  <c r="AG10" i="2"/>
  <c r="AG10" i="13"/>
  <c r="AH33" i="2"/>
  <c r="AH10" i="2"/>
  <c r="AH10" i="13"/>
  <c r="AI33" i="2"/>
  <c r="AI10" i="2"/>
  <c r="AI10" i="13"/>
  <c r="AJ33" i="2"/>
  <c r="AJ10" i="2"/>
  <c r="AJ10" i="13"/>
  <c r="AK33" i="2"/>
  <c r="AK10" i="2"/>
  <c r="AK10" i="13"/>
  <c r="AL33" i="2"/>
  <c r="AL10" i="2"/>
  <c r="AL10" i="13"/>
  <c r="AM33" i="2"/>
  <c r="AM10" i="2"/>
  <c r="AM10" i="13"/>
  <c r="AN33" i="2"/>
  <c r="AN10" i="2"/>
  <c r="AN10" i="13"/>
  <c r="AO33" i="2"/>
  <c r="AO10" i="2"/>
  <c r="AO10" i="13"/>
  <c r="AP33" i="2"/>
  <c r="AP10" i="2"/>
  <c r="AP10" i="13"/>
  <c r="AQ33" i="2"/>
  <c r="AQ10" i="2"/>
  <c r="AQ10" i="13"/>
  <c r="AR33" i="2"/>
  <c r="AR10" i="2"/>
  <c r="AR10" i="13"/>
  <c r="AS33" i="2"/>
  <c r="AS10" i="2"/>
  <c r="AS10" i="13"/>
  <c r="AT33" i="2"/>
  <c r="AT10" i="2"/>
  <c r="AT10" i="13"/>
  <c r="AU33" i="2"/>
  <c r="AU10" i="2"/>
  <c r="AU10" i="13"/>
  <c r="C11" i="2"/>
  <c r="C11" i="13"/>
  <c r="D11" i="2"/>
  <c r="D11" i="13"/>
  <c r="E11" i="2"/>
  <c r="E11" i="13"/>
  <c r="F11" i="2"/>
  <c r="F11" i="13"/>
  <c r="G11" i="2"/>
  <c r="G11" i="13"/>
  <c r="H11" i="2"/>
  <c r="H11" i="13"/>
  <c r="I11" i="2"/>
  <c r="I11" i="13"/>
  <c r="J11" i="2"/>
  <c r="J11" i="13"/>
  <c r="K11" i="2"/>
  <c r="K11" i="13"/>
  <c r="L11" i="2"/>
  <c r="L11" i="13"/>
  <c r="M11" i="2"/>
  <c r="M11" i="13"/>
  <c r="N11" i="2"/>
  <c r="N11" i="13"/>
  <c r="O11" i="2"/>
  <c r="O11" i="13"/>
  <c r="P11" i="2"/>
  <c r="P11" i="13"/>
  <c r="Q11" i="2"/>
  <c r="Q11" i="13"/>
  <c r="R11" i="2"/>
  <c r="R11" i="13"/>
  <c r="S11" i="2"/>
  <c r="S11" i="13"/>
  <c r="T11" i="2"/>
  <c r="T11" i="13"/>
  <c r="U11" i="2"/>
  <c r="U11" i="13"/>
  <c r="V11" i="2"/>
  <c r="V11" i="13"/>
  <c r="W11" i="2"/>
  <c r="W11" i="13"/>
  <c r="X11" i="2"/>
  <c r="X11" i="13"/>
  <c r="Y11" i="2"/>
  <c r="Y11" i="13"/>
  <c r="Z11" i="2"/>
  <c r="Z11" i="13"/>
  <c r="AA11" i="2"/>
  <c r="AA11" i="13"/>
  <c r="AB11" i="2"/>
  <c r="AB11" i="13"/>
  <c r="AC11" i="2"/>
  <c r="AC11" i="13"/>
  <c r="AD11" i="2"/>
  <c r="AD11" i="13"/>
  <c r="AE11" i="2"/>
  <c r="AE11" i="13"/>
  <c r="AF11" i="2"/>
  <c r="AF11" i="13"/>
  <c r="AG11" i="2"/>
  <c r="AG11" i="13"/>
  <c r="AH11" i="2"/>
  <c r="AH11" i="13"/>
  <c r="AI11" i="2"/>
  <c r="AI11" i="13"/>
  <c r="AJ11" i="2"/>
  <c r="AJ11" i="13"/>
  <c r="AK11" i="2"/>
  <c r="AK11" i="13"/>
  <c r="AL11" i="2"/>
  <c r="AL11" i="13"/>
  <c r="AM11" i="2"/>
  <c r="AM11" i="13"/>
  <c r="AN11" i="2"/>
  <c r="AN11" i="13"/>
  <c r="AO11" i="2"/>
  <c r="AO11" i="13"/>
  <c r="AP11" i="2"/>
  <c r="AP11" i="13"/>
  <c r="AQ11" i="2"/>
  <c r="AQ11" i="13"/>
  <c r="AR11" i="2"/>
  <c r="AR11" i="13"/>
  <c r="AS11" i="2"/>
  <c r="AS11" i="13"/>
  <c r="AT11" i="2"/>
  <c r="AT11" i="13"/>
  <c r="AU11" i="2"/>
  <c r="AU11" i="13"/>
  <c r="C12" i="2"/>
  <c r="C12" i="13"/>
  <c r="D12" i="2"/>
  <c r="D12" i="13"/>
  <c r="E12" i="2"/>
  <c r="E12" i="13"/>
  <c r="F12" i="2"/>
  <c r="F12" i="13"/>
  <c r="G12" i="2"/>
  <c r="G12" i="13"/>
  <c r="H12" i="2"/>
  <c r="H12" i="13"/>
  <c r="I12" i="2"/>
  <c r="I12" i="13"/>
  <c r="J12" i="2"/>
  <c r="J12" i="13"/>
  <c r="K12" i="2"/>
  <c r="K12" i="13"/>
  <c r="L12" i="2"/>
  <c r="L12" i="13"/>
  <c r="M12" i="2"/>
  <c r="M12" i="13"/>
  <c r="N12" i="2"/>
  <c r="N12" i="13"/>
  <c r="O12" i="2"/>
  <c r="O12" i="13"/>
  <c r="P12" i="2"/>
  <c r="P12" i="13"/>
  <c r="Q12" i="2"/>
  <c r="Q12" i="13"/>
  <c r="R12" i="2"/>
  <c r="R12" i="13"/>
  <c r="S12" i="2"/>
  <c r="S12" i="13"/>
  <c r="T12" i="2"/>
  <c r="T12" i="13"/>
  <c r="U12" i="2"/>
  <c r="U12" i="13"/>
  <c r="V12" i="2"/>
  <c r="V12" i="13"/>
  <c r="W12" i="2"/>
  <c r="W12" i="13"/>
  <c r="X12" i="2"/>
  <c r="X12" i="13"/>
  <c r="Y12" i="2"/>
  <c r="Y12" i="13"/>
  <c r="Z12" i="2"/>
  <c r="Z12" i="13"/>
  <c r="AA12" i="2"/>
  <c r="AA12" i="13"/>
  <c r="AB12" i="2"/>
  <c r="AB12" i="13"/>
  <c r="AC12" i="2"/>
  <c r="AC12" i="13"/>
  <c r="AD12" i="2"/>
  <c r="AD12" i="13"/>
  <c r="AE12" i="2"/>
  <c r="AE12" i="13"/>
  <c r="AF12" i="2"/>
  <c r="AF12" i="13"/>
  <c r="AG12" i="2"/>
  <c r="AG12" i="13"/>
  <c r="AH12" i="2"/>
  <c r="AH12" i="13"/>
  <c r="AI12" i="2"/>
  <c r="AI12" i="13"/>
  <c r="AJ12" i="2"/>
  <c r="AJ12" i="13"/>
  <c r="AK12" i="2"/>
  <c r="AK12" i="13"/>
  <c r="AL12" i="2"/>
  <c r="AL12" i="13"/>
  <c r="AM12" i="2"/>
  <c r="AM12" i="13"/>
  <c r="AN12" i="2"/>
  <c r="AN12" i="13"/>
  <c r="AO12" i="2"/>
  <c r="AO12" i="13"/>
  <c r="AP12" i="2"/>
  <c r="AP12" i="13"/>
  <c r="AQ12" i="2"/>
  <c r="AQ12" i="13"/>
  <c r="AR12" i="2"/>
  <c r="AR12" i="13"/>
  <c r="AS12" i="2"/>
  <c r="AS12" i="13"/>
  <c r="AT12" i="2"/>
  <c r="AT12" i="13"/>
  <c r="AU12" i="2"/>
  <c r="AU12" i="13"/>
  <c r="C13" i="2"/>
  <c r="C13" i="13"/>
  <c r="D13" i="2"/>
  <c r="D13" i="13"/>
  <c r="E13" i="2"/>
  <c r="E13" i="13"/>
  <c r="F13" i="2"/>
  <c r="F13" i="13"/>
  <c r="G13" i="2"/>
  <c r="G13" i="13"/>
  <c r="H13" i="2"/>
  <c r="H13" i="13"/>
  <c r="I13" i="2"/>
  <c r="I13" i="13"/>
  <c r="J13" i="2"/>
  <c r="J13" i="13"/>
  <c r="K13" i="2"/>
  <c r="K13" i="13"/>
  <c r="L13" i="2"/>
  <c r="L13" i="13"/>
  <c r="M13" i="2"/>
  <c r="M13" i="13"/>
  <c r="N13" i="2"/>
  <c r="N13" i="13"/>
  <c r="O13" i="2"/>
  <c r="O13" i="13"/>
  <c r="P13" i="2"/>
  <c r="P13" i="13"/>
  <c r="Q13" i="2"/>
  <c r="Q13" i="13"/>
  <c r="R13" i="2"/>
  <c r="R13" i="13"/>
  <c r="S13" i="2"/>
  <c r="S13" i="13"/>
  <c r="T13" i="2"/>
  <c r="T13" i="13"/>
  <c r="U13" i="2"/>
  <c r="U13" i="13"/>
  <c r="V13" i="2"/>
  <c r="V13" i="13"/>
  <c r="W13" i="2"/>
  <c r="W13" i="13"/>
  <c r="X13" i="2"/>
  <c r="X13" i="13"/>
  <c r="Y13" i="2"/>
  <c r="Y13" i="13"/>
  <c r="Z13" i="2"/>
  <c r="Z13" i="13"/>
  <c r="AA13" i="2"/>
  <c r="AA13" i="13"/>
  <c r="AB13" i="2"/>
  <c r="AB13" i="13"/>
  <c r="AC13" i="2"/>
  <c r="AC13" i="13"/>
  <c r="AD13" i="2"/>
  <c r="AD13" i="13"/>
  <c r="AE13" i="2"/>
  <c r="AE13" i="13"/>
  <c r="AF13" i="2"/>
  <c r="AF13" i="13"/>
  <c r="AG13" i="2"/>
  <c r="AG13" i="13"/>
  <c r="AH13" i="2"/>
  <c r="AH13" i="13"/>
  <c r="AI13" i="2"/>
  <c r="AI13" i="13"/>
  <c r="AJ13" i="2"/>
  <c r="AJ13" i="13"/>
  <c r="AK13" i="2"/>
  <c r="AK13" i="13"/>
  <c r="AL13" i="2"/>
  <c r="AL13" i="13"/>
  <c r="AM13" i="2"/>
  <c r="AM13" i="13"/>
  <c r="AN13" i="2"/>
  <c r="AN13" i="13"/>
  <c r="AO13" i="2"/>
  <c r="AO13" i="13"/>
  <c r="AP13" i="2"/>
  <c r="AP13" i="13"/>
  <c r="AQ13" i="2"/>
  <c r="AQ13" i="13"/>
  <c r="AR13" i="2"/>
  <c r="AR13" i="13"/>
  <c r="AS13" i="2"/>
  <c r="AS13" i="13"/>
  <c r="AT13" i="2"/>
  <c r="AT13" i="13"/>
  <c r="AU13" i="2"/>
  <c r="AU13" i="13"/>
  <c r="C14" i="2"/>
  <c r="C14" i="13"/>
  <c r="D14" i="2"/>
  <c r="D14" i="13"/>
  <c r="E14" i="2"/>
  <c r="E14" i="13"/>
  <c r="F14" i="2"/>
  <c r="F14" i="13"/>
  <c r="G14" i="2"/>
  <c r="G14" i="13"/>
  <c r="H14" i="2"/>
  <c r="H14" i="13"/>
  <c r="I14" i="2"/>
  <c r="I14" i="13"/>
  <c r="J14" i="2"/>
  <c r="J14" i="13"/>
  <c r="K14" i="2"/>
  <c r="K14" i="13"/>
  <c r="L14" i="2"/>
  <c r="L14" i="13"/>
  <c r="M14" i="2"/>
  <c r="M14" i="13"/>
  <c r="N14" i="2"/>
  <c r="N14" i="13"/>
  <c r="O14" i="2"/>
  <c r="O14" i="13"/>
  <c r="P14" i="2"/>
  <c r="P14" i="13"/>
  <c r="Q14" i="2"/>
  <c r="Q14" i="13"/>
  <c r="R14" i="2"/>
  <c r="R14" i="13"/>
  <c r="S14" i="2"/>
  <c r="S14" i="13"/>
  <c r="T14" i="2"/>
  <c r="T14" i="13"/>
  <c r="U14" i="2"/>
  <c r="U14" i="13"/>
  <c r="V14" i="2"/>
  <c r="V14" i="13"/>
  <c r="W14" i="2"/>
  <c r="W14" i="13"/>
  <c r="X14" i="2"/>
  <c r="X14" i="13"/>
  <c r="Y14" i="2"/>
  <c r="Y14" i="13"/>
  <c r="Z14" i="2"/>
  <c r="Z14" i="13"/>
  <c r="AA14" i="2"/>
  <c r="AA14" i="13"/>
  <c r="AB14" i="2"/>
  <c r="AB14" i="13"/>
  <c r="AC14" i="2"/>
  <c r="AC14" i="13"/>
  <c r="AD14" i="2"/>
  <c r="AD14" i="13"/>
  <c r="AE14" i="2"/>
  <c r="AE14" i="13"/>
  <c r="AF14" i="2"/>
  <c r="AF14" i="13"/>
  <c r="AG14" i="2"/>
  <c r="AG14" i="13"/>
  <c r="AH14" i="2"/>
  <c r="AH14" i="13"/>
  <c r="AI14" i="2"/>
  <c r="AI14" i="13"/>
  <c r="AJ14" i="2"/>
  <c r="AJ14" i="13"/>
  <c r="AK14" i="2"/>
  <c r="AK14" i="13"/>
  <c r="AL14" i="2"/>
  <c r="AL14" i="13"/>
  <c r="AM14" i="2"/>
  <c r="AM14" i="13"/>
  <c r="AN14" i="2"/>
  <c r="AN14" i="13"/>
  <c r="AO14" i="2"/>
  <c r="AO14" i="13"/>
  <c r="AP14" i="2"/>
  <c r="AP14" i="13"/>
  <c r="AQ14" i="2"/>
  <c r="AQ14" i="13"/>
  <c r="AR14" i="2"/>
  <c r="AR14" i="13"/>
  <c r="AS14" i="2"/>
  <c r="AS14" i="13"/>
  <c r="AT14" i="2"/>
  <c r="AT14" i="13"/>
  <c r="AU14" i="2"/>
  <c r="AU14" i="13"/>
  <c r="C15" i="2"/>
  <c r="C15" i="13"/>
  <c r="D15" i="2"/>
  <c r="D15" i="13"/>
  <c r="E15" i="2"/>
  <c r="E15" i="13"/>
  <c r="F15" i="2"/>
  <c r="F15" i="13"/>
  <c r="G15" i="2"/>
  <c r="G15" i="13"/>
  <c r="H15" i="2"/>
  <c r="H15" i="13"/>
  <c r="I15" i="2"/>
  <c r="I15" i="13"/>
  <c r="J15" i="2"/>
  <c r="J15" i="13"/>
  <c r="K15" i="2"/>
  <c r="K15" i="13"/>
  <c r="L15" i="2"/>
  <c r="L15" i="13"/>
  <c r="M15" i="2"/>
  <c r="M15" i="13"/>
  <c r="N15" i="2"/>
  <c r="N15" i="13"/>
  <c r="O15" i="2"/>
  <c r="O15" i="13"/>
  <c r="P15" i="2"/>
  <c r="P15" i="13"/>
  <c r="Q15" i="2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C16" i="2"/>
  <c r="C16" i="13"/>
  <c r="D16" i="2"/>
  <c r="D16" i="13"/>
  <c r="E16" i="2"/>
  <c r="E16" i="13"/>
  <c r="F16" i="2"/>
  <c r="F16" i="13"/>
  <c r="G16" i="2"/>
  <c r="G16" i="13"/>
  <c r="H16" i="2"/>
  <c r="H16" i="13"/>
  <c r="I16" i="2"/>
  <c r="I16" i="13"/>
  <c r="J16" i="2"/>
  <c r="J16" i="13"/>
  <c r="K16" i="2"/>
  <c r="K16" i="13"/>
  <c r="L16" i="2"/>
  <c r="L16" i="13"/>
  <c r="M16" i="2"/>
  <c r="M16" i="13"/>
  <c r="N16" i="2"/>
  <c r="N16" i="13"/>
  <c r="O16" i="2"/>
  <c r="O16" i="13"/>
  <c r="P16" i="2"/>
  <c r="P16" i="13"/>
  <c r="Q16" i="2"/>
  <c r="Q16" i="13"/>
  <c r="R16" i="2"/>
  <c r="R16" i="13"/>
  <c r="S16" i="2"/>
  <c r="S16" i="13"/>
  <c r="T16" i="2"/>
  <c r="T16" i="13"/>
  <c r="U16" i="2"/>
  <c r="U16" i="13"/>
  <c r="V16" i="2"/>
  <c r="V16" i="13"/>
  <c r="W16" i="2"/>
  <c r="W16" i="13"/>
  <c r="X16" i="2"/>
  <c r="X16" i="13"/>
  <c r="Y16" i="2"/>
  <c r="Y16" i="13"/>
  <c r="Z16" i="2"/>
  <c r="Z16" i="13"/>
  <c r="AA16" i="2"/>
  <c r="AA16" i="13"/>
  <c r="AB16" i="2"/>
  <c r="AB16" i="13"/>
  <c r="AC16" i="2"/>
  <c r="AC16" i="13"/>
  <c r="AD16" i="2"/>
  <c r="AD16" i="13"/>
  <c r="AE16" i="2"/>
  <c r="AE16" i="13"/>
  <c r="AF16" i="2"/>
  <c r="AF16" i="13"/>
  <c r="AG16" i="2"/>
  <c r="AG16" i="13"/>
  <c r="AH16" i="2"/>
  <c r="AH16" i="13"/>
  <c r="AI16" i="2"/>
  <c r="AI16" i="13"/>
  <c r="AJ16" i="2"/>
  <c r="AJ16" i="13"/>
  <c r="AK16" i="2"/>
  <c r="AK16" i="13"/>
  <c r="AL16" i="2"/>
  <c r="AL16" i="13"/>
  <c r="AM16" i="2"/>
  <c r="AM16" i="13"/>
  <c r="AN16" i="2"/>
  <c r="AN16" i="13"/>
  <c r="AO16" i="2"/>
  <c r="AO16" i="13"/>
  <c r="AP16" i="2"/>
  <c r="AP16" i="13"/>
  <c r="AQ16" i="2"/>
  <c r="AQ16" i="13"/>
  <c r="AR16" i="2"/>
  <c r="AR16" i="13"/>
  <c r="AS16" i="2"/>
  <c r="AS16" i="13"/>
  <c r="AT16" i="2"/>
  <c r="AT16" i="13"/>
  <c r="AU16" i="2"/>
  <c r="AU16" i="13"/>
  <c r="C17" i="2"/>
  <c r="C17" i="13"/>
  <c r="D17" i="2"/>
  <c r="D17" i="13"/>
  <c r="E17" i="2"/>
  <c r="E17" i="13"/>
  <c r="F17" i="2"/>
  <c r="F17" i="13"/>
  <c r="G17" i="2"/>
  <c r="G17" i="13"/>
  <c r="H17" i="2"/>
  <c r="H17" i="13"/>
  <c r="I17" i="2"/>
  <c r="I17" i="13"/>
  <c r="J17" i="2"/>
  <c r="J17" i="13"/>
  <c r="K17" i="2"/>
  <c r="K17" i="13"/>
  <c r="L17" i="2"/>
  <c r="L17" i="13"/>
  <c r="M17" i="2"/>
  <c r="M17" i="13"/>
  <c r="N17" i="2"/>
  <c r="N17" i="13"/>
  <c r="O17" i="2"/>
  <c r="O17" i="13"/>
  <c r="P17" i="2"/>
  <c r="P17" i="13"/>
  <c r="Q17" i="2"/>
  <c r="Q17" i="13"/>
  <c r="R17" i="2"/>
  <c r="R17" i="13"/>
  <c r="S17" i="2"/>
  <c r="S17" i="13"/>
  <c r="T17" i="2"/>
  <c r="T17" i="13"/>
  <c r="U17" i="2"/>
  <c r="U17" i="13"/>
  <c r="V17" i="2"/>
  <c r="V17" i="13"/>
  <c r="W17" i="2"/>
  <c r="W17" i="13"/>
  <c r="X17" i="2"/>
  <c r="X17" i="13"/>
  <c r="Y17" i="2"/>
  <c r="Y17" i="13"/>
  <c r="Z17" i="2"/>
  <c r="Z17" i="13"/>
  <c r="AA17" i="2"/>
  <c r="AA17" i="13"/>
  <c r="AB17" i="2"/>
  <c r="AB17" i="13"/>
  <c r="AC17" i="2"/>
  <c r="AC17" i="13"/>
  <c r="AD17" i="2"/>
  <c r="AD17" i="13"/>
  <c r="AE17" i="2"/>
  <c r="AE17" i="13"/>
  <c r="AF17" i="2"/>
  <c r="AF17" i="13"/>
  <c r="AG17" i="2"/>
  <c r="AG17" i="13"/>
  <c r="AH17" i="2"/>
  <c r="AH17" i="13"/>
  <c r="AI17" i="2"/>
  <c r="AI17" i="13"/>
  <c r="AJ17" i="2"/>
  <c r="AJ17" i="13"/>
  <c r="AK17" i="2"/>
  <c r="AK17" i="13"/>
  <c r="AL17" i="2"/>
  <c r="AL17" i="13"/>
  <c r="AM17" i="2"/>
  <c r="AM17" i="13"/>
  <c r="AN17" i="2"/>
  <c r="AN17" i="13"/>
  <c r="AO17" i="2"/>
  <c r="AO17" i="13"/>
  <c r="AP17" i="2"/>
  <c r="AP17" i="13"/>
  <c r="AQ17" i="2"/>
  <c r="AQ17" i="13"/>
  <c r="AR17" i="2"/>
  <c r="AR17" i="13"/>
  <c r="AS17" i="2"/>
  <c r="AS17" i="13"/>
  <c r="AT17" i="2"/>
  <c r="AT17" i="13"/>
  <c r="AU17" i="2"/>
  <c r="AU17" i="13"/>
  <c r="C18" i="2"/>
  <c r="C18" i="13"/>
  <c r="D18" i="2"/>
  <c r="D18" i="13"/>
  <c r="E18" i="2"/>
  <c r="E18" i="13"/>
  <c r="F18" i="2"/>
  <c r="F18" i="13"/>
  <c r="G18" i="2"/>
  <c r="G18" i="13"/>
  <c r="H18" i="2"/>
  <c r="H18" i="13"/>
  <c r="I18" i="2"/>
  <c r="I18" i="13"/>
  <c r="J18" i="2"/>
  <c r="J18" i="13"/>
  <c r="K18" i="2"/>
  <c r="K18" i="13"/>
  <c r="L18" i="2"/>
  <c r="L18" i="13"/>
  <c r="M18" i="2"/>
  <c r="M18" i="13"/>
  <c r="N18" i="2"/>
  <c r="N18" i="13"/>
  <c r="O18" i="2"/>
  <c r="O18" i="13"/>
  <c r="P18" i="2"/>
  <c r="P18" i="13"/>
  <c r="Q18" i="2"/>
  <c r="Q18" i="13"/>
  <c r="R18" i="2"/>
  <c r="R18" i="13"/>
  <c r="S18" i="2"/>
  <c r="S18" i="13"/>
  <c r="T18" i="2"/>
  <c r="T18" i="13"/>
  <c r="U18" i="2"/>
  <c r="U18" i="13"/>
  <c r="V18" i="2"/>
  <c r="V18" i="13"/>
  <c r="W18" i="2"/>
  <c r="W18" i="13"/>
  <c r="X18" i="2"/>
  <c r="X18" i="13"/>
  <c r="Y18" i="2"/>
  <c r="Y18" i="13"/>
  <c r="Z18" i="2"/>
  <c r="Z18" i="13"/>
  <c r="AA18" i="2"/>
  <c r="AA18" i="13"/>
  <c r="AB18" i="2"/>
  <c r="AB18" i="13"/>
  <c r="AC18" i="2"/>
  <c r="AC18" i="13"/>
  <c r="AD18" i="2"/>
  <c r="AD18" i="13"/>
  <c r="AE18" i="2"/>
  <c r="AE18" i="13"/>
  <c r="AF18" i="2"/>
  <c r="AF18" i="13"/>
  <c r="AG18" i="2"/>
  <c r="AG18" i="13"/>
  <c r="AH18" i="2"/>
  <c r="AH18" i="13"/>
  <c r="AI18" i="2"/>
  <c r="AI18" i="13"/>
  <c r="AJ18" i="2"/>
  <c r="AJ18" i="13"/>
  <c r="AK18" i="2"/>
  <c r="AK18" i="13"/>
  <c r="AL18" i="2"/>
  <c r="AL18" i="13"/>
  <c r="AM18" i="2"/>
  <c r="AM18" i="13"/>
  <c r="AN18" i="2"/>
  <c r="AN18" i="13"/>
  <c r="AO18" i="2"/>
  <c r="AO18" i="13"/>
  <c r="AP18" i="2"/>
  <c r="AP18" i="13"/>
  <c r="AQ18" i="2"/>
  <c r="AQ18" i="13"/>
  <c r="AR18" i="2"/>
  <c r="AR18" i="13"/>
  <c r="AS18" i="2"/>
  <c r="AS18" i="13"/>
  <c r="AT18" i="2"/>
  <c r="AT18" i="13"/>
  <c r="AU18" i="2"/>
  <c r="AU18" i="13"/>
  <c r="C19" i="2"/>
  <c r="C19" i="13"/>
  <c r="D19" i="2"/>
  <c r="D19" i="13"/>
  <c r="E19" i="2"/>
  <c r="E19" i="13"/>
  <c r="F19" i="2"/>
  <c r="F19" i="13"/>
  <c r="G19" i="2"/>
  <c r="G19" i="13"/>
  <c r="H19" i="2"/>
  <c r="H19" i="13"/>
  <c r="I19" i="2"/>
  <c r="I19" i="13"/>
  <c r="J19" i="2"/>
  <c r="J19" i="13"/>
  <c r="K19" i="2"/>
  <c r="K19" i="13"/>
  <c r="L19" i="2"/>
  <c r="L19" i="13"/>
  <c r="M19" i="2"/>
  <c r="M19" i="13"/>
  <c r="N19" i="2"/>
  <c r="N19" i="13"/>
  <c r="O19" i="2"/>
  <c r="O19" i="13"/>
  <c r="P19" i="2"/>
  <c r="P19" i="13"/>
  <c r="Q19" i="2"/>
  <c r="Q19" i="13"/>
  <c r="R19" i="2"/>
  <c r="R19" i="13"/>
  <c r="S19" i="2"/>
  <c r="S19" i="13"/>
  <c r="T19" i="2"/>
  <c r="T19" i="13"/>
  <c r="U19" i="2"/>
  <c r="U19" i="13"/>
  <c r="V19" i="2"/>
  <c r="V19" i="13"/>
  <c r="W19" i="2"/>
  <c r="W19" i="13"/>
  <c r="X19" i="2"/>
  <c r="X19" i="13"/>
  <c r="Y19" i="2"/>
  <c r="Y19" i="13"/>
  <c r="Z19" i="2"/>
  <c r="Z19" i="13"/>
  <c r="AA19" i="2"/>
  <c r="AA19" i="13"/>
  <c r="AB19" i="2"/>
  <c r="AB19" i="13"/>
  <c r="AC19" i="2"/>
  <c r="AC19" i="13"/>
  <c r="AD19" i="2"/>
  <c r="AD19" i="13"/>
  <c r="AE19" i="2"/>
  <c r="AE19" i="13"/>
  <c r="AF19" i="2"/>
  <c r="AF19" i="13"/>
  <c r="AG19" i="2"/>
  <c r="AG19" i="13"/>
  <c r="AH19" i="2"/>
  <c r="AH19" i="13"/>
  <c r="AI19" i="2"/>
  <c r="AI19" i="13"/>
  <c r="AJ19" i="2"/>
  <c r="AJ19" i="13"/>
  <c r="AK19" i="2"/>
  <c r="AK19" i="13"/>
  <c r="AL19" i="2"/>
  <c r="AL19" i="13"/>
  <c r="AM19" i="2"/>
  <c r="AM19" i="13"/>
  <c r="AN19" i="2"/>
  <c r="AN19" i="13"/>
  <c r="AO19" i="2"/>
  <c r="AO19" i="13"/>
  <c r="AP19" i="2"/>
  <c r="AP19" i="13"/>
  <c r="AQ19" i="2"/>
  <c r="AQ19" i="13"/>
  <c r="AR19" i="2"/>
  <c r="AR19" i="13"/>
  <c r="AS19" i="2"/>
  <c r="AS19" i="13"/>
  <c r="AT19" i="2"/>
  <c r="AT19" i="13"/>
  <c r="AU19" i="2"/>
  <c r="AU19" i="13"/>
  <c r="C20" i="2"/>
  <c r="C20" i="13"/>
  <c r="D20" i="2"/>
  <c r="D20" i="13"/>
  <c r="E20" i="2"/>
  <c r="E20" i="13"/>
  <c r="F20" i="2"/>
  <c r="F20" i="13"/>
  <c r="G20" i="2"/>
  <c r="G20" i="13"/>
  <c r="H20" i="2"/>
  <c r="H20" i="13"/>
  <c r="I20" i="2"/>
  <c r="I20" i="13"/>
  <c r="J20" i="2"/>
  <c r="J20" i="13"/>
  <c r="K20" i="2"/>
  <c r="K20" i="13"/>
  <c r="L20" i="2"/>
  <c r="L20" i="13"/>
  <c r="M20" i="2"/>
  <c r="M20" i="13"/>
  <c r="N20" i="2"/>
  <c r="N20" i="13"/>
  <c r="O20" i="2"/>
  <c r="O20" i="13"/>
  <c r="P20" i="2"/>
  <c r="P20" i="13"/>
  <c r="Q20" i="2"/>
  <c r="Q20" i="13"/>
  <c r="R20" i="2"/>
  <c r="R20" i="13"/>
  <c r="S20" i="2"/>
  <c r="S20" i="13"/>
  <c r="T20" i="2"/>
  <c r="T20" i="13"/>
  <c r="U20" i="2"/>
  <c r="U20" i="13"/>
  <c r="V20" i="2"/>
  <c r="V20" i="13"/>
  <c r="W20" i="2"/>
  <c r="W20" i="13"/>
  <c r="X20" i="2"/>
  <c r="X20" i="13"/>
  <c r="Y20" i="2"/>
  <c r="Y20" i="13"/>
  <c r="Z20" i="2"/>
  <c r="Z20" i="13"/>
  <c r="AA20" i="2"/>
  <c r="AA20" i="13"/>
  <c r="AB20" i="2"/>
  <c r="AB20" i="13"/>
  <c r="AC20" i="2"/>
  <c r="AC20" i="13"/>
  <c r="AD20" i="2"/>
  <c r="AD20" i="13"/>
  <c r="AE20" i="2"/>
  <c r="AE20" i="13"/>
  <c r="AF20" i="2"/>
  <c r="AF20" i="13"/>
  <c r="AG20" i="2"/>
  <c r="AG20" i="13"/>
  <c r="AH20" i="2"/>
  <c r="AH20" i="13"/>
  <c r="AI20" i="2"/>
  <c r="AI20" i="13"/>
  <c r="AJ20" i="2"/>
  <c r="AJ20" i="13"/>
  <c r="AK20" i="2"/>
  <c r="AK20" i="13"/>
  <c r="AL20" i="2"/>
  <c r="AL20" i="13"/>
  <c r="AM20" i="2"/>
  <c r="AM20" i="13"/>
  <c r="AN20" i="2"/>
  <c r="AN20" i="13"/>
  <c r="AO20" i="2"/>
  <c r="AO20" i="13"/>
  <c r="AP20" i="2"/>
  <c r="AP20" i="13"/>
  <c r="AQ20" i="2"/>
  <c r="AQ20" i="13"/>
  <c r="AR20" i="2"/>
  <c r="AR20" i="13"/>
  <c r="AS20" i="2"/>
  <c r="AS20" i="13"/>
  <c r="AT20" i="2"/>
  <c r="AT20" i="13"/>
  <c r="AU20" i="2"/>
  <c r="AU20" i="13"/>
  <c r="C21" i="2"/>
  <c r="C21" i="13"/>
  <c r="D21" i="2"/>
  <c r="D21" i="13"/>
  <c r="E21" i="2"/>
  <c r="E21" i="13"/>
  <c r="F21" i="2"/>
  <c r="F21" i="13"/>
  <c r="G21" i="2"/>
  <c r="G21" i="13"/>
  <c r="H21" i="2"/>
  <c r="H21" i="13"/>
  <c r="I21" i="2"/>
  <c r="I21" i="13"/>
  <c r="J21" i="2"/>
  <c r="J21" i="13"/>
  <c r="K21" i="2"/>
  <c r="K21" i="13"/>
  <c r="L21" i="2"/>
  <c r="L21" i="13"/>
  <c r="M21" i="2"/>
  <c r="M21" i="13"/>
  <c r="N21" i="2"/>
  <c r="N21" i="13"/>
  <c r="O21" i="2"/>
  <c r="O21" i="13"/>
  <c r="P21" i="2"/>
  <c r="P21" i="13"/>
  <c r="Q21" i="2"/>
  <c r="Q21" i="13"/>
  <c r="R21" i="2"/>
  <c r="R21" i="13"/>
  <c r="S21" i="2"/>
  <c r="S21" i="13"/>
  <c r="T21" i="2"/>
  <c r="T21" i="13"/>
  <c r="U21" i="2"/>
  <c r="U21" i="13"/>
  <c r="V21" i="2"/>
  <c r="V21" i="13"/>
  <c r="W21" i="2"/>
  <c r="W21" i="13"/>
  <c r="X21" i="2"/>
  <c r="X21" i="13"/>
  <c r="Y21" i="2"/>
  <c r="Y21" i="13"/>
  <c r="Z21" i="2"/>
  <c r="Z21" i="13"/>
  <c r="AA21" i="2"/>
  <c r="AA21" i="13"/>
  <c r="AB21" i="2"/>
  <c r="AB21" i="13"/>
  <c r="AC21" i="2"/>
  <c r="AC21" i="13"/>
  <c r="AD21" i="2"/>
  <c r="AD21" i="13"/>
  <c r="AE21" i="2"/>
  <c r="AE21" i="13"/>
  <c r="AF21" i="2"/>
  <c r="AF21" i="13"/>
  <c r="AG21" i="2"/>
  <c r="AG21" i="13"/>
  <c r="AH21" i="2"/>
  <c r="AH21" i="13"/>
  <c r="AI21" i="2"/>
  <c r="AI21" i="13"/>
  <c r="AJ21" i="2"/>
  <c r="AJ21" i="13"/>
  <c r="AK21" i="2"/>
  <c r="AK21" i="13"/>
  <c r="AL21" i="2"/>
  <c r="AL21" i="13"/>
  <c r="AM21" i="2"/>
  <c r="AM21" i="13"/>
  <c r="AN21" i="2"/>
  <c r="AN21" i="13"/>
  <c r="AO21" i="2"/>
  <c r="AO21" i="13"/>
  <c r="AP21" i="2"/>
  <c r="AP21" i="13"/>
  <c r="AQ21" i="2"/>
  <c r="AQ21" i="13"/>
  <c r="AR21" i="2"/>
  <c r="AR21" i="13"/>
  <c r="AS21" i="2"/>
  <c r="AS21" i="13"/>
  <c r="AT21" i="2"/>
  <c r="AT21" i="13"/>
  <c r="AU21" i="2"/>
  <c r="AU21" i="13"/>
  <c r="C22" i="2"/>
  <c r="C22" i="13"/>
  <c r="D22" i="2"/>
  <c r="D22" i="13"/>
  <c r="E22" i="2"/>
  <c r="E22" i="13"/>
  <c r="F22" i="2"/>
  <c r="F22" i="13"/>
  <c r="G22" i="2"/>
  <c r="G22" i="13"/>
  <c r="H22" i="2"/>
  <c r="H22" i="13"/>
  <c r="I22" i="2"/>
  <c r="I22" i="13"/>
  <c r="J22" i="2"/>
  <c r="J22" i="13"/>
  <c r="K22" i="2"/>
  <c r="K22" i="13"/>
  <c r="L22" i="2"/>
  <c r="L22" i="13"/>
  <c r="M22" i="2"/>
  <c r="M22" i="13"/>
  <c r="N22" i="2"/>
  <c r="N22" i="13"/>
  <c r="O22" i="2"/>
  <c r="O22" i="13"/>
  <c r="P22" i="2"/>
  <c r="P22" i="13"/>
  <c r="Q22" i="2"/>
  <c r="Q22" i="13"/>
  <c r="R22" i="2"/>
  <c r="R22" i="13"/>
  <c r="S22" i="2"/>
  <c r="S22" i="13"/>
  <c r="T22" i="2"/>
  <c r="T22" i="13"/>
  <c r="U22" i="2"/>
  <c r="U22" i="13"/>
  <c r="V22" i="2"/>
  <c r="V22" i="13"/>
  <c r="W22" i="2"/>
  <c r="W22" i="13"/>
  <c r="X22" i="2"/>
  <c r="X22" i="13"/>
  <c r="Y22" i="2"/>
  <c r="Y22" i="13"/>
  <c r="Z22" i="2"/>
  <c r="Z22" i="13"/>
  <c r="AA22" i="2"/>
  <c r="AA22" i="13"/>
  <c r="AB22" i="2"/>
  <c r="AB22" i="13"/>
  <c r="AC22" i="2"/>
  <c r="AC22" i="13"/>
  <c r="AD22" i="2"/>
  <c r="AD22" i="13"/>
  <c r="AE22" i="2"/>
  <c r="AE22" i="13"/>
  <c r="AF22" i="2"/>
  <c r="AF22" i="13"/>
  <c r="AG22" i="2"/>
  <c r="AG22" i="13"/>
  <c r="AH22" i="2"/>
  <c r="AH22" i="13"/>
  <c r="AI22" i="2"/>
  <c r="AI22" i="13"/>
  <c r="AJ22" i="2"/>
  <c r="AJ22" i="13"/>
  <c r="AK22" i="2"/>
  <c r="AK22" i="13"/>
  <c r="AL22" i="2"/>
  <c r="AL22" i="13"/>
  <c r="AM22" i="2"/>
  <c r="AM22" i="13"/>
  <c r="AN22" i="2"/>
  <c r="AN22" i="13"/>
  <c r="AO22" i="2"/>
  <c r="AO22" i="13"/>
  <c r="AP22" i="2"/>
  <c r="AP22" i="13"/>
  <c r="AQ22" i="2"/>
  <c r="AQ22" i="13"/>
  <c r="AR22" i="2"/>
  <c r="AR22" i="13"/>
  <c r="AS22" i="2"/>
  <c r="AS22" i="13"/>
  <c r="AT22" i="2"/>
  <c r="AT22" i="13"/>
  <c r="AU22" i="2"/>
  <c r="AU22" i="13"/>
  <c r="C23" i="2"/>
  <c r="C23" i="13"/>
  <c r="D23" i="2"/>
  <c r="D23" i="13"/>
  <c r="E23" i="2"/>
  <c r="E23" i="13"/>
  <c r="F23" i="2"/>
  <c r="F23" i="13"/>
  <c r="G23" i="2"/>
  <c r="G23" i="13"/>
  <c r="H23" i="2"/>
  <c r="H23" i="13"/>
  <c r="I23" i="2"/>
  <c r="I23" i="13"/>
  <c r="J23" i="2"/>
  <c r="J23" i="13"/>
  <c r="K23" i="2"/>
  <c r="K23" i="13"/>
  <c r="L23" i="2"/>
  <c r="L23" i="13"/>
  <c r="M23" i="2"/>
  <c r="M23" i="13"/>
  <c r="N23" i="2"/>
  <c r="N23" i="13"/>
  <c r="O23" i="2"/>
  <c r="O23" i="13"/>
  <c r="P23" i="2"/>
  <c r="P23" i="13"/>
  <c r="Q23" i="2"/>
  <c r="Q23" i="13"/>
  <c r="R23" i="2"/>
  <c r="R23" i="13"/>
  <c r="S23" i="2"/>
  <c r="S23" i="13"/>
  <c r="T23" i="2"/>
  <c r="T23" i="13"/>
  <c r="U23" i="2"/>
  <c r="U23" i="13"/>
  <c r="V23" i="2"/>
  <c r="V23" i="13"/>
  <c r="W23" i="2"/>
  <c r="W23" i="13"/>
  <c r="X23" i="2"/>
  <c r="X23" i="13"/>
  <c r="Y23" i="2"/>
  <c r="Y23" i="13"/>
  <c r="Z23" i="2"/>
  <c r="Z23" i="13"/>
  <c r="AA23" i="2"/>
  <c r="AA23" i="13"/>
  <c r="AB23" i="2"/>
  <c r="AB23" i="13"/>
  <c r="AC23" i="2"/>
  <c r="AC23" i="13"/>
  <c r="AD23" i="2"/>
  <c r="AD23" i="13"/>
  <c r="AE23" i="2"/>
  <c r="AE23" i="13"/>
  <c r="AF23" i="2"/>
  <c r="AF23" i="13"/>
  <c r="AG23" i="2"/>
  <c r="AG23" i="13"/>
  <c r="AH23" i="2"/>
  <c r="AH23" i="13"/>
  <c r="AI23" i="2"/>
  <c r="AI23" i="13"/>
  <c r="AJ23" i="2"/>
  <c r="AJ23" i="13"/>
  <c r="AK23" i="2"/>
  <c r="AK23" i="13"/>
  <c r="AL23" i="2"/>
  <c r="AL23" i="13"/>
  <c r="AM23" i="2"/>
  <c r="AM23" i="13"/>
  <c r="AN23" i="2"/>
  <c r="AN23" i="13"/>
  <c r="AO23" i="2"/>
  <c r="AO23" i="13"/>
  <c r="AP23" i="2"/>
  <c r="AP23" i="13"/>
  <c r="AQ23" i="2"/>
  <c r="AQ23" i="13"/>
  <c r="AR23" i="2"/>
  <c r="AR23" i="13"/>
  <c r="AS23" i="2"/>
  <c r="AS23" i="13"/>
  <c r="AT23" i="2"/>
  <c r="AT23" i="13"/>
  <c r="AU23" i="2"/>
  <c r="AU23" i="13"/>
  <c r="C24" i="2"/>
  <c r="C24" i="13"/>
  <c r="D24" i="2"/>
  <c r="D24" i="13"/>
  <c r="E24" i="2"/>
  <c r="E24" i="13"/>
  <c r="F24" i="2"/>
  <c r="F24" i="13"/>
  <c r="G24" i="2"/>
  <c r="G24" i="13"/>
  <c r="H24" i="2"/>
  <c r="H24" i="13"/>
  <c r="I24" i="2"/>
  <c r="I24" i="13"/>
  <c r="J24" i="2"/>
  <c r="J24" i="13"/>
  <c r="K24" i="2"/>
  <c r="K24" i="13"/>
  <c r="L24" i="2"/>
  <c r="L24" i="13"/>
  <c r="M24" i="2"/>
  <c r="M24" i="13"/>
  <c r="N24" i="2"/>
  <c r="N24" i="13"/>
  <c r="O24" i="2"/>
  <c r="O24" i="13"/>
  <c r="P24" i="2"/>
  <c r="P24" i="13"/>
  <c r="Q24" i="2"/>
  <c r="Q24" i="13"/>
  <c r="R24" i="2"/>
  <c r="R24" i="13"/>
  <c r="S24" i="2"/>
  <c r="S24" i="13"/>
  <c r="T24" i="2"/>
  <c r="T24" i="13"/>
  <c r="U24" i="2"/>
  <c r="U24" i="13"/>
  <c r="V24" i="2"/>
  <c r="V24" i="13"/>
  <c r="W24" i="2"/>
  <c r="W24" i="13"/>
  <c r="X24" i="2"/>
  <c r="X24" i="13"/>
  <c r="Y24" i="2"/>
  <c r="Y24" i="13"/>
  <c r="Z24" i="2"/>
  <c r="Z24" i="13"/>
  <c r="AA24" i="2"/>
  <c r="AA24" i="13"/>
  <c r="AB24" i="2"/>
  <c r="AB24" i="13"/>
  <c r="AC24" i="2"/>
  <c r="AC24" i="13"/>
  <c r="AD24" i="2"/>
  <c r="AD24" i="13"/>
  <c r="AE24" i="2"/>
  <c r="AE24" i="13"/>
  <c r="AF24" i="2"/>
  <c r="AF24" i="13"/>
  <c r="AG24" i="2"/>
  <c r="AG24" i="13"/>
  <c r="AH24" i="2"/>
  <c r="AH24" i="13"/>
  <c r="AI24" i="2"/>
  <c r="AI24" i="13"/>
  <c r="AJ24" i="2"/>
  <c r="AJ24" i="13"/>
  <c r="AK24" i="2"/>
  <c r="AK24" i="13"/>
  <c r="AL24" i="2"/>
  <c r="AL24" i="13"/>
  <c r="AM24" i="2"/>
  <c r="AM24" i="13"/>
  <c r="AN24" i="2"/>
  <c r="AN24" i="13"/>
  <c r="AO24" i="2"/>
  <c r="AO24" i="13"/>
  <c r="AP24" i="2"/>
  <c r="AP24" i="13"/>
  <c r="AQ24" i="2"/>
  <c r="AQ24" i="13"/>
  <c r="AR24" i="2"/>
  <c r="AR24" i="13"/>
  <c r="AS24" i="2"/>
  <c r="AS24" i="13"/>
  <c r="AT24" i="2"/>
  <c r="AT24" i="13"/>
  <c r="AU24" i="2"/>
  <c r="AU24" i="13"/>
  <c r="C25" i="2"/>
  <c r="C25" i="13"/>
  <c r="D25" i="2"/>
  <c r="D25" i="13"/>
  <c r="E25" i="2"/>
  <c r="E25" i="13"/>
  <c r="F25" i="2"/>
  <c r="F25" i="13"/>
  <c r="G25" i="2"/>
  <c r="G25" i="13"/>
  <c r="H25" i="2"/>
  <c r="H25" i="13"/>
  <c r="I25" i="2"/>
  <c r="I25" i="13"/>
  <c r="J25" i="2"/>
  <c r="J25" i="13"/>
  <c r="K25" i="2"/>
  <c r="K25" i="13"/>
  <c r="L25" i="2"/>
  <c r="L25" i="13"/>
  <c r="M25" i="2"/>
  <c r="M25" i="13"/>
  <c r="N25" i="2"/>
  <c r="N25" i="13"/>
  <c r="O25" i="2"/>
  <c r="O25" i="13"/>
  <c r="P25" i="2"/>
  <c r="P25" i="13"/>
  <c r="Q25" i="2"/>
  <c r="Q25" i="13"/>
  <c r="R25" i="2"/>
  <c r="R25" i="13"/>
  <c r="S25" i="2"/>
  <c r="S25" i="13"/>
  <c r="T25" i="2"/>
  <c r="T25" i="13"/>
  <c r="U25" i="2"/>
  <c r="U25" i="13"/>
  <c r="V25" i="2"/>
  <c r="V25" i="13"/>
  <c r="W25" i="2"/>
  <c r="W25" i="13"/>
  <c r="X25" i="2"/>
  <c r="X25" i="13"/>
  <c r="Y25" i="2"/>
  <c r="Y25" i="13"/>
  <c r="Z25" i="2"/>
  <c r="Z25" i="13"/>
  <c r="AA25" i="2"/>
  <c r="AA25" i="13"/>
  <c r="AB25" i="2"/>
  <c r="AB25" i="13"/>
  <c r="AC25" i="2"/>
  <c r="AC25" i="13"/>
  <c r="AD25" i="2"/>
  <c r="AD25" i="13"/>
  <c r="AE25" i="2"/>
  <c r="AE25" i="13"/>
  <c r="AF25" i="2"/>
  <c r="AF25" i="13"/>
  <c r="AG25" i="2"/>
  <c r="AG25" i="13"/>
  <c r="AH25" i="2"/>
  <c r="AH25" i="13"/>
  <c r="AI25" i="2"/>
  <c r="AI25" i="13"/>
  <c r="AJ25" i="2"/>
  <c r="AJ25" i="13"/>
  <c r="AK25" i="2"/>
  <c r="AK25" i="13"/>
  <c r="AL25" i="2"/>
  <c r="AL25" i="13"/>
  <c r="AM25" i="2"/>
  <c r="AM25" i="13"/>
  <c r="AN25" i="2"/>
  <c r="AN25" i="13"/>
  <c r="AO25" i="2"/>
  <c r="AO25" i="13"/>
  <c r="AP25" i="2"/>
  <c r="AP25" i="13"/>
  <c r="AQ25" i="2"/>
  <c r="AQ25" i="13"/>
  <c r="AR25" i="2"/>
  <c r="AR25" i="13"/>
  <c r="AS25" i="2"/>
  <c r="AS25" i="13"/>
  <c r="AT25" i="2"/>
  <c r="AT25" i="13"/>
  <c r="AU25" i="2"/>
  <c r="AU25" i="13"/>
  <c r="C26" i="2"/>
  <c r="C26" i="13"/>
  <c r="D26" i="2"/>
  <c r="D26" i="13"/>
  <c r="E26" i="2"/>
  <c r="E26" i="13"/>
  <c r="F26" i="2"/>
  <c r="F26" i="13"/>
  <c r="G26" i="2"/>
  <c r="G26" i="13"/>
  <c r="H26" i="2"/>
  <c r="H26" i="13"/>
  <c r="I26" i="2"/>
  <c r="I26" i="13"/>
  <c r="J26" i="2"/>
  <c r="J26" i="13"/>
  <c r="K26" i="2"/>
  <c r="K26" i="13"/>
  <c r="L26" i="2"/>
  <c r="L26" i="13"/>
  <c r="M26" i="2"/>
  <c r="M26" i="13"/>
  <c r="N26" i="2"/>
  <c r="N26" i="13"/>
  <c r="O26" i="2"/>
  <c r="O26" i="13"/>
  <c r="P26" i="2"/>
  <c r="P26" i="13"/>
  <c r="Q26" i="2"/>
  <c r="Q26" i="13"/>
  <c r="R26" i="2"/>
  <c r="R26" i="13"/>
  <c r="S26" i="2"/>
  <c r="S26" i="13"/>
  <c r="T26" i="2"/>
  <c r="T26" i="13"/>
  <c r="U26" i="2"/>
  <c r="U26" i="13"/>
  <c r="V26" i="2"/>
  <c r="V26" i="13"/>
  <c r="W26" i="2"/>
  <c r="W26" i="13"/>
  <c r="X26" i="2"/>
  <c r="X26" i="13"/>
  <c r="Y26" i="2"/>
  <c r="Y26" i="13"/>
  <c r="Z26" i="2"/>
  <c r="Z26" i="13"/>
  <c r="AA26" i="2"/>
  <c r="AA26" i="13"/>
  <c r="AB26" i="2"/>
  <c r="AB26" i="13"/>
  <c r="AC26" i="2"/>
  <c r="AC26" i="13"/>
  <c r="AD26" i="2"/>
  <c r="AD26" i="13"/>
  <c r="AE26" i="2"/>
  <c r="AE26" i="13"/>
  <c r="AF26" i="2"/>
  <c r="AF26" i="13"/>
  <c r="AG26" i="2"/>
  <c r="AG26" i="13"/>
  <c r="AH26" i="2"/>
  <c r="AH26" i="13"/>
  <c r="AI26" i="2"/>
  <c r="AI26" i="13"/>
  <c r="AJ26" i="2"/>
  <c r="AJ26" i="13"/>
  <c r="AK26" i="2"/>
  <c r="AK26" i="13"/>
  <c r="AL26" i="2"/>
  <c r="AL26" i="13"/>
  <c r="AM26" i="2"/>
  <c r="AM26" i="13"/>
  <c r="AN26" i="2"/>
  <c r="AN26" i="13"/>
  <c r="AO26" i="2"/>
  <c r="AO26" i="13"/>
  <c r="AP26" i="2"/>
  <c r="AP26" i="13"/>
  <c r="AQ26" i="2"/>
  <c r="AQ26" i="13"/>
  <c r="AR26" i="2"/>
  <c r="AR26" i="13"/>
  <c r="AS26" i="2"/>
  <c r="AS26" i="13"/>
  <c r="AT26" i="2"/>
  <c r="AT26" i="13"/>
  <c r="AU26" i="2"/>
  <c r="AU26" i="13"/>
  <c r="C27" i="2"/>
  <c r="C27" i="13"/>
  <c r="D27" i="2"/>
  <c r="D27" i="13"/>
  <c r="E27" i="2"/>
  <c r="E27" i="13"/>
  <c r="F27" i="2"/>
  <c r="F27" i="13"/>
  <c r="G27" i="2"/>
  <c r="G27" i="13"/>
  <c r="H27" i="2"/>
  <c r="H27" i="13"/>
  <c r="I27" i="2"/>
  <c r="I27" i="13"/>
  <c r="J27" i="2"/>
  <c r="J27" i="13"/>
  <c r="K27" i="2"/>
  <c r="K27" i="13"/>
  <c r="L27" i="2"/>
  <c r="L27" i="13"/>
  <c r="M27" i="2"/>
  <c r="M27" i="13"/>
  <c r="M28" i="2"/>
  <c r="M28" i="13"/>
  <c r="M29" i="2"/>
  <c r="M29" i="13"/>
  <c r="M30" i="2"/>
  <c r="M30" i="13"/>
  <c r="M38" i="13"/>
  <c r="N27" i="2"/>
  <c r="N27" i="13"/>
  <c r="O27" i="2"/>
  <c r="O27" i="13"/>
  <c r="P27" i="2"/>
  <c r="P27" i="13"/>
  <c r="Q27" i="2"/>
  <c r="Q27" i="13"/>
  <c r="Q28" i="2"/>
  <c r="Q28" i="13"/>
  <c r="Q29" i="2"/>
  <c r="Q29" i="13"/>
  <c r="Q30" i="2"/>
  <c r="Q30" i="13"/>
  <c r="Q38" i="13"/>
  <c r="R27" i="2"/>
  <c r="R27" i="13"/>
  <c r="S27" i="2"/>
  <c r="S27" i="13"/>
  <c r="T27" i="2"/>
  <c r="T27" i="13"/>
  <c r="U27" i="2"/>
  <c r="U27" i="13"/>
  <c r="V27" i="2"/>
  <c r="V27" i="13"/>
  <c r="W27" i="2"/>
  <c r="W27" i="13"/>
  <c r="X27" i="2"/>
  <c r="X27" i="13"/>
  <c r="Y27" i="2"/>
  <c r="Y27" i="13"/>
  <c r="Z27" i="2"/>
  <c r="Z27" i="13"/>
  <c r="AA27" i="2"/>
  <c r="AA27" i="13"/>
  <c r="AB27" i="2"/>
  <c r="AB27" i="13"/>
  <c r="AC27" i="2"/>
  <c r="AC27" i="13"/>
  <c r="AD27" i="2"/>
  <c r="AD27" i="13"/>
  <c r="AE27" i="2"/>
  <c r="AE27" i="13"/>
  <c r="AF27" i="2"/>
  <c r="AF27" i="13"/>
  <c r="AG27" i="2"/>
  <c r="AG27" i="13"/>
  <c r="AH27" i="2"/>
  <c r="AH27" i="13"/>
  <c r="AI27" i="2"/>
  <c r="AI27" i="13"/>
  <c r="AJ27" i="2"/>
  <c r="AJ27" i="13"/>
  <c r="AK27" i="2"/>
  <c r="AK27" i="13"/>
  <c r="AL27" i="2"/>
  <c r="AL27" i="13"/>
  <c r="AM27" i="2"/>
  <c r="AM27" i="13"/>
  <c r="AN27" i="2"/>
  <c r="AN27" i="13"/>
  <c r="AO27" i="2"/>
  <c r="AO27" i="13"/>
  <c r="AP27" i="2"/>
  <c r="AP27" i="13"/>
  <c r="AQ27" i="2"/>
  <c r="AQ27" i="13"/>
  <c r="AR27" i="2"/>
  <c r="AR27" i="13"/>
  <c r="AS27" i="2"/>
  <c r="AS27" i="13"/>
  <c r="AT27" i="2"/>
  <c r="AT27" i="13"/>
  <c r="AU27" i="2"/>
  <c r="AU27" i="13"/>
  <c r="C28" i="2"/>
  <c r="C28" i="13"/>
  <c r="D28" i="2"/>
  <c r="D28" i="13"/>
  <c r="E28" i="2"/>
  <c r="E28" i="13"/>
  <c r="E29" i="2"/>
  <c r="E29" i="13"/>
  <c r="E30" i="2"/>
  <c r="E30" i="13"/>
  <c r="E38" i="13"/>
  <c r="F28" i="2"/>
  <c r="F28" i="13"/>
  <c r="G28" i="2"/>
  <c r="G28" i="13"/>
  <c r="H28" i="2"/>
  <c r="H28" i="13"/>
  <c r="I28" i="2"/>
  <c r="I28" i="13"/>
  <c r="I29" i="2"/>
  <c r="I29" i="13"/>
  <c r="I30" i="2"/>
  <c r="I30" i="13"/>
  <c r="I38" i="13"/>
  <c r="J28" i="2"/>
  <c r="J28" i="13"/>
  <c r="K28" i="2"/>
  <c r="K28" i="13"/>
  <c r="L28" i="2"/>
  <c r="L28" i="13"/>
  <c r="N28" i="2"/>
  <c r="N28" i="13"/>
  <c r="O28" i="2"/>
  <c r="O28" i="13"/>
  <c r="P28" i="2"/>
  <c r="P28" i="13"/>
  <c r="R28" i="2"/>
  <c r="R28" i="13"/>
  <c r="S28" i="2"/>
  <c r="S28" i="13"/>
  <c r="T28" i="2"/>
  <c r="T28" i="13"/>
  <c r="U28" i="2"/>
  <c r="U28" i="13"/>
  <c r="V28" i="2"/>
  <c r="V28" i="13"/>
  <c r="W28" i="2"/>
  <c r="W28" i="13"/>
  <c r="X28" i="2"/>
  <c r="X28" i="13"/>
  <c r="Y28" i="2"/>
  <c r="Y28" i="13"/>
  <c r="Z28" i="2"/>
  <c r="Z28" i="13"/>
  <c r="AA28" i="2"/>
  <c r="AA28" i="13"/>
  <c r="AB28" i="2"/>
  <c r="AB28" i="13"/>
  <c r="AC28" i="2"/>
  <c r="AC28" i="13"/>
  <c r="AD28" i="2"/>
  <c r="AD28" i="13"/>
  <c r="AE28" i="2"/>
  <c r="AE28" i="13"/>
  <c r="AF28" i="2"/>
  <c r="AF28" i="13"/>
  <c r="AG28" i="2"/>
  <c r="AG28" i="13"/>
  <c r="AH28" i="2"/>
  <c r="AH28" i="13"/>
  <c r="AI28" i="2"/>
  <c r="AI28" i="13"/>
  <c r="AJ28" i="2"/>
  <c r="AJ28" i="13"/>
  <c r="AK28" i="2"/>
  <c r="AK28" i="13"/>
  <c r="AL28" i="2"/>
  <c r="AL28" i="13"/>
  <c r="AM28" i="2"/>
  <c r="AM28" i="13"/>
  <c r="AN28" i="2"/>
  <c r="AN28" i="13"/>
  <c r="AO28" i="2"/>
  <c r="AO28" i="13"/>
  <c r="AP28" i="2"/>
  <c r="AP28" i="13"/>
  <c r="AQ28" i="2"/>
  <c r="AQ28" i="13"/>
  <c r="AR28" i="2"/>
  <c r="AR28" i="13"/>
  <c r="AS28" i="2"/>
  <c r="AS28" i="13"/>
  <c r="AT28" i="2"/>
  <c r="AT28" i="13"/>
  <c r="AU28" i="2"/>
  <c r="AU28" i="13"/>
  <c r="C29" i="2"/>
  <c r="C29" i="13"/>
  <c r="D29" i="2"/>
  <c r="D29" i="13"/>
  <c r="F29" i="2"/>
  <c r="F29" i="13"/>
  <c r="G29" i="2"/>
  <c r="G29" i="13"/>
  <c r="H29" i="2"/>
  <c r="H29" i="13"/>
  <c r="J29" i="2"/>
  <c r="J29" i="13"/>
  <c r="K29" i="2"/>
  <c r="K29" i="13"/>
  <c r="L29" i="2"/>
  <c r="L29" i="13"/>
  <c r="N29" i="2"/>
  <c r="N29" i="13"/>
  <c r="O29" i="2"/>
  <c r="O29" i="13"/>
  <c r="P29" i="2"/>
  <c r="P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C30" i="2"/>
  <c r="C30" i="13"/>
  <c r="D30" i="2"/>
  <c r="D30" i="13"/>
  <c r="F30" i="2"/>
  <c r="F30" i="13"/>
  <c r="G30" i="2"/>
  <c r="G30" i="13"/>
  <c r="H30" i="2"/>
  <c r="H30" i="13"/>
  <c r="J30" i="2"/>
  <c r="J30" i="13"/>
  <c r="K30" i="2"/>
  <c r="K30" i="13"/>
  <c r="L30" i="2"/>
  <c r="L30" i="13"/>
  <c r="N30" i="2"/>
  <c r="N30" i="13"/>
  <c r="O30" i="2"/>
  <c r="O30" i="13"/>
  <c r="P30" i="2"/>
  <c r="P30" i="13"/>
  <c r="R36" i="2"/>
  <c r="R30" i="2"/>
  <c r="R30" i="13"/>
  <c r="S36" i="2"/>
  <c r="S30" i="2"/>
  <c r="S30" i="13"/>
  <c r="T36" i="2"/>
  <c r="T30" i="2"/>
  <c r="T30" i="13"/>
  <c r="U36" i="2"/>
  <c r="U30" i="2"/>
  <c r="U30" i="13"/>
  <c r="V36" i="2"/>
  <c r="V30" i="2"/>
  <c r="V30" i="13"/>
  <c r="W36" i="2"/>
  <c r="W30" i="2"/>
  <c r="W30" i="13"/>
  <c r="X36" i="2"/>
  <c r="X30" i="2"/>
  <c r="X30" i="13"/>
  <c r="Y36" i="2"/>
  <c r="Y30" i="2"/>
  <c r="Y30" i="13"/>
  <c r="Z36" i="2"/>
  <c r="Z30" i="2"/>
  <c r="Z30" i="13"/>
  <c r="AA36" i="2"/>
  <c r="AA30" i="2"/>
  <c r="AA30" i="13"/>
  <c r="AB36" i="2"/>
  <c r="AB30" i="2"/>
  <c r="AB30" i="13"/>
  <c r="AC36" i="2"/>
  <c r="AC30" i="2"/>
  <c r="AC30" i="13"/>
  <c r="AD36" i="2"/>
  <c r="AD30" i="2"/>
  <c r="AD30" i="13"/>
  <c r="AE36" i="2"/>
  <c r="AE30" i="2"/>
  <c r="AE30" i="13"/>
  <c r="AF36" i="2"/>
  <c r="AF30" i="2"/>
  <c r="AF30" i="13"/>
  <c r="AG36" i="2"/>
  <c r="AG30" i="2"/>
  <c r="AG30" i="13"/>
  <c r="AH36" i="2"/>
  <c r="AH30" i="2"/>
  <c r="AH30" i="13"/>
  <c r="AI36" i="2"/>
  <c r="AI30" i="2"/>
  <c r="AI30" i="13"/>
  <c r="AJ36" i="2"/>
  <c r="AJ30" i="2"/>
  <c r="AJ30" i="13"/>
  <c r="AK36" i="2"/>
  <c r="AK30" i="2"/>
  <c r="AK30" i="13"/>
  <c r="AL36" i="2"/>
  <c r="AL30" i="2"/>
  <c r="AL30" i="13"/>
  <c r="AM36" i="2"/>
  <c r="AM30" i="2"/>
  <c r="AM30" i="13"/>
  <c r="AN36" i="2"/>
  <c r="AN30" i="2"/>
  <c r="AN30" i="13"/>
  <c r="AO36" i="2"/>
  <c r="AO30" i="2"/>
  <c r="AO30" i="13"/>
  <c r="AP36" i="2"/>
  <c r="AP30" i="2"/>
  <c r="AP30" i="13"/>
  <c r="AQ36" i="2"/>
  <c r="AQ30" i="2"/>
  <c r="AQ30" i="13"/>
  <c r="AR36" i="2"/>
  <c r="AR30" i="2"/>
  <c r="AR30" i="13"/>
  <c r="AS36" i="2"/>
  <c r="AS30" i="2"/>
  <c r="AS30" i="13"/>
  <c r="AT36" i="2"/>
  <c r="AT30" i="2"/>
  <c r="AT30" i="13"/>
  <c r="AU36" i="2"/>
  <c r="AU30" i="2"/>
  <c r="AU30" i="13"/>
  <c r="B6" i="2"/>
  <c r="B6" i="13"/>
  <c r="B7" i="2"/>
  <c r="B7" i="13"/>
  <c r="B8" i="2"/>
  <c r="B8" i="13"/>
  <c r="B9" i="2"/>
  <c r="B9" i="13"/>
  <c r="B10" i="2"/>
  <c r="B10" i="13"/>
  <c r="B11" i="2"/>
  <c r="B11" i="13"/>
  <c r="B12" i="2"/>
  <c r="B12" i="13"/>
  <c r="B13" i="2"/>
  <c r="B13" i="13"/>
  <c r="B14" i="2"/>
  <c r="B14" i="13"/>
  <c r="B15" i="2"/>
  <c r="B15" i="13"/>
  <c r="B16" i="2"/>
  <c r="B16" i="13"/>
  <c r="B17" i="2"/>
  <c r="B17" i="13"/>
  <c r="B18" i="2"/>
  <c r="B18" i="13"/>
  <c r="B19" i="2"/>
  <c r="B19" i="13"/>
  <c r="B20" i="2"/>
  <c r="B20" i="13"/>
  <c r="B21" i="2"/>
  <c r="B21" i="13"/>
  <c r="B22" i="2"/>
  <c r="B22" i="13"/>
  <c r="B23" i="2"/>
  <c r="B23" i="13"/>
  <c r="B24" i="2"/>
  <c r="B24" i="13"/>
  <c r="B25" i="2"/>
  <c r="B25" i="13"/>
  <c r="B26" i="2"/>
  <c r="B26" i="13"/>
  <c r="B27" i="2"/>
  <c r="B27" i="13"/>
  <c r="B28" i="2"/>
  <c r="B28" i="13"/>
  <c r="B29" i="2"/>
  <c r="B29" i="13"/>
  <c r="B30" i="2"/>
  <c r="B30" i="13"/>
  <c r="B5" i="2"/>
  <c r="B5" i="13"/>
  <c r="D67" i="13"/>
  <c r="H67" i="13"/>
  <c r="D66" i="13"/>
  <c r="H66" i="13"/>
  <c r="D65" i="13"/>
  <c r="H65" i="13"/>
  <c r="D64" i="13"/>
  <c r="H64" i="13"/>
  <c r="D63" i="13"/>
  <c r="H63" i="13"/>
  <c r="D62" i="13"/>
  <c r="H62" i="13"/>
  <c r="D61" i="13"/>
  <c r="H61" i="13"/>
  <c r="D60" i="13"/>
  <c r="H60" i="13"/>
  <c r="D59" i="13"/>
  <c r="H59" i="13"/>
  <c r="D58" i="13"/>
  <c r="H58" i="13"/>
  <c r="D57" i="13"/>
  <c r="H57" i="13"/>
  <c r="D56" i="13"/>
  <c r="H56" i="13"/>
  <c r="D55" i="13"/>
  <c r="H55" i="13"/>
  <c r="D54" i="13"/>
  <c r="H54" i="13"/>
  <c r="D53" i="13"/>
  <c r="H53" i="13"/>
  <c r="D52" i="13"/>
  <c r="H52" i="13"/>
  <c r="D51" i="13"/>
  <c r="H51" i="13"/>
  <c r="D50" i="13"/>
  <c r="H50" i="13"/>
  <c r="D49" i="13"/>
  <c r="H49" i="13"/>
  <c r="D48" i="13"/>
  <c r="H48" i="13"/>
  <c r="D47" i="13"/>
  <c r="H47" i="13"/>
  <c r="D46" i="13"/>
  <c r="H46" i="13"/>
  <c r="D45" i="13"/>
  <c r="H45" i="13"/>
  <c r="D44" i="13"/>
  <c r="H44" i="13"/>
  <c r="D43" i="13"/>
  <c r="H43" i="13"/>
  <c r="D42" i="13"/>
  <c r="H42" i="13"/>
  <c r="AV36" i="13"/>
  <c r="AU36" i="13"/>
  <c r="AT36" i="13"/>
  <c r="AS36" i="13"/>
  <c r="AR36" i="13"/>
  <c r="AQ36" i="13"/>
  <c r="AP36" i="13"/>
  <c r="AO36" i="13"/>
  <c r="AN36" i="13"/>
  <c r="AM36" i="13"/>
  <c r="AL36" i="13"/>
  <c r="AK36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P38" i="13"/>
  <c r="N38" i="13"/>
  <c r="L38" i="13"/>
  <c r="J38" i="13"/>
  <c r="H38" i="13"/>
  <c r="F38" i="13"/>
  <c r="D38" i="13"/>
  <c r="B38" i="13"/>
  <c r="O38" i="13"/>
  <c r="K38" i="13"/>
  <c r="G38" i="13"/>
  <c r="C38" i="13"/>
  <c r="S38" i="13"/>
  <c r="U38" i="13"/>
  <c r="W38" i="13"/>
  <c r="Y38" i="13"/>
  <c r="AA38" i="13"/>
  <c r="AC38" i="13"/>
  <c r="AE38" i="13"/>
  <c r="AG38" i="13"/>
  <c r="AI38" i="13"/>
  <c r="AK38" i="13"/>
  <c r="AM38" i="13"/>
  <c r="AO38" i="13"/>
  <c r="AQ38" i="13"/>
  <c r="AS38" i="13"/>
  <c r="AU38" i="13"/>
  <c r="R38" i="13"/>
  <c r="T38" i="13"/>
  <c r="V38" i="13"/>
  <c r="X38" i="13"/>
  <c r="Z38" i="13"/>
  <c r="AB38" i="13"/>
  <c r="AD38" i="13"/>
  <c r="AF38" i="13"/>
  <c r="AH38" i="13"/>
  <c r="AJ38" i="13"/>
  <c r="AL38" i="13"/>
  <c r="AN38" i="13"/>
  <c r="AP38" i="13"/>
  <c r="AR38" i="13"/>
  <c r="AT38" i="13"/>
  <c r="AV38" i="13"/>
  <c r="E5" i="10"/>
  <c r="F5" i="10"/>
  <c r="G5" i="10"/>
  <c r="H5" i="10"/>
  <c r="I5" i="10"/>
  <c r="J5" i="10"/>
  <c r="K5" i="10"/>
  <c r="L5" i="10"/>
  <c r="M5" i="10"/>
  <c r="N5" i="10"/>
  <c r="O5" i="10"/>
  <c r="H4" i="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E6" i="10"/>
  <c r="F6" i="10"/>
  <c r="G6" i="10"/>
  <c r="H6" i="10"/>
  <c r="I6" i="10"/>
  <c r="J6" i="10"/>
  <c r="K6" i="10"/>
  <c r="L6" i="10"/>
  <c r="M6" i="10"/>
  <c r="N6" i="10"/>
  <c r="O6" i="10"/>
  <c r="H5" i="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E7" i="10"/>
  <c r="F7" i="10"/>
  <c r="G7" i="10"/>
  <c r="H7" i="10"/>
  <c r="I7" i="10"/>
  <c r="J7" i="10"/>
  <c r="K7" i="10"/>
  <c r="L7" i="10"/>
  <c r="M7" i="10"/>
  <c r="N7" i="10"/>
  <c r="O7" i="10"/>
  <c r="H6" i="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E8" i="10"/>
  <c r="F8" i="10"/>
  <c r="G8" i="10"/>
  <c r="H8" i="10"/>
  <c r="I8" i="10"/>
  <c r="J8" i="10"/>
  <c r="K8" i="10"/>
  <c r="L8" i="10"/>
  <c r="M8" i="10"/>
  <c r="N8" i="10"/>
  <c r="O8" i="10"/>
  <c r="H7" i="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E9" i="10"/>
  <c r="F9" i="10"/>
  <c r="G9" i="10"/>
  <c r="H9" i="10"/>
  <c r="I9" i="10"/>
  <c r="J9" i="10"/>
  <c r="K9" i="10"/>
  <c r="L9" i="10"/>
  <c r="M9" i="10"/>
  <c r="N9" i="10"/>
  <c r="O9" i="10"/>
  <c r="H8" i="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E10" i="10"/>
  <c r="F10" i="10"/>
  <c r="G10" i="10"/>
  <c r="H10" i="10"/>
  <c r="I10" i="10"/>
  <c r="J10" i="10"/>
  <c r="K10" i="10"/>
  <c r="L10" i="10"/>
  <c r="M10" i="10"/>
  <c r="N10" i="10"/>
  <c r="O10" i="10"/>
  <c r="H9" i="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E11" i="10"/>
  <c r="F11" i="10"/>
  <c r="G11" i="10"/>
  <c r="H11" i="10"/>
  <c r="I11" i="10"/>
  <c r="J11" i="10"/>
  <c r="K11" i="10"/>
  <c r="L11" i="10"/>
  <c r="M11" i="10"/>
  <c r="N11" i="10"/>
  <c r="O11" i="10"/>
  <c r="H10" i="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E12" i="10"/>
  <c r="F12" i="10"/>
  <c r="G12" i="10"/>
  <c r="H12" i="10"/>
  <c r="I12" i="10"/>
  <c r="J12" i="10"/>
  <c r="K12" i="10"/>
  <c r="L12" i="10"/>
  <c r="M12" i="10"/>
  <c r="N12" i="10"/>
  <c r="O12" i="10"/>
  <c r="H11" i="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E13" i="10"/>
  <c r="F13" i="10"/>
  <c r="G13" i="10"/>
  <c r="H13" i="10"/>
  <c r="I13" i="10"/>
  <c r="J13" i="10"/>
  <c r="K13" i="10"/>
  <c r="L13" i="10"/>
  <c r="M13" i="10"/>
  <c r="N13" i="10"/>
  <c r="O13" i="10"/>
  <c r="H12" i="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E14" i="10"/>
  <c r="F14" i="10"/>
  <c r="G14" i="10"/>
  <c r="H14" i="10"/>
  <c r="I14" i="10"/>
  <c r="J14" i="10"/>
  <c r="K14" i="10"/>
  <c r="L14" i="10"/>
  <c r="M14" i="10"/>
  <c r="N14" i="10"/>
  <c r="O14" i="10"/>
  <c r="H13" i="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E15" i="10"/>
  <c r="F15" i="10"/>
  <c r="G15" i="10"/>
  <c r="H15" i="10"/>
  <c r="I15" i="10"/>
  <c r="J15" i="10"/>
  <c r="K15" i="10"/>
  <c r="L15" i="10"/>
  <c r="M15" i="10"/>
  <c r="N15" i="10"/>
  <c r="O15" i="10"/>
  <c r="H14" i="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E16" i="10"/>
  <c r="F16" i="10"/>
  <c r="G16" i="10"/>
  <c r="H16" i="10"/>
  <c r="I16" i="10"/>
  <c r="J16" i="10"/>
  <c r="K16" i="10"/>
  <c r="L16" i="10"/>
  <c r="M16" i="10"/>
  <c r="N16" i="10"/>
  <c r="O16" i="10"/>
  <c r="H15" i="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E17" i="10"/>
  <c r="F17" i="10"/>
  <c r="G17" i="10"/>
  <c r="H17" i="10"/>
  <c r="I17" i="10"/>
  <c r="J17" i="10"/>
  <c r="K17" i="10"/>
  <c r="L17" i="10"/>
  <c r="M17" i="10"/>
  <c r="N17" i="10"/>
  <c r="O17" i="10"/>
  <c r="H16" i="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E18" i="10"/>
  <c r="F18" i="10"/>
  <c r="G18" i="10"/>
  <c r="H18" i="10"/>
  <c r="I18" i="10"/>
  <c r="J18" i="10"/>
  <c r="K18" i="10"/>
  <c r="L18" i="10"/>
  <c r="M18" i="10"/>
  <c r="N18" i="10"/>
  <c r="O18" i="10"/>
  <c r="H17" i="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E19" i="10"/>
  <c r="F19" i="10"/>
  <c r="G19" i="10"/>
  <c r="H19" i="10"/>
  <c r="I19" i="10"/>
  <c r="J19" i="10"/>
  <c r="K19" i="10"/>
  <c r="L19" i="10"/>
  <c r="M19" i="10"/>
  <c r="N19" i="10"/>
  <c r="O19" i="10"/>
  <c r="H18" i="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E20" i="10"/>
  <c r="F20" i="10"/>
  <c r="G20" i="10"/>
  <c r="H20" i="10"/>
  <c r="I20" i="10"/>
  <c r="J20" i="10"/>
  <c r="K20" i="10"/>
  <c r="L20" i="10"/>
  <c r="M20" i="10"/>
  <c r="N20" i="10"/>
  <c r="O20" i="10"/>
  <c r="H19" i="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E21" i="10"/>
  <c r="F21" i="10"/>
  <c r="G21" i="10"/>
  <c r="H21" i="10"/>
  <c r="I21" i="10"/>
  <c r="J21" i="10"/>
  <c r="K21" i="10"/>
  <c r="L21" i="10"/>
  <c r="M21" i="10"/>
  <c r="N21" i="10"/>
  <c r="O21" i="10"/>
  <c r="H20" i="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E22" i="10"/>
  <c r="F22" i="10"/>
  <c r="G22" i="10"/>
  <c r="H22" i="10"/>
  <c r="I22" i="10"/>
  <c r="J22" i="10"/>
  <c r="K22" i="10"/>
  <c r="L22" i="10"/>
  <c r="M22" i="10"/>
  <c r="N22" i="10"/>
  <c r="O22" i="10"/>
  <c r="H21" i="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E23" i="10"/>
  <c r="F23" i="10"/>
  <c r="G23" i="10"/>
  <c r="H23" i="10"/>
  <c r="I23" i="10"/>
  <c r="J23" i="10"/>
  <c r="K23" i="10"/>
  <c r="L23" i="10"/>
  <c r="M23" i="10"/>
  <c r="N23" i="10"/>
  <c r="O23" i="10"/>
  <c r="H22" i="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E24" i="10"/>
  <c r="F24" i="10"/>
  <c r="G24" i="10"/>
  <c r="H24" i="10"/>
  <c r="I24" i="10"/>
  <c r="J24" i="10"/>
  <c r="K24" i="10"/>
  <c r="L24" i="10"/>
  <c r="M24" i="10"/>
  <c r="N24" i="10"/>
  <c r="O24" i="10"/>
  <c r="H23" i="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E25" i="10"/>
  <c r="F25" i="10"/>
  <c r="G25" i="10"/>
  <c r="H25" i="10"/>
  <c r="I25" i="10"/>
  <c r="J25" i="10"/>
  <c r="K25" i="10"/>
  <c r="L25" i="10"/>
  <c r="M25" i="10"/>
  <c r="N25" i="10"/>
  <c r="O25" i="10"/>
  <c r="H24" i="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E26" i="10"/>
  <c r="F26" i="10"/>
  <c r="G26" i="10"/>
  <c r="H26" i="10"/>
  <c r="I26" i="10"/>
  <c r="J26" i="10"/>
  <c r="K26" i="10"/>
  <c r="L26" i="10"/>
  <c r="M26" i="10"/>
  <c r="N26" i="10"/>
  <c r="O26" i="10"/>
  <c r="H25" i="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E27" i="10"/>
  <c r="F27" i="10"/>
  <c r="G27" i="10"/>
  <c r="H27" i="10"/>
  <c r="I27" i="10"/>
  <c r="J27" i="10"/>
  <c r="K27" i="10"/>
  <c r="L27" i="10"/>
  <c r="M27" i="10"/>
  <c r="N27" i="10"/>
  <c r="O27" i="10"/>
  <c r="H26" i="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E28" i="10"/>
  <c r="F28" i="10"/>
  <c r="G28" i="10"/>
  <c r="H28" i="10"/>
  <c r="I28" i="10"/>
  <c r="J28" i="10"/>
  <c r="K28" i="10"/>
  <c r="L28" i="10"/>
  <c r="M28" i="10"/>
  <c r="N28" i="10"/>
  <c r="O28" i="10"/>
  <c r="H27" i="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E29" i="10"/>
  <c r="F29" i="10"/>
  <c r="G29" i="10"/>
  <c r="H29" i="10"/>
  <c r="I29" i="10"/>
  <c r="J29" i="10"/>
  <c r="K29" i="10"/>
  <c r="L29" i="10"/>
  <c r="M29" i="10"/>
  <c r="N29" i="10"/>
  <c r="O29" i="10"/>
  <c r="H28" i="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E30" i="10"/>
  <c r="F30" i="10"/>
  <c r="G30" i="10"/>
  <c r="H30" i="10"/>
  <c r="I30" i="10"/>
  <c r="J30" i="10"/>
  <c r="K30" i="10"/>
  <c r="L30" i="10"/>
  <c r="M30" i="10"/>
  <c r="N30" i="10"/>
  <c r="O30" i="10"/>
  <c r="H29" i="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B32" i="11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B38" i="2"/>
  <c r="Q32" i="2"/>
  <c r="Q33" i="2"/>
  <c r="Q34" i="2"/>
  <c r="Q35" i="2"/>
  <c r="Q36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B32" i="2"/>
  <c r="B33" i="2"/>
  <c r="B34" i="2"/>
  <c r="B35" i="2"/>
  <c r="B36" i="2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F32" i="1"/>
  <c r="E32" i="1"/>
  <c r="D32" i="1"/>
  <c r="C32" i="1"/>
  <c r="E31" i="1"/>
  <c r="D31" i="1"/>
  <c r="C31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C10" i="8"/>
  <c r="C8" i="8"/>
  <c r="C6" i="8"/>
  <c r="C9" i="8"/>
  <c r="C7" i="8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B5" i="10"/>
  <c r="C5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A38" i="9"/>
  <c r="C37" i="9"/>
  <c r="C4" i="9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A38" i="8"/>
  <c r="C37" i="8"/>
  <c r="C4" i="8"/>
  <c r="C32" i="9"/>
  <c r="C33" i="9"/>
  <c r="C34" i="9"/>
  <c r="C35" i="9"/>
  <c r="C36" i="9"/>
  <c r="Q38" i="8"/>
  <c r="R38" i="8"/>
  <c r="P32" i="11"/>
  <c r="S38" i="8"/>
  <c r="T38" i="8"/>
  <c r="Q32" i="11"/>
  <c r="U38" i="8"/>
  <c r="R32" i="11"/>
  <c r="V38" i="8"/>
  <c r="S32" i="11"/>
  <c r="W38" i="8"/>
  <c r="T32" i="11"/>
  <c r="X38" i="8"/>
  <c r="U32" i="11"/>
  <c r="Y38" i="8"/>
  <c r="V32" i="11"/>
  <c r="Z38" i="8"/>
  <c r="W32" i="11"/>
  <c r="AA38" i="8"/>
  <c r="X32" i="11"/>
  <c r="AB38" i="8"/>
  <c r="Y32" i="11"/>
  <c r="AC38" i="8"/>
  <c r="Z32" i="11"/>
  <c r="AA32" i="11"/>
  <c r="AD38" i="8"/>
  <c r="AE38" i="8"/>
  <c r="AB32" i="11"/>
  <c r="AF38" i="8"/>
  <c r="AC32" i="11"/>
  <c r="AG38" i="8"/>
  <c r="AD32" i="11"/>
  <c r="AH38" i="8"/>
  <c r="AE32" i="11"/>
  <c r="AI38" i="8"/>
  <c r="AF32" i="11"/>
  <c r="AJ38" i="8"/>
  <c r="AG32" i="11"/>
  <c r="AK38" i="8"/>
  <c r="AH32" i="11"/>
  <c r="AL38" i="8"/>
  <c r="AM38" i="8"/>
  <c r="AI32" i="11"/>
  <c r="AN38" i="8"/>
  <c r="AJ32" i="11"/>
  <c r="AO38" i="8"/>
  <c r="AK32" i="11"/>
  <c r="AP38" i="8"/>
  <c r="AL32" i="11"/>
  <c r="AQ38" i="8"/>
  <c r="AM32" i="11"/>
  <c r="AR38" i="8"/>
  <c r="AN32" i="11"/>
  <c r="AO32" i="11"/>
  <c r="AS38" i="8"/>
  <c r="AT38" i="8"/>
  <c r="AP32" i="11"/>
  <c r="AQ32" i="11"/>
  <c r="AU38" i="8"/>
  <c r="C36" i="8"/>
  <c r="C34" i="8"/>
  <c r="C33" i="8"/>
  <c r="C32" i="8"/>
  <c r="C35" i="8"/>
  <c r="AR32" i="11"/>
  <c r="AV38" i="8"/>
  <c r="AS32" i="11"/>
  <c r="AW38" i="8"/>
  <c r="C5" i="8"/>
  <c r="AT32" i="11"/>
  <c r="AX38" i="8"/>
  <c r="C38" i="8"/>
  <c r="AU32" i="11"/>
  <c r="AV32" i="11"/>
</calcChain>
</file>

<file path=xl/sharedStrings.xml><?xml version="1.0" encoding="utf-8"?>
<sst xmlns="http://schemas.openxmlformats.org/spreadsheetml/2006/main" count="301" uniqueCount="71">
  <si>
    <t>Target</t>
  </si>
  <si>
    <t>Local Planning Authority</t>
  </si>
  <si>
    <t>Average annual dwelling additions 2007-2017</t>
  </si>
  <si>
    <t>Additions in 2016-7</t>
  </si>
  <si>
    <t>Additions in peak year</t>
  </si>
  <si>
    <t>2016 No of dwellings</t>
  </si>
  <si>
    <t>Peak year</t>
  </si>
  <si>
    <t>Employment per dwelling average 2007-2017</t>
  </si>
  <si>
    <t>Percentage of households based on 2016 numbers</t>
  </si>
  <si>
    <t>Cherwell</t>
  </si>
  <si>
    <t>2015-16</t>
  </si>
  <si>
    <t>Oxford City</t>
  </si>
  <si>
    <t>2008-09</t>
  </si>
  <si>
    <t>South Oxfordshire</t>
  </si>
  <si>
    <t>2017-18</t>
  </si>
  <si>
    <t>Vale of White Horse</t>
  </si>
  <si>
    <t>2016-17</t>
  </si>
  <si>
    <t>West Oxfordshire</t>
  </si>
  <si>
    <t>2007-08</t>
  </si>
  <si>
    <t>Aylesbury Vale</t>
  </si>
  <si>
    <t>2014-15</t>
  </si>
  <si>
    <t>Wycombe</t>
  </si>
  <si>
    <t>Chiltern</t>
  </si>
  <si>
    <t>2012-13</t>
  </si>
  <si>
    <t>South Bucks</t>
  </si>
  <si>
    <t>Bedford</t>
  </si>
  <si>
    <t>Central Bedfordshire</t>
  </si>
  <si>
    <t>Daventry</t>
  </si>
  <si>
    <t>Luton</t>
  </si>
  <si>
    <t>Milton Keynes</t>
  </si>
  <si>
    <t>Northampton</t>
  </si>
  <si>
    <t>South Northamptonshire</t>
  </si>
  <si>
    <t>Wellingborough</t>
  </si>
  <si>
    <t>Peterborough</t>
  </si>
  <si>
    <t>Kettering</t>
  </si>
  <si>
    <t>Corby</t>
  </si>
  <si>
    <t>East Northamptonshire</t>
  </si>
  <si>
    <t>Fenland</t>
  </si>
  <si>
    <t>Cambridge</t>
  </si>
  <si>
    <t>East Cambridgeshire</t>
  </si>
  <si>
    <t>2007-18</t>
  </si>
  <si>
    <t>Huntingdonshire</t>
  </si>
  <si>
    <t>2011-12</t>
  </si>
  <si>
    <t>South Cambridgeshire</t>
  </si>
  <si>
    <t>Corridor average</t>
  </si>
  <si>
    <t xml:space="preserve">Corridor total </t>
  </si>
  <si>
    <t>Estimated number of dwellings by local authorities in Arc</t>
  </si>
  <si>
    <t>No of extra dwellings to build</t>
  </si>
  <si>
    <t>14,660 per annum (based on dwelling completions 2007-2017) + 8,340 extra dwellings split between current towns and 5 new conurbations</t>
  </si>
  <si>
    <t>% of new builds</t>
  </si>
  <si>
    <t>Area Name</t>
  </si>
  <si>
    <t>Newtown 01</t>
  </si>
  <si>
    <t>Newtown 02</t>
  </si>
  <si>
    <t>Newtown 03</t>
  </si>
  <si>
    <t>Newtown 04</t>
  </si>
  <si>
    <t>Newtown 05</t>
  </si>
  <si>
    <t>Total</t>
  </si>
  <si>
    <t>14,660 per annum (based on dwelling completions 2007-2017) + 8,340 extra household split between current towns and 5 new settlements</t>
  </si>
  <si>
    <t>14,660 per annum (based on dwelling completions 2007-2017) + 15,340 extra household split between current towns and 5 new settlements</t>
  </si>
  <si>
    <t>Area</t>
  </si>
  <si>
    <t>Area (sq km)</t>
  </si>
  <si>
    <t>Estimated Population mid-2017</t>
  </si>
  <si>
    <t>2017 people per sq. km</t>
  </si>
  <si>
    <t>Dwellings 2017</t>
  </si>
  <si>
    <t>People per dwelling 2017</t>
  </si>
  <si>
    <t>2050 people per sq. km</t>
  </si>
  <si>
    <t>Change</t>
  </si>
  <si>
    <t>Oxford</t>
  </si>
  <si>
    <t>Estimated number of employed people by local authorities in Arc</t>
  </si>
  <si>
    <t>29,660 per annum, based on employment per dwelling (23,000 dwellings)</t>
  </si>
  <si>
    <t>14,660 per annum, based on dwelling completions 2007-2017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</si>
</sst>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9" x14ac:knownFonts="1"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64" fontId="0" fillId="0" borderId="0" xfId="1" applyNumberFormat="1" applyFont="1"/>
    <xf numFmtId="10" fontId="0" fillId="0" borderId="0" xfId="2" applyNumberFormat="1" applyFont="1"/>
    <xf numFmtId="1" fontId="0" fillId="0" borderId="0" xfId="0" applyNumberFormat="1"/>
    <xf numFmtId="0" fontId="0" fillId="0" borderId="0" xfId="0" applyFont="1" applyAlignment="1">
      <alignment vertical="top" wrapText="1"/>
    </xf>
    <xf numFmtId="164" fontId="0" fillId="0" borderId="0" xfId="1" applyNumberFormat="1" applyFont="1" applyFill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1" fontId="0" fillId="0" borderId="0" xfId="0" applyNumberFormat="1" applyFont="1"/>
    <xf numFmtId="0" fontId="2" fillId="0" borderId="0" xfId="3" applyFont="1"/>
    <xf numFmtId="0" fontId="4" fillId="0" borderId="0" xfId="3" applyFont="1"/>
    <xf numFmtId="3" fontId="2" fillId="0" borderId="0" xfId="3" applyNumberFormat="1" applyFont="1"/>
    <xf numFmtId="3" fontId="4" fillId="0" borderId="0" xfId="3" applyNumberFormat="1" applyFont="1"/>
    <xf numFmtId="0" fontId="4" fillId="0" borderId="1" xfId="3" applyFont="1" applyBorder="1"/>
    <xf numFmtId="1" fontId="4" fillId="0" borderId="1" xfId="3" applyNumberFormat="1" applyFont="1" applyBorder="1" applyAlignment="1">
      <alignment horizontal="center"/>
    </xf>
    <xf numFmtId="0" fontId="4" fillId="0" borderId="1" xfId="3" applyNumberFormat="1" applyFont="1" applyBorder="1" applyAlignment="1">
      <alignment horizontal="center"/>
    </xf>
    <xf numFmtId="164" fontId="5" fillId="0" borderId="0" xfId="1" applyNumberFormat="1" applyFont="1" applyBorder="1"/>
    <xf numFmtId="164" fontId="2" fillId="0" borderId="0" xfId="4" applyNumberFormat="1" applyFont="1" applyFill="1" applyBorder="1"/>
    <xf numFmtId="164" fontId="2" fillId="0" borderId="0" xfId="1" applyNumberFormat="1" applyFont="1" applyFill="1" applyBorder="1"/>
    <xf numFmtId="164" fontId="2" fillId="0" borderId="0" xfId="3" applyNumberFormat="1" applyFont="1"/>
    <xf numFmtId="164" fontId="2" fillId="0" borderId="0" xfId="5" applyNumberFormat="1" applyFont="1" applyBorder="1"/>
    <xf numFmtId="164" fontId="2" fillId="0" borderId="0" xfId="1" applyNumberFormat="1" applyFont="1" applyBorder="1"/>
    <xf numFmtId="164" fontId="2" fillId="0" borderId="0" xfId="1" applyNumberFormat="1" applyFont="1"/>
    <xf numFmtId="164" fontId="2" fillId="0" borderId="0" xfId="4" applyNumberFormat="1" applyFont="1" applyBorder="1"/>
    <xf numFmtId="0" fontId="2" fillId="0" borderId="0" xfId="4" applyNumberFormat="1" applyFont="1" applyBorder="1"/>
    <xf numFmtId="0" fontId="0" fillId="0" borderId="0" xfId="3" applyFont="1"/>
    <xf numFmtId="164" fontId="6" fillId="0" borderId="0" xfId="1" applyNumberFormat="1" applyFont="1"/>
    <xf numFmtId="164" fontId="1" fillId="0" borderId="0" xfId="1" applyNumberFormat="1" applyFont="1" applyAlignment="1">
      <alignment horizontal="right" vertical="center"/>
    </xf>
    <xf numFmtId="0" fontId="2" fillId="0" borderId="0" xfId="0" applyFont="1"/>
    <xf numFmtId="3" fontId="7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/>
    </xf>
    <xf numFmtId="0" fontId="2" fillId="0" borderId="0" xfId="4" applyNumberFormat="1" applyFont="1" applyFill="1" applyBorder="1"/>
    <xf numFmtId="3" fontId="8" fillId="0" borderId="0" xfId="3" applyNumberFormat="1" applyFont="1" applyFill="1"/>
    <xf numFmtId="1" fontId="2" fillId="0" borderId="0" xfId="3" applyNumberFormat="1" applyFont="1"/>
    <xf numFmtId="2" fontId="2" fillId="0" borderId="0" xfId="3" applyNumberFormat="1" applyFont="1"/>
    <xf numFmtId="165" fontId="2" fillId="0" borderId="0" xfId="2" applyNumberFormat="1" applyFont="1"/>
    <xf numFmtId="0" fontId="2" fillId="0" borderId="0" xfId="3" applyNumberFormat="1" applyFont="1" applyFill="1" applyBorder="1"/>
    <xf numFmtId="0" fontId="2" fillId="0" borderId="0" xfId="3" applyNumberFormat="1" applyFont="1" applyBorder="1"/>
  </cellXfs>
  <cellStyles count="6">
    <cellStyle name="Comma" xfId="1" builtinId="3"/>
    <cellStyle name="Comma 2" xfId="4"/>
    <cellStyle name="Comma 3" xfId="5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dwellings: New Settlements </a:t>
            </a:r>
            <a:r>
              <a:rPr lang="en-GB" sz="2400" baseline="0"/>
              <a:t>Scenario</a:t>
            </a:r>
            <a:r>
              <a:rPr lang="en-GB" sz="2400"/>
              <a:t/>
            </a:r>
            <a:br>
              <a:rPr lang="en-GB" sz="2400"/>
            </a:br>
            <a:r>
              <a:rPr lang="en-GB" sz="1800"/>
              <a:t>Baseline (14,660 per annum) 50%</a:t>
            </a:r>
            <a:r>
              <a:rPr lang="en-GB" sz="1800" baseline="0"/>
              <a:t> to current settlements, 50% new</a:t>
            </a:r>
            <a:endParaRPr lang="en-GB" sz="1800"/>
          </a:p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+ 8,340 split</a:t>
            </a:r>
            <a:r>
              <a:rPr lang="en-GB" sz="1800" baseline="0"/>
              <a:t> between 5 new settlements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321030612622976"/>
          <c:y val="0.207733680571489"/>
          <c:w val="0.7178727478438961"/>
          <c:h val="0.68971198410783463"/>
        </c:manualLayout>
      </c:layout>
      <c:areaChart>
        <c:grouping val="stacked"/>
        <c:varyColors val="0"/>
        <c:ser>
          <c:idx val="3"/>
          <c:order val="0"/>
          <c:tx>
            <c:strRef>
              <c:f>'Projection New Settlem data'!$A$5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data'!$B$5:$AV$5</c:f>
              <c:numCache>
                <c:formatCode>_-* #,##0_-;\-* #,##0_-;_-* "-"??_-;_-@_-</c:formatCode>
                <c:ptCount val="47"/>
                <c:pt idx="0">
                  <c:v>55670</c:v>
                </c:pt>
                <c:pt idx="1">
                  <c:v>56260</c:v>
                </c:pt>
                <c:pt idx="2">
                  <c:v>57180</c:v>
                </c:pt>
                <c:pt idx="3">
                  <c:v>57900</c:v>
                </c:pt>
                <c:pt idx="4">
                  <c:v>58200</c:v>
                </c:pt>
                <c:pt idx="5">
                  <c:v>58490</c:v>
                </c:pt>
                <c:pt idx="6">
                  <c:v>58790</c:v>
                </c:pt>
                <c:pt idx="7">
                  <c:v>59020</c:v>
                </c:pt>
                <c:pt idx="8">
                  <c:v>59370</c:v>
                </c:pt>
                <c:pt idx="9">
                  <c:v>59720</c:v>
                </c:pt>
                <c:pt idx="10">
                  <c:v>60130</c:v>
                </c:pt>
                <c:pt idx="11">
                  <c:v>61070</c:v>
                </c:pt>
                <c:pt idx="12">
                  <c:v>62500</c:v>
                </c:pt>
                <c:pt idx="13">
                  <c:v>63070</c:v>
                </c:pt>
                <c:pt idx="14">
                  <c:v>63640</c:v>
                </c:pt>
                <c:pt idx="15">
                  <c:v>64210</c:v>
                </c:pt>
                <c:pt idx="16">
                  <c:v>67629</c:v>
                </c:pt>
                <c:pt idx="17">
                  <c:v>71048</c:v>
                </c:pt>
                <c:pt idx="18">
                  <c:v>74467</c:v>
                </c:pt>
                <c:pt idx="19">
                  <c:v>77886</c:v>
                </c:pt>
                <c:pt idx="20">
                  <c:v>81305</c:v>
                </c:pt>
                <c:pt idx="21">
                  <c:v>84724</c:v>
                </c:pt>
                <c:pt idx="22">
                  <c:v>88143</c:v>
                </c:pt>
                <c:pt idx="23">
                  <c:v>91562</c:v>
                </c:pt>
                <c:pt idx="24">
                  <c:v>94981</c:v>
                </c:pt>
                <c:pt idx="25">
                  <c:v>98400</c:v>
                </c:pt>
                <c:pt idx="26">
                  <c:v>101819</c:v>
                </c:pt>
                <c:pt idx="27">
                  <c:v>105238</c:v>
                </c:pt>
                <c:pt idx="28">
                  <c:v>108657</c:v>
                </c:pt>
                <c:pt idx="29">
                  <c:v>112076</c:v>
                </c:pt>
                <c:pt idx="30">
                  <c:v>115495</c:v>
                </c:pt>
                <c:pt idx="31">
                  <c:v>118914</c:v>
                </c:pt>
                <c:pt idx="32">
                  <c:v>122333</c:v>
                </c:pt>
                <c:pt idx="33">
                  <c:v>125752</c:v>
                </c:pt>
                <c:pt idx="34">
                  <c:v>129171</c:v>
                </c:pt>
                <c:pt idx="35">
                  <c:v>132590</c:v>
                </c:pt>
                <c:pt idx="36">
                  <c:v>136009</c:v>
                </c:pt>
                <c:pt idx="37">
                  <c:v>139428</c:v>
                </c:pt>
                <c:pt idx="38">
                  <c:v>142847</c:v>
                </c:pt>
                <c:pt idx="39">
                  <c:v>146266</c:v>
                </c:pt>
                <c:pt idx="40">
                  <c:v>149685</c:v>
                </c:pt>
                <c:pt idx="41">
                  <c:v>153104</c:v>
                </c:pt>
                <c:pt idx="42">
                  <c:v>156523</c:v>
                </c:pt>
                <c:pt idx="43">
                  <c:v>159942</c:v>
                </c:pt>
                <c:pt idx="44">
                  <c:v>163361</c:v>
                </c:pt>
                <c:pt idx="45">
                  <c:v>166780</c:v>
                </c:pt>
                <c:pt idx="46">
                  <c:v>170199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90-D94E-8BA7-810707A5D712}"/>
            </c:ext>
          </c:extLst>
        </c:ser>
        <c:ser>
          <c:idx val="4"/>
          <c:order val="1"/>
          <c:tx>
            <c:strRef>
              <c:f>'Projection New Settlem data'!$A$6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data'!$B$6:$AV$6</c:f>
              <c:numCache>
                <c:formatCode>_-* #,##0_-;\-* #,##0_-;_-* "-"??_-;_-@_-</c:formatCode>
                <c:ptCount val="47"/>
                <c:pt idx="0">
                  <c:v>53940</c:v>
                </c:pt>
                <c:pt idx="1">
                  <c:v>54460</c:v>
                </c:pt>
                <c:pt idx="2">
                  <c:v>55260</c:v>
                </c:pt>
                <c:pt idx="3">
                  <c:v>55980</c:v>
                </c:pt>
                <c:pt idx="4">
                  <c:v>56400</c:v>
                </c:pt>
                <c:pt idx="5">
                  <c:v>56960</c:v>
                </c:pt>
                <c:pt idx="6">
                  <c:v>57110</c:v>
                </c:pt>
                <c:pt idx="7">
                  <c:v>57220</c:v>
                </c:pt>
                <c:pt idx="8">
                  <c:v>57480</c:v>
                </c:pt>
                <c:pt idx="9">
                  <c:v>57690</c:v>
                </c:pt>
                <c:pt idx="10">
                  <c:v>57760</c:v>
                </c:pt>
                <c:pt idx="11">
                  <c:v>58030</c:v>
                </c:pt>
                <c:pt idx="12">
                  <c:v>58400</c:v>
                </c:pt>
                <c:pt idx="13">
                  <c:v>58674</c:v>
                </c:pt>
                <c:pt idx="14">
                  <c:v>58948</c:v>
                </c:pt>
                <c:pt idx="15">
                  <c:v>59222</c:v>
                </c:pt>
                <c:pt idx="16">
                  <c:v>59359</c:v>
                </c:pt>
                <c:pt idx="17">
                  <c:v>59496</c:v>
                </c:pt>
                <c:pt idx="18">
                  <c:v>59633</c:v>
                </c:pt>
                <c:pt idx="19">
                  <c:v>59770</c:v>
                </c:pt>
                <c:pt idx="20">
                  <c:v>59907</c:v>
                </c:pt>
                <c:pt idx="21">
                  <c:v>60044</c:v>
                </c:pt>
                <c:pt idx="22">
                  <c:v>60181</c:v>
                </c:pt>
                <c:pt idx="23">
                  <c:v>60318</c:v>
                </c:pt>
                <c:pt idx="24">
                  <c:v>60455</c:v>
                </c:pt>
                <c:pt idx="25">
                  <c:v>60592</c:v>
                </c:pt>
                <c:pt idx="26">
                  <c:v>60729</c:v>
                </c:pt>
                <c:pt idx="27">
                  <c:v>60866</c:v>
                </c:pt>
                <c:pt idx="28">
                  <c:v>61003</c:v>
                </c:pt>
                <c:pt idx="29">
                  <c:v>61140</c:v>
                </c:pt>
                <c:pt idx="30">
                  <c:v>61277</c:v>
                </c:pt>
                <c:pt idx="31">
                  <c:v>61414</c:v>
                </c:pt>
                <c:pt idx="32">
                  <c:v>61551</c:v>
                </c:pt>
                <c:pt idx="33">
                  <c:v>61688</c:v>
                </c:pt>
                <c:pt idx="34">
                  <c:v>61825</c:v>
                </c:pt>
                <c:pt idx="35">
                  <c:v>61962</c:v>
                </c:pt>
                <c:pt idx="36">
                  <c:v>62099</c:v>
                </c:pt>
                <c:pt idx="37">
                  <c:v>62236</c:v>
                </c:pt>
                <c:pt idx="38">
                  <c:v>62373</c:v>
                </c:pt>
                <c:pt idx="39">
                  <c:v>62510</c:v>
                </c:pt>
                <c:pt idx="40">
                  <c:v>62647</c:v>
                </c:pt>
                <c:pt idx="41">
                  <c:v>62784</c:v>
                </c:pt>
                <c:pt idx="42">
                  <c:v>62921</c:v>
                </c:pt>
                <c:pt idx="43">
                  <c:v>63058</c:v>
                </c:pt>
                <c:pt idx="44">
                  <c:v>63195</c:v>
                </c:pt>
                <c:pt idx="45">
                  <c:v>63332</c:v>
                </c:pt>
                <c:pt idx="46">
                  <c:v>63469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90-D94E-8BA7-810707A5D712}"/>
            </c:ext>
          </c:extLst>
        </c:ser>
        <c:ser>
          <c:idx val="5"/>
          <c:order val="2"/>
          <c:tx>
            <c:strRef>
              <c:f>'Projection New Settlem data'!$A$7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data'!$B$7:$AV$7</c:f>
              <c:numCache>
                <c:formatCode>_-* #,##0_-;\-* #,##0_-;_-* "-"??_-;_-@_-</c:formatCode>
                <c:ptCount val="47"/>
                <c:pt idx="0">
                  <c:v>54740</c:v>
                </c:pt>
                <c:pt idx="1">
                  <c:v>54930</c:v>
                </c:pt>
                <c:pt idx="2">
                  <c:v>55150</c:v>
                </c:pt>
                <c:pt idx="3">
                  <c:v>55360</c:v>
                </c:pt>
                <c:pt idx="4">
                  <c:v>55900</c:v>
                </c:pt>
                <c:pt idx="5">
                  <c:v>56180</c:v>
                </c:pt>
                <c:pt idx="6">
                  <c:v>56410</c:v>
                </c:pt>
                <c:pt idx="7">
                  <c:v>56640</c:v>
                </c:pt>
                <c:pt idx="8">
                  <c:v>57120</c:v>
                </c:pt>
                <c:pt idx="9">
                  <c:v>57600</c:v>
                </c:pt>
                <c:pt idx="10">
                  <c:v>58110</c:v>
                </c:pt>
                <c:pt idx="11">
                  <c:v>58730</c:v>
                </c:pt>
                <c:pt idx="12">
                  <c:v>59310</c:v>
                </c:pt>
                <c:pt idx="13">
                  <c:v>59777</c:v>
                </c:pt>
                <c:pt idx="14">
                  <c:v>60244</c:v>
                </c:pt>
                <c:pt idx="15">
                  <c:v>60711</c:v>
                </c:pt>
                <c:pt idx="16">
                  <c:v>60944.5</c:v>
                </c:pt>
                <c:pt idx="17">
                  <c:v>61178</c:v>
                </c:pt>
                <c:pt idx="18">
                  <c:v>61411.5</c:v>
                </c:pt>
                <c:pt idx="19">
                  <c:v>61645</c:v>
                </c:pt>
                <c:pt idx="20">
                  <c:v>61878.5</c:v>
                </c:pt>
                <c:pt idx="21">
                  <c:v>62112</c:v>
                </c:pt>
                <c:pt idx="22">
                  <c:v>62345.5</c:v>
                </c:pt>
                <c:pt idx="23">
                  <c:v>62579</c:v>
                </c:pt>
                <c:pt idx="24">
                  <c:v>62812.5</c:v>
                </c:pt>
                <c:pt idx="25">
                  <c:v>63046</c:v>
                </c:pt>
                <c:pt idx="26">
                  <c:v>63279.5</c:v>
                </c:pt>
                <c:pt idx="27">
                  <c:v>63513</c:v>
                </c:pt>
                <c:pt idx="28">
                  <c:v>63746.5</c:v>
                </c:pt>
                <c:pt idx="29">
                  <c:v>63980</c:v>
                </c:pt>
                <c:pt idx="30">
                  <c:v>64213.5</c:v>
                </c:pt>
                <c:pt idx="31">
                  <c:v>64447</c:v>
                </c:pt>
                <c:pt idx="32">
                  <c:v>64680.5</c:v>
                </c:pt>
                <c:pt idx="33">
                  <c:v>64914</c:v>
                </c:pt>
                <c:pt idx="34">
                  <c:v>65147.5</c:v>
                </c:pt>
                <c:pt idx="35">
                  <c:v>65381</c:v>
                </c:pt>
                <c:pt idx="36">
                  <c:v>65614.5</c:v>
                </c:pt>
                <c:pt idx="37">
                  <c:v>65848</c:v>
                </c:pt>
                <c:pt idx="38">
                  <c:v>66081.5</c:v>
                </c:pt>
                <c:pt idx="39">
                  <c:v>66315</c:v>
                </c:pt>
                <c:pt idx="40">
                  <c:v>66548.5</c:v>
                </c:pt>
                <c:pt idx="41">
                  <c:v>66782</c:v>
                </c:pt>
                <c:pt idx="42">
                  <c:v>67015.5</c:v>
                </c:pt>
                <c:pt idx="43">
                  <c:v>67249</c:v>
                </c:pt>
                <c:pt idx="44">
                  <c:v>67482.5</c:v>
                </c:pt>
                <c:pt idx="45">
                  <c:v>67716</c:v>
                </c:pt>
                <c:pt idx="46">
                  <c:v>67949.5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990-D94E-8BA7-810707A5D712}"/>
            </c:ext>
          </c:extLst>
        </c:ser>
        <c:ser>
          <c:idx val="6"/>
          <c:order val="3"/>
          <c:tx>
            <c:strRef>
              <c:f>'Projection New Settlem data'!$A$8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data'!$B$8:$AV$8</c:f>
              <c:numCache>
                <c:formatCode>_-* #,##0_-;\-* #,##0_-;_-* "-"??_-;_-@_-</c:formatCode>
                <c:ptCount val="47"/>
                <c:pt idx="0">
                  <c:v>47520</c:v>
                </c:pt>
                <c:pt idx="1">
                  <c:v>48270</c:v>
                </c:pt>
                <c:pt idx="2">
                  <c:v>48910</c:v>
                </c:pt>
                <c:pt idx="3">
                  <c:v>49450</c:v>
                </c:pt>
                <c:pt idx="4">
                  <c:v>49910</c:v>
                </c:pt>
                <c:pt idx="5">
                  <c:v>50240</c:v>
                </c:pt>
                <c:pt idx="6">
                  <c:v>50680</c:v>
                </c:pt>
                <c:pt idx="7">
                  <c:v>51020</c:v>
                </c:pt>
                <c:pt idx="8">
                  <c:v>51400</c:v>
                </c:pt>
                <c:pt idx="9">
                  <c:v>51720</c:v>
                </c:pt>
                <c:pt idx="10">
                  <c:v>52270</c:v>
                </c:pt>
                <c:pt idx="11">
                  <c:v>53090</c:v>
                </c:pt>
                <c:pt idx="12">
                  <c:v>54220</c:v>
                </c:pt>
                <c:pt idx="13">
                  <c:v>54859</c:v>
                </c:pt>
                <c:pt idx="14">
                  <c:v>55498</c:v>
                </c:pt>
                <c:pt idx="15">
                  <c:v>56137</c:v>
                </c:pt>
                <c:pt idx="16">
                  <c:v>56456.5</c:v>
                </c:pt>
                <c:pt idx="17">
                  <c:v>56776</c:v>
                </c:pt>
                <c:pt idx="18">
                  <c:v>57095.5</c:v>
                </c:pt>
                <c:pt idx="19">
                  <c:v>57415</c:v>
                </c:pt>
                <c:pt idx="20">
                  <c:v>57734.5</c:v>
                </c:pt>
                <c:pt idx="21">
                  <c:v>58054</c:v>
                </c:pt>
                <c:pt idx="22">
                  <c:v>58373.5</c:v>
                </c:pt>
                <c:pt idx="23">
                  <c:v>58693</c:v>
                </c:pt>
                <c:pt idx="24">
                  <c:v>59012.5</c:v>
                </c:pt>
                <c:pt idx="25">
                  <c:v>59332</c:v>
                </c:pt>
                <c:pt idx="26">
                  <c:v>59651.5</c:v>
                </c:pt>
                <c:pt idx="27">
                  <c:v>59971</c:v>
                </c:pt>
                <c:pt idx="28">
                  <c:v>60290.5</c:v>
                </c:pt>
                <c:pt idx="29">
                  <c:v>60610</c:v>
                </c:pt>
                <c:pt idx="30">
                  <c:v>60929.5</c:v>
                </c:pt>
                <c:pt idx="31">
                  <c:v>61249</c:v>
                </c:pt>
                <c:pt idx="32">
                  <c:v>61568.5</c:v>
                </c:pt>
                <c:pt idx="33">
                  <c:v>61888</c:v>
                </c:pt>
                <c:pt idx="34">
                  <c:v>62207.5</c:v>
                </c:pt>
                <c:pt idx="35">
                  <c:v>62527</c:v>
                </c:pt>
                <c:pt idx="36">
                  <c:v>62846.5</c:v>
                </c:pt>
                <c:pt idx="37">
                  <c:v>63166</c:v>
                </c:pt>
                <c:pt idx="38">
                  <c:v>63485.5</c:v>
                </c:pt>
                <c:pt idx="39">
                  <c:v>63805</c:v>
                </c:pt>
                <c:pt idx="40">
                  <c:v>64124.5</c:v>
                </c:pt>
                <c:pt idx="41">
                  <c:v>64444</c:v>
                </c:pt>
                <c:pt idx="42">
                  <c:v>64763.5</c:v>
                </c:pt>
                <c:pt idx="43">
                  <c:v>65083</c:v>
                </c:pt>
                <c:pt idx="44">
                  <c:v>65402.5</c:v>
                </c:pt>
                <c:pt idx="45">
                  <c:v>65722</c:v>
                </c:pt>
                <c:pt idx="46">
                  <c:v>66041.5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990-D94E-8BA7-810707A5D712}"/>
            </c:ext>
          </c:extLst>
        </c:ser>
        <c:ser>
          <c:idx val="7"/>
          <c:order val="4"/>
          <c:tx>
            <c:strRef>
              <c:f>'Projection New Settlem data'!$A$9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data'!$B$9:$AV$9</c:f>
              <c:numCache>
                <c:formatCode>_-* #,##0_-;\-* #,##0_-;_-* "-"??_-;_-@_-</c:formatCode>
                <c:ptCount val="47"/>
                <c:pt idx="0">
                  <c:v>41420</c:v>
                </c:pt>
                <c:pt idx="1">
                  <c:v>42010</c:v>
                </c:pt>
                <c:pt idx="2">
                  <c:v>42710</c:v>
                </c:pt>
                <c:pt idx="3">
                  <c:v>43480</c:v>
                </c:pt>
                <c:pt idx="4">
                  <c:v>44320</c:v>
                </c:pt>
                <c:pt idx="5">
                  <c:v>44850</c:v>
                </c:pt>
                <c:pt idx="6">
                  <c:v>45200</c:v>
                </c:pt>
                <c:pt idx="7">
                  <c:v>45580</c:v>
                </c:pt>
                <c:pt idx="8">
                  <c:v>45940</c:v>
                </c:pt>
                <c:pt idx="9">
                  <c:v>46220</c:v>
                </c:pt>
                <c:pt idx="10">
                  <c:v>46400</c:v>
                </c:pt>
                <c:pt idx="11">
                  <c:v>46800</c:v>
                </c:pt>
                <c:pt idx="12">
                  <c:v>47050</c:v>
                </c:pt>
                <c:pt idx="13">
                  <c:v>47459</c:v>
                </c:pt>
                <c:pt idx="14">
                  <c:v>47868</c:v>
                </c:pt>
                <c:pt idx="15">
                  <c:v>48277</c:v>
                </c:pt>
                <c:pt idx="16">
                  <c:v>48481.5</c:v>
                </c:pt>
                <c:pt idx="17">
                  <c:v>48686</c:v>
                </c:pt>
                <c:pt idx="18">
                  <c:v>48890.5</c:v>
                </c:pt>
                <c:pt idx="19">
                  <c:v>49095</c:v>
                </c:pt>
                <c:pt idx="20">
                  <c:v>49299.5</c:v>
                </c:pt>
                <c:pt idx="21">
                  <c:v>49504</c:v>
                </c:pt>
                <c:pt idx="22">
                  <c:v>49708.5</c:v>
                </c:pt>
                <c:pt idx="23">
                  <c:v>49913</c:v>
                </c:pt>
                <c:pt idx="24">
                  <c:v>50117.5</c:v>
                </c:pt>
                <c:pt idx="25">
                  <c:v>50322</c:v>
                </c:pt>
                <c:pt idx="26">
                  <c:v>50526.5</c:v>
                </c:pt>
                <c:pt idx="27">
                  <c:v>50731</c:v>
                </c:pt>
                <c:pt idx="28">
                  <c:v>50935.5</c:v>
                </c:pt>
                <c:pt idx="29">
                  <c:v>51140</c:v>
                </c:pt>
                <c:pt idx="30">
                  <c:v>51344.5</c:v>
                </c:pt>
                <c:pt idx="31">
                  <c:v>51549</c:v>
                </c:pt>
                <c:pt idx="32">
                  <c:v>51753.5</c:v>
                </c:pt>
                <c:pt idx="33">
                  <c:v>51958</c:v>
                </c:pt>
                <c:pt idx="34">
                  <c:v>52162.5</c:v>
                </c:pt>
                <c:pt idx="35">
                  <c:v>52367</c:v>
                </c:pt>
                <c:pt idx="36">
                  <c:v>52571.5</c:v>
                </c:pt>
                <c:pt idx="37">
                  <c:v>52776</c:v>
                </c:pt>
                <c:pt idx="38">
                  <c:v>52980.5</c:v>
                </c:pt>
                <c:pt idx="39">
                  <c:v>53185</c:v>
                </c:pt>
                <c:pt idx="40">
                  <c:v>53389.5</c:v>
                </c:pt>
                <c:pt idx="41">
                  <c:v>53594</c:v>
                </c:pt>
                <c:pt idx="42">
                  <c:v>53798.5</c:v>
                </c:pt>
                <c:pt idx="43">
                  <c:v>54003</c:v>
                </c:pt>
                <c:pt idx="44">
                  <c:v>54207.5</c:v>
                </c:pt>
                <c:pt idx="45">
                  <c:v>54412</c:v>
                </c:pt>
                <c:pt idx="46">
                  <c:v>54616.5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990-D94E-8BA7-810707A5D712}"/>
            </c:ext>
          </c:extLst>
        </c:ser>
        <c:ser>
          <c:idx val="8"/>
          <c:order val="5"/>
          <c:tx>
            <c:strRef>
              <c:f>'Projection New Settlem data'!$A$10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data'!$B$10:$AV$10</c:f>
              <c:numCache>
                <c:formatCode>_-* #,##0_-;\-* #,##0_-;_-* "-"??_-;_-@_-</c:formatCode>
                <c:ptCount val="47"/>
                <c:pt idx="0">
                  <c:v>67890</c:v>
                </c:pt>
                <c:pt idx="1">
                  <c:v>68400</c:v>
                </c:pt>
                <c:pt idx="2">
                  <c:v>68890</c:v>
                </c:pt>
                <c:pt idx="3">
                  <c:v>69350</c:v>
                </c:pt>
                <c:pt idx="4">
                  <c:v>70020</c:v>
                </c:pt>
                <c:pt idx="5">
                  <c:v>70610</c:v>
                </c:pt>
                <c:pt idx="6">
                  <c:v>71250</c:v>
                </c:pt>
                <c:pt idx="7">
                  <c:v>71880</c:v>
                </c:pt>
                <c:pt idx="8">
                  <c:v>72990</c:v>
                </c:pt>
                <c:pt idx="9">
                  <c:v>73920</c:v>
                </c:pt>
                <c:pt idx="10">
                  <c:v>74910</c:v>
                </c:pt>
                <c:pt idx="11">
                  <c:v>76330</c:v>
                </c:pt>
                <c:pt idx="12">
                  <c:v>77520</c:v>
                </c:pt>
                <c:pt idx="13">
                  <c:v>78469</c:v>
                </c:pt>
                <c:pt idx="14">
                  <c:v>79418</c:v>
                </c:pt>
                <c:pt idx="15">
                  <c:v>80367</c:v>
                </c:pt>
                <c:pt idx="16">
                  <c:v>83975.5</c:v>
                </c:pt>
                <c:pt idx="17">
                  <c:v>87584</c:v>
                </c:pt>
                <c:pt idx="18">
                  <c:v>91192.5</c:v>
                </c:pt>
                <c:pt idx="19">
                  <c:v>94801</c:v>
                </c:pt>
                <c:pt idx="20">
                  <c:v>98409.5</c:v>
                </c:pt>
                <c:pt idx="21">
                  <c:v>102018</c:v>
                </c:pt>
                <c:pt idx="22">
                  <c:v>105626.5</c:v>
                </c:pt>
                <c:pt idx="23">
                  <c:v>109235</c:v>
                </c:pt>
                <c:pt idx="24">
                  <c:v>112843.5</c:v>
                </c:pt>
                <c:pt idx="25">
                  <c:v>116452</c:v>
                </c:pt>
                <c:pt idx="26">
                  <c:v>120060.5</c:v>
                </c:pt>
                <c:pt idx="27">
                  <c:v>123669</c:v>
                </c:pt>
                <c:pt idx="28">
                  <c:v>127277.5</c:v>
                </c:pt>
                <c:pt idx="29">
                  <c:v>130886</c:v>
                </c:pt>
                <c:pt idx="30">
                  <c:v>134494.5</c:v>
                </c:pt>
                <c:pt idx="31">
                  <c:v>138103</c:v>
                </c:pt>
                <c:pt idx="32">
                  <c:v>141711.5</c:v>
                </c:pt>
                <c:pt idx="33">
                  <c:v>145320</c:v>
                </c:pt>
                <c:pt idx="34">
                  <c:v>148928.5</c:v>
                </c:pt>
                <c:pt idx="35">
                  <c:v>152537</c:v>
                </c:pt>
                <c:pt idx="36">
                  <c:v>156145.5</c:v>
                </c:pt>
                <c:pt idx="37">
                  <c:v>159754</c:v>
                </c:pt>
                <c:pt idx="38">
                  <c:v>163362.5</c:v>
                </c:pt>
                <c:pt idx="39">
                  <c:v>166971</c:v>
                </c:pt>
                <c:pt idx="40">
                  <c:v>170579.5</c:v>
                </c:pt>
                <c:pt idx="41">
                  <c:v>174188</c:v>
                </c:pt>
                <c:pt idx="42">
                  <c:v>177796.5</c:v>
                </c:pt>
                <c:pt idx="43">
                  <c:v>181405</c:v>
                </c:pt>
                <c:pt idx="44">
                  <c:v>185013.5</c:v>
                </c:pt>
                <c:pt idx="45">
                  <c:v>188622</c:v>
                </c:pt>
                <c:pt idx="46">
                  <c:v>192230.5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990-D94E-8BA7-810707A5D712}"/>
            </c:ext>
          </c:extLst>
        </c:ser>
        <c:ser>
          <c:idx val="9"/>
          <c:order val="6"/>
          <c:tx>
            <c:strRef>
              <c:f>'Projection New Settlem data'!$A$11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data'!$B$11:$AV$11</c:f>
              <c:numCache>
                <c:formatCode>_-* #,##0_-;\-* #,##0_-;_-* "-"??_-;_-@_-</c:formatCode>
                <c:ptCount val="47"/>
                <c:pt idx="0">
                  <c:v>66430</c:v>
                </c:pt>
                <c:pt idx="1">
                  <c:v>66700</c:v>
                </c:pt>
                <c:pt idx="2">
                  <c:v>67060</c:v>
                </c:pt>
                <c:pt idx="3">
                  <c:v>67730</c:v>
                </c:pt>
                <c:pt idx="4">
                  <c:v>68400</c:v>
                </c:pt>
                <c:pt idx="5">
                  <c:v>69080</c:v>
                </c:pt>
                <c:pt idx="6">
                  <c:v>69450</c:v>
                </c:pt>
                <c:pt idx="7">
                  <c:v>70090</c:v>
                </c:pt>
                <c:pt idx="8">
                  <c:v>70600</c:v>
                </c:pt>
                <c:pt idx="9">
                  <c:v>70820</c:v>
                </c:pt>
                <c:pt idx="10">
                  <c:v>71090</c:v>
                </c:pt>
                <c:pt idx="11">
                  <c:v>71520</c:v>
                </c:pt>
                <c:pt idx="12">
                  <c:v>71890</c:v>
                </c:pt>
                <c:pt idx="13">
                  <c:v>72385</c:v>
                </c:pt>
                <c:pt idx="14">
                  <c:v>72880</c:v>
                </c:pt>
                <c:pt idx="15">
                  <c:v>73375</c:v>
                </c:pt>
                <c:pt idx="16">
                  <c:v>73622.5</c:v>
                </c:pt>
                <c:pt idx="17">
                  <c:v>73870</c:v>
                </c:pt>
                <c:pt idx="18">
                  <c:v>74117.5</c:v>
                </c:pt>
                <c:pt idx="19">
                  <c:v>74365</c:v>
                </c:pt>
                <c:pt idx="20">
                  <c:v>74612.5</c:v>
                </c:pt>
                <c:pt idx="21">
                  <c:v>74860</c:v>
                </c:pt>
                <c:pt idx="22">
                  <c:v>75107.5</c:v>
                </c:pt>
                <c:pt idx="23">
                  <c:v>75355</c:v>
                </c:pt>
                <c:pt idx="24">
                  <c:v>75602.5</c:v>
                </c:pt>
                <c:pt idx="25">
                  <c:v>75850</c:v>
                </c:pt>
                <c:pt idx="26">
                  <c:v>76097.5</c:v>
                </c:pt>
                <c:pt idx="27">
                  <c:v>76345</c:v>
                </c:pt>
                <c:pt idx="28">
                  <c:v>76592.5</c:v>
                </c:pt>
                <c:pt idx="29">
                  <c:v>76840</c:v>
                </c:pt>
                <c:pt idx="30">
                  <c:v>77087.5</c:v>
                </c:pt>
                <c:pt idx="31">
                  <c:v>77335</c:v>
                </c:pt>
                <c:pt idx="32">
                  <c:v>77582.5</c:v>
                </c:pt>
                <c:pt idx="33">
                  <c:v>77830</c:v>
                </c:pt>
                <c:pt idx="34">
                  <c:v>78077.5</c:v>
                </c:pt>
                <c:pt idx="35">
                  <c:v>78325</c:v>
                </c:pt>
                <c:pt idx="36">
                  <c:v>78572.5</c:v>
                </c:pt>
                <c:pt idx="37">
                  <c:v>78820</c:v>
                </c:pt>
                <c:pt idx="38">
                  <c:v>79067.5</c:v>
                </c:pt>
                <c:pt idx="39">
                  <c:v>79315</c:v>
                </c:pt>
                <c:pt idx="40">
                  <c:v>79562.5</c:v>
                </c:pt>
                <c:pt idx="41">
                  <c:v>79810</c:v>
                </c:pt>
                <c:pt idx="42">
                  <c:v>80057.5</c:v>
                </c:pt>
                <c:pt idx="43">
                  <c:v>80305</c:v>
                </c:pt>
                <c:pt idx="44">
                  <c:v>80552.5</c:v>
                </c:pt>
                <c:pt idx="45">
                  <c:v>80800</c:v>
                </c:pt>
                <c:pt idx="46">
                  <c:v>81047.5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990-D94E-8BA7-810707A5D712}"/>
            </c:ext>
          </c:extLst>
        </c:ser>
        <c:ser>
          <c:idx val="10"/>
          <c:order val="7"/>
          <c:tx>
            <c:strRef>
              <c:f>'Projection New Settlem data'!$A$12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data'!$B$12:$AV$12</c:f>
              <c:numCache>
                <c:formatCode>_-* #,##0_-;\-* #,##0_-;_-* "-"??_-;_-@_-</c:formatCode>
                <c:ptCount val="47"/>
                <c:pt idx="0">
                  <c:v>36890</c:v>
                </c:pt>
                <c:pt idx="1">
                  <c:v>37140</c:v>
                </c:pt>
                <c:pt idx="2">
                  <c:v>37410</c:v>
                </c:pt>
                <c:pt idx="3">
                  <c:v>37670</c:v>
                </c:pt>
                <c:pt idx="4">
                  <c:v>37900</c:v>
                </c:pt>
                <c:pt idx="5">
                  <c:v>38040</c:v>
                </c:pt>
                <c:pt idx="6">
                  <c:v>38160</c:v>
                </c:pt>
                <c:pt idx="7">
                  <c:v>38290</c:v>
                </c:pt>
                <c:pt idx="8">
                  <c:v>38460</c:v>
                </c:pt>
                <c:pt idx="9">
                  <c:v>38770</c:v>
                </c:pt>
                <c:pt idx="10">
                  <c:v>38930</c:v>
                </c:pt>
                <c:pt idx="11">
                  <c:v>39050</c:v>
                </c:pt>
                <c:pt idx="12">
                  <c:v>39220</c:v>
                </c:pt>
                <c:pt idx="13">
                  <c:v>39399</c:v>
                </c:pt>
                <c:pt idx="14">
                  <c:v>39578</c:v>
                </c:pt>
                <c:pt idx="15">
                  <c:v>39757</c:v>
                </c:pt>
                <c:pt idx="16">
                  <c:v>39846.5</c:v>
                </c:pt>
                <c:pt idx="17">
                  <c:v>39936</c:v>
                </c:pt>
                <c:pt idx="18">
                  <c:v>40025.5</c:v>
                </c:pt>
                <c:pt idx="19">
                  <c:v>40115</c:v>
                </c:pt>
                <c:pt idx="20">
                  <c:v>40204.5</c:v>
                </c:pt>
                <c:pt idx="21">
                  <c:v>40294</c:v>
                </c:pt>
                <c:pt idx="22">
                  <c:v>40383.5</c:v>
                </c:pt>
                <c:pt idx="23">
                  <c:v>40473</c:v>
                </c:pt>
                <c:pt idx="24">
                  <c:v>40562.5</c:v>
                </c:pt>
                <c:pt idx="25">
                  <c:v>40652</c:v>
                </c:pt>
                <c:pt idx="26">
                  <c:v>40741.5</c:v>
                </c:pt>
                <c:pt idx="27">
                  <c:v>40831</c:v>
                </c:pt>
                <c:pt idx="28">
                  <c:v>40920.5</c:v>
                </c:pt>
                <c:pt idx="29">
                  <c:v>41010</c:v>
                </c:pt>
                <c:pt idx="30">
                  <c:v>41099.5</c:v>
                </c:pt>
                <c:pt idx="31">
                  <c:v>41189</c:v>
                </c:pt>
                <c:pt idx="32">
                  <c:v>41278.5</c:v>
                </c:pt>
                <c:pt idx="33">
                  <c:v>41368</c:v>
                </c:pt>
                <c:pt idx="34">
                  <c:v>41457.5</c:v>
                </c:pt>
                <c:pt idx="35">
                  <c:v>41547</c:v>
                </c:pt>
                <c:pt idx="36">
                  <c:v>41636.5</c:v>
                </c:pt>
                <c:pt idx="37">
                  <c:v>41726</c:v>
                </c:pt>
                <c:pt idx="38">
                  <c:v>41815.5</c:v>
                </c:pt>
                <c:pt idx="39">
                  <c:v>41905</c:v>
                </c:pt>
                <c:pt idx="40">
                  <c:v>41994.5</c:v>
                </c:pt>
                <c:pt idx="41">
                  <c:v>42084</c:v>
                </c:pt>
                <c:pt idx="42">
                  <c:v>42173.5</c:v>
                </c:pt>
                <c:pt idx="43">
                  <c:v>42263</c:v>
                </c:pt>
                <c:pt idx="44">
                  <c:v>42352.5</c:v>
                </c:pt>
                <c:pt idx="45">
                  <c:v>42442</c:v>
                </c:pt>
                <c:pt idx="46">
                  <c:v>42531.5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990-D94E-8BA7-810707A5D712}"/>
            </c:ext>
          </c:extLst>
        </c:ser>
        <c:ser>
          <c:idx val="11"/>
          <c:order val="8"/>
          <c:tx>
            <c:strRef>
              <c:f>'Projection New Settlem data'!$A$13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data'!$B$13:$AV$13</c:f>
              <c:numCache>
                <c:formatCode>_-* #,##0_-;\-* #,##0_-;_-* "-"??_-;_-@_-</c:formatCode>
                <c:ptCount val="47"/>
                <c:pt idx="0">
                  <c:v>26150</c:v>
                </c:pt>
                <c:pt idx="1">
                  <c:v>26360</c:v>
                </c:pt>
                <c:pt idx="2">
                  <c:v>26520</c:v>
                </c:pt>
                <c:pt idx="3">
                  <c:v>26760</c:v>
                </c:pt>
                <c:pt idx="4">
                  <c:v>27170</c:v>
                </c:pt>
                <c:pt idx="5">
                  <c:v>27400</c:v>
                </c:pt>
                <c:pt idx="6">
                  <c:v>27550</c:v>
                </c:pt>
                <c:pt idx="7">
                  <c:v>27710</c:v>
                </c:pt>
                <c:pt idx="8">
                  <c:v>27840</c:v>
                </c:pt>
                <c:pt idx="9">
                  <c:v>28060</c:v>
                </c:pt>
                <c:pt idx="10">
                  <c:v>28210</c:v>
                </c:pt>
                <c:pt idx="11">
                  <c:v>28350</c:v>
                </c:pt>
                <c:pt idx="12">
                  <c:v>28430</c:v>
                </c:pt>
                <c:pt idx="13">
                  <c:v>28654</c:v>
                </c:pt>
                <c:pt idx="14">
                  <c:v>28878</c:v>
                </c:pt>
                <c:pt idx="15">
                  <c:v>29102</c:v>
                </c:pt>
                <c:pt idx="16">
                  <c:v>29214</c:v>
                </c:pt>
                <c:pt idx="17">
                  <c:v>29326</c:v>
                </c:pt>
                <c:pt idx="18">
                  <c:v>29438</c:v>
                </c:pt>
                <c:pt idx="19">
                  <c:v>29550</c:v>
                </c:pt>
                <c:pt idx="20">
                  <c:v>29662</c:v>
                </c:pt>
                <c:pt idx="21">
                  <c:v>29774</c:v>
                </c:pt>
                <c:pt idx="22">
                  <c:v>29886</c:v>
                </c:pt>
                <c:pt idx="23">
                  <c:v>29998</c:v>
                </c:pt>
                <c:pt idx="24">
                  <c:v>30110</c:v>
                </c:pt>
                <c:pt idx="25">
                  <c:v>30222</c:v>
                </c:pt>
                <c:pt idx="26">
                  <c:v>30334</c:v>
                </c:pt>
                <c:pt idx="27">
                  <c:v>30446</c:v>
                </c:pt>
                <c:pt idx="28">
                  <c:v>30558</c:v>
                </c:pt>
                <c:pt idx="29">
                  <c:v>30670</c:v>
                </c:pt>
                <c:pt idx="30">
                  <c:v>30782</c:v>
                </c:pt>
                <c:pt idx="31">
                  <c:v>30894</c:v>
                </c:pt>
                <c:pt idx="32">
                  <c:v>31006</c:v>
                </c:pt>
                <c:pt idx="33">
                  <c:v>31118</c:v>
                </c:pt>
                <c:pt idx="34">
                  <c:v>31230</c:v>
                </c:pt>
                <c:pt idx="35">
                  <c:v>31342</c:v>
                </c:pt>
                <c:pt idx="36">
                  <c:v>31454</c:v>
                </c:pt>
                <c:pt idx="37">
                  <c:v>31566</c:v>
                </c:pt>
                <c:pt idx="38">
                  <c:v>31678</c:v>
                </c:pt>
                <c:pt idx="39">
                  <c:v>31790</c:v>
                </c:pt>
                <c:pt idx="40">
                  <c:v>31902</c:v>
                </c:pt>
                <c:pt idx="41">
                  <c:v>32014</c:v>
                </c:pt>
                <c:pt idx="42">
                  <c:v>32126</c:v>
                </c:pt>
                <c:pt idx="43">
                  <c:v>32238</c:v>
                </c:pt>
                <c:pt idx="44">
                  <c:v>32350</c:v>
                </c:pt>
                <c:pt idx="45">
                  <c:v>32462</c:v>
                </c:pt>
                <c:pt idx="46">
                  <c:v>32574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990-D94E-8BA7-810707A5D712}"/>
            </c:ext>
          </c:extLst>
        </c:ser>
        <c:ser>
          <c:idx val="12"/>
          <c:order val="9"/>
          <c:tx>
            <c:strRef>
              <c:f>'Projection New Settlem data'!$A$14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data'!$B$14:$AV$14</c:f>
              <c:numCache>
                <c:formatCode>_-* #,##0_-;\-* #,##0_-;_-* "-"??_-;_-@_-</c:formatCode>
                <c:ptCount val="47"/>
                <c:pt idx="0">
                  <c:v>61100</c:v>
                </c:pt>
                <c:pt idx="1">
                  <c:v>62600</c:v>
                </c:pt>
                <c:pt idx="2">
                  <c:v>61600</c:v>
                </c:pt>
                <c:pt idx="3">
                  <c:v>62300</c:v>
                </c:pt>
                <c:pt idx="4">
                  <c:v>62900</c:v>
                </c:pt>
                <c:pt idx="5">
                  <c:v>64500</c:v>
                </c:pt>
                <c:pt idx="6">
                  <c:v>66660</c:v>
                </c:pt>
                <c:pt idx="7">
                  <c:v>67330</c:v>
                </c:pt>
                <c:pt idx="8">
                  <c:v>68250</c:v>
                </c:pt>
                <c:pt idx="9">
                  <c:v>68910</c:v>
                </c:pt>
                <c:pt idx="10">
                  <c:v>69900</c:v>
                </c:pt>
                <c:pt idx="11">
                  <c:v>70730</c:v>
                </c:pt>
                <c:pt idx="12">
                  <c:v>71700</c:v>
                </c:pt>
                <c:pt idx="13">
                  <c:v>72492</c:v>
                </c:pt>
                <c:pt idx="14">
                  <c:v>73284</c:v>
                </c:pt>
                <c:pt idx="15">
                  <c:v>74076</c:v>
                </c:pt>
                <c:pt idx="16">
                  <c:v>74472</c:v>
                </c:pt>
                <c:pt idx="17">
                  <c:v>74868</c:v>
                </c:pt>
                <c:pt idx="18">
                  <c:v>75264</c:v>
                </c:pt>
                <c:pt idx="19">
                  <c:v>75660</c:v>
                </c:pt>
                <c:pt idx="20">
                  <c:v>76056</c:v>
                </c:pt>
                <c:pt idx="21">
                  <c:v>76452</c:v>
                </c:pt>
                <c:pt idx="22">
                  <c:v>76848</c:v>
                </c:pt>
                <c:pt idx="23">
                  <c:v>77244</c:v>
                </c:pt>
                <c:pt idx="24">
                  <c:v>77640</c:v>
                </c:pt>
                <c:pt idx="25">
                  <c:v>78036</c:v>
                </c:pt>
                <c:pt idx="26">
                  <c:v>78432</c:v>
                </c:pt>
                <c:pt idx="27">
                  <c:v>78828</c:v>
                </c:pt>
                <c:pt idx="28">
                  <c:v>79224</c:v>
                </c:pt>
                <c:pt idx="29">
                  <c:v>79620</c:v>
                </c:pt>
                <c:pt idx="30">
                  <c:v>80016</c:v>
                </c:pt>
                <c:pt idx="31">
                  <c:v>80412</c:v>
                </c:pt>
                <c:pt idx="32">
                  <c:v>80808</c:v>
                </c:pt>
                <c:pt idx="33">
                  <c:v>81204</c:v>
                </c:pt>
                <c:pt idx="34">
                  <c:v>81600</c:v>
                </c:pt>
                <c:pt idx="35">
                  <c:v>81996</c:v>
                </c:pt>
                <c:pt idx="36">
                  <c:v>82392</c:v>
                </c:pt>
                <c:pt idx="37">
                  <c:v>82788</c:v>
                </c:pt>
                <c:pt idx="38">
                  <c:v>83184</c:v>
                </c:pt>
                <c:pt idx="39">
                  <c:v>83580</c:v>
                </c:pt>
                <c:pt idx="40">
                  <c:v>83976</c:v>
                </c:pt>
                <c:pt idx="41">
                  <c:v>84372</c:v>
                </c:pt>
                <c:pt idx="42">
                  <c:v>84768</c:v>
                </c:pt>
                <c:pt idx="43">
                  <c:v>85164</c:v>
                </c:pt>
                <c:pt idx="44">
                  <c:v>85560</c:v>
                </c:pt>
                <c:pt idx="45">
                  <c:v>85956</c:v>
                </c:pt>
                <c:pt idx="46">
                  <c:v>86352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990-D94E-8BA7-810707A5D712}"/>
            </c:ext>
          </c:extLst>
        </c:ser>
        <c:ser>
          <c:idx val="13"/>
          <c:order val="10"/>
          <c:tx>
            <c:strRef>
              <c:f>'Projection New Settlem data'!$A$15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data'!$B$15:$AV$15</c:f>
              <c:numCache>
                <c:formatCode>_-* #,##0_-;\-* #,##0_-;_-* "-"??_-;_-@_-</c:formatCode>
                <c:ptCount val="47"/>
                <c:pt idx="0">
                  <c:v>99900</c:v>
                </c:pt>
                <c:pt idx="1">
                  <c:v>105600</c:v>
                </c:pt>
                <c:pt idx="2">
                  <c:v>102200</c:v>
                </c:pt>
                <c:pt idx="3">
                  <c:v>99800</c:v>
                </c:pt>
                <c:pt idx="4">
                  <c:v>100000</c:v>
                </c:pt>
                <c:pt idx="5">
                  <c:v>96000</c:v>
                </c:pt>
                <c:pt idx="6">
                  <c:v>107410</c:v>
                </c:pt>
                <c:pt idx="7">
                  <c:v>108690</c:v>
                </c:pt>
                <c:pt idx="8">
                  <c:v>109990</c:v>
                </c:pt>
                <c:pt idx="9">
                  <c:v>110960</c:v>
                </c:pt>
                <c:pt idx="10">
                  <c:v>112220</c:v>
                </c:pt>
                <c:pt idx="11">
                  <c:v>113740</c:v>
                </c:pt>
                <c:pt idx="12">
                  <c:v>115370</c:v>
                </c:pt>
                <c:pt idx="13">
                  <c:v>116660</c:v>
                </c:pt>
                <c:pt idx="14">
                  <c:v>117950</c:v>
                </c:pt>
                <c:pt idx="15">
                  <c:v>119240</c:v>
                </c:pt>
                <c:pt idx="16">
                  <c:v>126153</c:v>
                </c:pt>
                <c:pt idx="17">
                  <c:v>133066</c:v>
                </c:pt>
                <c:pt idx="18">
                  <c:v>139979</c:v>
                </c:pt>
                <c:pt idx="19">
                  <c:v>146892</c:v>
                </c:pt>
                <c:pt idx="20">
                  <c:v>153805</c:v>
                </c:pt>
                <c:pt idx="21">
                  <c:v>160718</c:v>
                </c:pt>
                <c:pt idx="22">
                  <c:v>167631</c:v>
                </c:pt>
                <c:pt idx="23">
                  <c:v>174544</c:v>
                </c:pt>
                <c:pt idx="24">
                  <c:v>181457</c:v>
                </c:pt>
                <c:pt idx="25">
                  <c:v>188370</c:v>
                </c:pt>
                <c:pt idx="26">
                  <c:v>195283</c:v>
                </c:pt>
                <c:pt idx="27">
                  <c:v>202196</c:v>
                </c:pt>
                <c:pt idx="28">
                  <c:v>209109</c:v>
                </c:pt>
                <c:pt idx="29">
                  <c:v>216022</c:v>
                </c:pt>
                <c:pt idx="30">
                  <c:v>222935</c:v>
                </c:pt>
                <c:pt idx="31">
                  <c:v>229848</c:v>
                </c:pt>
                <c:pt idx="32">
                  <c:v>236761</c:v>
                </c:pt>
                <c:pt idx="33">
                  <c:v>243674</c:v>
                </c:pt>
                <c:pt idx="34">
                  <c:v>250587</c:v>
                </c:pt>
                <c:pt idx="35">
                  <c:v>257500</c:v>
                </c:pt>
                <c:pt idx="36">
                  <c:v>264413</c:v>
                </c:pt>
                <c:pt idx="37">
                  <c:v>271326</c:v>
                </c:pt>
                <c:pt idx="38">
                  <c:v>278239</c:v>
                </c:pt>
                <c:pt idx="39">
                  <c:v>285152</c:v>
                </c:pt>
                <c:pt idx="40">
                  <c:v>292065</c:v>
                </c:pt>
                <c:pt idx="41">
                  <c:v>298978</c:v>
                </c:pt>
                <c:pt idx="42">
                  <c:v>305891</c:v>
                </c:pt>
                <c:pt idx="43">
                  <c:v>312804</c:v>
                </c:pt>
                <c:pt idx="44">
                  <c:v>319717</c:v>
                </c:pt>
                <c:pt idx="45">
                  <c:v>326630</c:v>
                </c:pt>
                <c:pt idx="46">
                  <c:v>333543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990-D94E-8BA7-810707A5D712}"/>
            </c:ext>
          </c:extLst>
        </c:ser>
        <c:ser>
          <c:idx val="14"/>
          <c:order val="11"/>
          <c:tx>
            <c:strRef>
              <c:f>'Projection New Settlem data'!$A$16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data'!$B$16:$AV$16</c:f>
              <c:numCache>
                <c:formatCode>_-* #,##0_-;\-* #,##0_-;_-* "-"??_-;_-@_-</c:formatCode>
                <c:ptCount val="47"/>
                <c:pt idx="0">
                  <c:v>31010</c:v>
                </c:pt>
                <c:pt idx="1">
                  <c:v>31250</c:v>
                </c:pt>
                <c:pt idx="2">
                  <c:v>31580</c:v>
                </c:pt>
                <c:pt idx="3">
                  <c:v>31840</c:v>
                </c:pt>
                <c:pt idx="4">
                  <c:v>32150</c:v>
                </c:pt>
                <c:pt idx="5">
                  <c:v>32320</c:v>
                </c:pt>
                <c:pt idx="6">
                  <c:v>32480</c:v>
                </c:pt>
                <c:pt idx="7">
                  <c:v>32620</c:v>
                </c:pt>
                <c:pt idx="8">
                  <c:v>32760</c:v>
                </c:pt>
                <c:pt idx="9">
                  <c:v>32880</c:v>
                </c:pt>
                <c:pt idx="10">
                  <c:v>33110</c:v>
                </c:pt>
                <c:pt idx="11">
                  <c:v>33500</c:v>
                </c:pt>
                <c:pt idx="12">
                  <c:v>34070</c:v>
                </c:pt>
                <c:pt idx="13">
                  <c:v>34350</c:v>
                </c:pt>
                <c:pt idx="14">
                  <c:v>34630</c:v>
                </c:pt>
                <c:pt idx="15">
                  <c:v>34910</c:v>
                </c:pt>
                <c:pt idx="16">
                  <c:v>35050</c:v>
                </c:pt>
                <c:pt idx="17">
                  <c:v>35190</c:v>
                </c:pt>
                <c:pt idx="18">
                  <c:v>35330</c:v>
                </c:pt>
                <c:pt idx="19">
                  <c:v>35470</c:v>
                </c:pt>
                <c:pt idx="20">
                  <c:v>35610</c:v>
                </c:pt>
                <c:pt idx="21">
                  <c:v>35750</c:v>
                </c:pt>
                <c:pt idx="22">
                  <c:v>35890</c:v>
                </c:pt>
                <c:pt idx="23">
                  <c:v>36030</c:v>
                </c:pt>
                <c:pt idx="24">
                  <c:v>36170</c:v>
                </c:pt>
                <c:pt idx="25">
                  <c:v>36310</c:v>
                </c:pt>
                <c:pt idx="26">
                  <c:v>36450</c:v>
                </c:pt>
                <c:pt idx="27">
                  <c:v>36590</c:v>
                </c:pt>
                <c:pt idx="28">
                  <c:v>36730</c:v>
                </c:pt>
                <c:pt idx="29">
                  <c:v>36870</c:v>
                </c:pt>
                <c:pt idx="30">
                  <c:v>37010</c:v>
                </c:pt>
                <c:pt idx="31">
                  <c:v>37150</c:v>
                </c:pt>
                <c:pt idx="32">
                  <c:v>37290</c:v>
                </c:pt>
                <c:pt idx="33">
                  <c:v>37430</c:v>
                </c:pt>
                <c:pt idx="34">
                  <c:v>37570</c:v>
                </c:pt>
                <c:pt idx="35">
                  <c:v>37710</c:v>
                </c:pt>
                <c:pt idx="36">
                  <c:v>37850</c:v>
                </c:pt>
                <c:pt idx="37">
                  <c:v>37990</c:v>
                </c:pt>
                <c:pt idx="38">
                  <c:v>38130</c:v>
                </c:pt>
                <c:pt idx="39">
                  <c:v>38270</c:v>
                </c:pt>
                <c:pt idx="40">
                  <c:v>38410</c:v>
                </c:pt>
                <c:pt idx="41">
                  <c:v>38550</c:v>
                </c:pt>
                <c:pt idx="42">
                  <c:v>38690</c:v>
                </c:pt>
                <c:pt idx="43">
                  <c:v>38830</c:v>
                </c:pt>
                <c:pt idx="44">
                  <c:v>38970</c:v>
                </c:pt>
                <c:pt idx="45">
                  <c:v>39110</c:v>
                </c:pt>
                <c:pt idx="46">
                  <c:v>39250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990-D94E-8BA7-810707A5D712}"/>
            </c:ext>
          </c:extLst>
        </c:ser>
        <c:ser>
          <c:idx val="15"/>
          <c:order val="12"/>
          <c:tx>
            <c:strRef>
              <c:f>'Projection New Settlem data'!$A$17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data'!$B$17:$AV$17</c:f>
              <c:numCache>
                <c:formatCode>_-* #,##0_-;\-* #,##0_-;_-* "-"??_-;_-@_-</c:formatCode>
                <c:ptCount val="47"/>
                <c:pt idx="0">
                  <c:v>73050</c:v>
                </c:pt>
                <c:pt idx="1">
                  <c:v>73590</c:v>
                </c:pt>
                <c:pt idx="2">
                  <c:v>74150</c:v>
                </c:pt>
                <c:pt idx="3">
                  <c:v>74550</c:v>
                </c:pt>
                <c:pt idx="4">
                  <c:v>75010</c:v>
                </c:pt>
                <c:pt idx="5">
                  <c:v>75430</c:v>
                </c:pt>
                <c:pt idx="6">
                  <c:v>75800</c:v>
                </c:pt>
                <c:pt idx="7">
                  <c:v>76010</c:v>
                </c:pt>
                <c:pt idx="8">
                  <c:v>76370</c:v>
                </c:pt>
                <c:pt idx="9">
                  <c:v>76730</c:v>
                </c:pt>
                <c:pt idx="10">
                  <c:v>76910</c:v>
                </c:pt>
                <c:pt idx="11">
                  <c:v>77100</c:v>
                </c:pt>
                <c:pt idx="12">
                  <c:v>77730</c:v>
                </c:pt>
                <c:pt idx="13">
                  <c:v>78128</c:v>
                </c:pt>
                <c:pt idx="14">
                  <c:v>78526</c:v>
                </c:pt>
                <c:pt idx="15">
                  <c:v>78924</c:v>
                </c:pt>
                <c:pt idx="16">
                  <c:v>79123</c:v>
                </c:pt>
                <c:pt idx="17">
                  <c:v>79322</c:v>
                </c:pt>
                <c:pt idx="18">
                  <c:v>79521</c:v>
                </c:pt>
                <c:pt idx="19">
                  <c:v>79720</c:v>
                </c:pt>
                <c:pt idx="20">
                  <c:v>79919</c:v>
                </c:pt>
                <c:pt idx="21">
                  <c:v>80118</c:v>
                </c:pt>
                <c:pt idx="22">
                  <c:v>80317</c:v>
                </c:pt>
                <c:pt idx="23">
                  <c:v>80516</c:v>
                </c:pt>
                <c:pt idx="24">
                  <c:v>80715</c:v>
                </c:pt>
                <c:pt idx="25">
                  <c:v>80914</c:v>
                </c:pt>
                <c:pt idx="26">
                  <c:v>81113</c:v>
                </c:pt>
                <c:pt idx="27">
                  <c:v>81312</c:v>
                </c:pt>
                <c:pt idx="28">
                  <c:v>81511</c:v>
                </c:pt>
                <c:pt idx="29">
                  <c:v>81710</c:v>
                </c:pt>
                <c:pt idx="30">
                  <c:v>81909</c:v>
                </c:pt>
                <c:pt idx="31">
                  <c:v>82108</c:v>
                </c:pt>
                <c:pt idx="32">
                  <c:v>82307</c:v>
                </c:pt>
                <c:pt idx="33">
                  <c:v>82506</c:v>
                </c:pt>
                <c:pt idx="34">
                  <c:v>82705</c:v>
                </c:pt>
                <c:pt idx="35">
                  <c:v>82904</c:v>
                </c:pt>
                <c:pt idx="36">
                  <c:v>83103</c:v>
                </c:pt>
                <c:pt idx="37">
                  <c:v>83302</c:v>
                </c:pt>
                <c:pt idx="38">
                  <c:v>83501</c:v>
                </c:pt>
                <c:pt idx="39">
                  <c:v>83700</c:v>
                </c:pt>
                <c:pt idx="40">
                  <c:v>83899</c:v>
                </c:pt>
                <c:pt idx="41">
                  <c:v>84098</c:v>
                </c:pt>
                <c:pt idx="42">
                  <c:v>84297</c:v>
                </c:pt>
                <c:pt idx="43">
                  <c:v>84496</c:v>
                </c:pt>
                <c:pt idx="44">
                  <c:v>84695</c:v>
                </c:pt>
                <c:pt idx="45">
                  <c:v>84894</c:v>
                </c:pt>
                <c:pt idx="46">
                  <c:v>85093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990-D94E-8BA7-810707A5D712}"/>
            </c:ext>
          </c:extLst>
        </c:ser>
        <c:ser>
          <c:idx val="16"/>
          <c:order val="13"/>
          <c:tx>
            <c:strRef>
              <c:f>'Projection New Settlem data'!$A$18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data'!$B$18:$AV$18</c:f>
              <c:numCache>
                <c:formatCode>_-* #,##0_-;\-* #,##0_-;_-* "-"??_-;_-@_-</c:formatCode>
                <c:ptCount val="47"/>
                <c:pt idx="0">
                  <c:v>90090</c:v>
                </c:pt>
                <c:pt idx="1">
                  <c:v>91490</c:v>
                </c:pt>
                <c:pt idx="2">
                  <c:v>93320</c:v>
                </c:pt>
                <c:pt idx="3">
                  <c:v>95020</c:v>
                </c:pt>
                <c:pt idx="4">
                  <c:v>97350</c:v>
                </c:pt>
                <c:pt idx="5">
                  <c:v>99230</c:v>
                </c:pt>
                <c:pt idx="6">
                  <c:v>100680</c:v>
                </c:pt>
                <c:pt idx="7">
                  <c:v>102010</c:v>
                </c:pt>
                <c:pt idx="8">
                  <c:v>103590</c:v>
                </c:pt>
                <c:pt idx="9">
                  <c:v>104890</c:v>
                </c:pt>
                <c:pt idx="10">
                  <c:v>106130</c:v>
                </c:pt>
                <c:pt idx="11">
                  <c:v>107550</c:v>
                </c:pt>
                <c:pt idx="12">
                  <c:v>108740</c:v>
                </c:pt>
                <c:pt idx="13">
                  <c:v>110235</c:v>
                </c:pt>
                <c:pt idx="14">
                  <c:v>111730</c:v>
                </c:pt>
                <c:pt idx="15">
                  <c:v>113225</c:v>
                </c:pt>
                <c:pt idx="16">
                  <c:v>113972.5</c:v>
                </c:pt>
                <c:pt idx="17">
                  <c:v>114720</c:v>
                </c:pt>
                <c:pt idx="18">
                  <c:v>115467.5</c:v>
                </c:pt>
                <c:pt idx="19">
                  <c:v>116215</c:v>
                </c:pt>
                <c:pt idx="20">
                  <c:v>116962.5</c:v>
                </c:pt>
                <c:pt idx="21">
                  <c:v>117710</c:v>
                </c:pt>
                <c:pt idx="22">
                  <c:v>118457.5</c:v>
                </c:pt>
                <c:pt idx="23">
                  <c:v>119205</c:v>
                </c:pt>
                <c:pt idx="24">
                  <c:v>119952.5</c:v>
                </c:pt>
                <c:pt idx="25">
                  <c:v>120700</c:v>
                </c:pt>
                <c:pt idx="26">
                  <c:v>121447.5</c:v>
                </c:pt>
                <c:pt idx="27">
                  <c:v>122195</c:v>
                </c:pt>
                <c:pt idx="28">
                  <c:v>122942.5</c:v>
                </c:pt>
                <c:pt idx="29">
                  <c:v>123690</c:v>
                </c:pt>
                <c:pt idx="30">
                  <c:v>124437.5</c:v>
                </c:pt>
                <c:pt idx="31">
                  <c:v>125185</c:v>
                </c:pt>
                <c:pt idx="32">
                  <c:v>125932.5</c:v>
                </c:pt>
                <c:pt idx="33">
                  <c:v>126680</c:v>
                </c:pt>
                <c:pt idx="34">
                  <c:v>127427.5</c:v>
                </c:pt>
                <c:pt idx="35">
                  <c:v>128175</c:v>
                </c:pt>
                <c:pt idx="36">
                  <c:v>128922.5</c:v>
                </c:pt>
                <c:pt idx="37">
                  <c:v>129670</c:v>
                </c:pt>
                <c:pt idx="38">
                  <c:v>130417.5</c:v>
                </c:pt>
                <c:pt idx="39">
                  <c:v>131165</c:v>
                </c:pt>
                <c:pt idx="40">
                  <c:v>131912.5</c:v>
                </c:pt>
                <c:pt idx="41">
                  <c:v>132660</c:v>
                </c:pt>
                <c:pt idx="42">
                  <c:v>133407.5</c:v>
                </c:pt>
                <c:pt idx="43">
                  <c:v>134155</c:v>
                </c:pt>
                <c:pt idx="44">
                  <c:v>134902.5</c:v>
                </c:pt>
                <c:pt idx="45">
                  <c:v>135650</c:v>
                </c:pt>
                <c:pt idx="46">
                  <c:v>136397.5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990-D94E-8BA7-810707A5D712}"/>
            </c:ext>
          </c:extLst>
        </c:ser>
        <c:ser>
          <c:idx val="17"/>
          <c:order val="14"/>
          <c:tx>
            <c:strRef>
              <c:f>'Projection New Settlem data'!$A$19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data'!$B$19:$AV$19</c:f>
              <c:numCache>
                <c:formatCode>_-* #,##0_-;\-* #,##0_-;_-* "-"??_-;_-@_-</c:formatCode>
                <c:ptCount val="47"/>
                <c:pt idx="0">
                  <c:v>85590</c:v>
                </c:pt>
                <c:pt idx="1">
                  <c:v>86060</c:v>
                </c:pt>
                <c:pt idx="2">
                  <c:v>87550</c:v>
                </c:pt>
                <c:pt idx="3">
                  <c:v>89330</c:v>
                </c:pt>
                <c:pt idx="4">
                  <c:v>90290</c:v>
                </c:pt>
                <c:pt idx="5">
                  <c:v>90930</c:v>
                </c:pt>
                <c:pt idx="6">
                  <c:v>91220</c:v>
                </c:pt>
                <c:pt idx="7">
                  <c:v>91480</c:v>
                </c:pt>
                <c:pt idx="8">
                  <c:v>91910</c:v>
                </c:pt>
                <c:pt idx="9">
                  <c:v>92420</c:v>
                </c:pt>
                <c:pt idx="10">
                  <c:v>93260</c:v>
                </c:pt>
                <c:pt idx="11">
                  <c:v>94090</c:v>
                </c:pt>
                <c:pt idx="12">
                  <c:v>94830</c:v>
                </c:pt>
                <c:pt idx="13">
                  <c:v>95480</c:v>
                </c:pt>
                <c:pt idx="14">
                  <c:v>96130</c:v>
                </c:pt>
                <c:pt idx="15">
                  <c:v>96780</c:v>
                </c:pt>
                <c:pt idx="16">
                  <c:v>97105</c:v>
                </c:pt>
                <c:pt idx="17">
                  <c:v>97430</c:v>
                </c:pt>
                <c:pt idx="18">
                  <c:v>97755</c:v>
                </c:pt>
                <c:pt idx="19">
                  <c:v>98080</c:v>
                </c:pt>
                <c:pt idx="20">
                  <c:v>98405</c:v>
                </c:pt>
                <c:pt idx="21">
                  <c:v>98730</c:v>
                </c:pt>
                <c:pt idx="22">
                  <c:v>99055</c:v>
                </c:pt>
                <c:pt idx="23">
                  <c:v>99380</c:v>
                </c:pt>
                <c:pt idx="24">
                  <c:v>99705</c:v>
                </c:pt>
                <c:pt idx="25">
                  <c:v>100030</c:v>
                </c:pt>
                <c:pt idx="26">
                  <c:v>100355</c:v>
                </c:pt>
                <c:pt idx="27">
                  <c:v>100680</c:v>
                </c:pt>
                <c:pt idx="28">
                  <c:v>101005</c:v>
                </c:pt>
                <c:pt idx="29">
                  <c:v>101330</c:v>
                </c:pt>
                <c:pt idx="30">
                  <c:v>101655</c:v>
                </c:pt>
                <c:pt idx="31">
                  <c:v>101980</c:v>
                </c:pt>
                <c:pt idx="32">
                  <c:v>102305</c:v>
                </c:pt>
                <c:pt idx="33">
                  <c:v>102630</c:v>
                </c:pt>
                <c:pt idx="34">
                  <c:v>102955</c:v>
                </c:pt>
                <c:pt idx="35">
                  <c:v>103280</c:v>
                </c:pt>
                <c:pt idx="36">
                  <c:v>103605</c:v>
                </c:pt>
                <c:pt idx="37">
                  <c:v>103930</c:v>
                </c:pt>
                <c:pt idx="38">
                  <c:v>104255</c:v>
                </c:pt>
                <c:pt idx="39">
                  <c:v>104580</c:v>
                </c:pt>
                <c:pt idx="40">
                  <c:v>104905</c:v>
                </c:pt>
                <c:pt idx="41">
                  <c:v>105230</c:v>
                </c:pt>
                <c:pt idx="42">
                  <c:v>105555</c:v>
                </c:pt>
                <c:pt idx="43">
                  <c:v>105880</c:v>
                </c:pt>
                <c:pt idx="44">
                  <c:v>106205</c:v>
                </c:pt>
                <c:pt idx="45">
                  <c:v>106530</c:v>
                </c:pt>
                <c:pt idx="46">
                  <c:v>106855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2990-D94E-8BA7-810707A5D712}"/>
            </c:ext>
          </c:extLst>
        </c:ser>
        <c:ser>
          <c:idx val="18"/>
          <c:order val="15"/>
          <c:tx>
            <c:strRef>
              <c:f>'Projection New Settlem data'!$A$20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data'!$B$20:$AV$20</c:f>
              <c:numCache>
                <c:formatCode>_-* #,##0_-;\-* #,##0_-;_-* "-"??_-;_-@_-</c:formatCode>
                <c:ptCount val="47"/>
                <c:pt idx="0">
                  <c:v>34170</c:v>
                </c:pt>
                <c:pt idx="1">
                  <c:v>34740</c:v>
                </c:pt>
                <c:pt idx="2">
                  <c:v>35000</c:v>
                </c:pt>
                <c:pt idx="3">
                  <c:v>35220</c:v>
                </c:pt>
                <c:pt idx="4">
                  <c:v>35440</c:v>
                </c:pt>
                <c:pt idx="5">
                  <c:v>35640</c:v>
                </c:pt>
                <c:pt idx="6">
                  <c:v>35870</c:v>
                </c:pt>
                <c:pt idx="7">
                  <c:v>36040</c:v>
                </c:pt>
                <c:pt idx="8">
                  <c:v>36370</c:v>
                </c:pt>
                <c:pt idx="9">
                  <c:v>36590</c:v>
                </c:pt>
                <c:pt idx="10">
                  <c:v>36930</c:v>
                </c:pt>
                <c:pt idx="11">
                  <c:v>37270</c:v>
                </c:pt>
                <c:pt idx="12">
                  <c:v>37730</c:v>
                </c:pt>
                <c:pt idx="13">
                  <c:v>38049</c:v>
                </c:pt>
                <c:pt idx="14">
                  <c:v>38368</c:v>
                </c:pt>
                <c:pt idx="15">
                  <c:v>38687</c:v>
                </c:pt>
                <c:pt idx="16">
                  <c:v>38846.5</c:v>
                </c:pt>
                <c:pt idx="17">
                  <c:v>39006</c:v>
                </c:pt>
                <c:pt idx="18">
                  <c:v>39165.5</c:v>
                </c:pt>
                <c:pt idx="19">
                  <c:v>39325</c:v>
                </c:pt>
                <c:pt idx="20">
                  <c:v>39484.5</c:v>
                </c:pt>
                <c:pt idx="21">
                  <c:v>39644</c:v>
                </c:pt>
                <c:pt idx="22">
                  <c:v>39803.5</c:v>
                </c:pt>
                <c:pt idx="23">
                  <c:v>39963</c:v>
                </c:pt>
                <c:pt idx="24">
                  <c:v>40122.5</c:v>
                </c:pt>
                <c:pt idx="25">
                  <c:v>40282</c:v>
                </c:pt>
                <c:pt idx="26">
                  <c:v>40441.5</c:v>
                </c:pt>
                <c:pt idx="27">
                  <c:v>40601</c:v>
                </c:pt>
                <c:pt idx="28">
                  <c:v>40760.5</c:v>
                </c:pt>
                <c:pt idx="29">
                  <c:v>40920</c:v>
                </c:pt>
                <c:pt idx="30">
                  <c:v>41079.5</c:v>
                </c:pt>
                <c:pt idx="31">
                  <c:v>41239</c:v>
                </c:pt>
                <c:pt idx="32">
                  <c:v>41398.5</c:v>
                </c:pt>
                <c:pt idx="33">
                  <c:v>41558</c:v>
                </c:pt>
                <c:pt idx="34">
                  <c:v>41717.5</c:v>
                </c:pt>
                <c:pt idx="35">
                  <c:v>41877</c:v>
                </c:pt>
                <c:pt idx="36">
                  <c:v>42036.5</c:v>
                </c:pt>
                <c:pt idx="37">
                  <c:v>42196</c:v>
                </c:pt>
                <c:pt idx="38">
                  <c:v>42355.5</c:v>
                </c:pt>
                <c:pt idx="39">
                  <c:v>42515</c:v>
                </c:pt>
                <c:pt idx="40">
                  <c:v>42674.5</c:v>
                </c:pt>
                <c:pt idx="41">
                  <c:v>42834</c:v>
                </c:pt>
                <c:pt idx="42">
                  <c:v>42993.5</c:v>
                </c:pt>
                <c:pt idx="43">
                  <c:v>43153</c:v>
                </c:pt>
                <c:pt idx="44">
                  <c:v>43312.5</c:v>
                </c:pt>
                <c:pt idx="45">
                  <c:v>43472</c:v>
                </c:pt>
                <c:pt idx="46">
                  <c:v>43631.5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2990-D94E-8BA7-810707A5D712}"/>
            </c:ext>
          </c:extLst>
        </c:ser>
        <c:ser>
          <c:idx val="19"/>
          <c:order val="16"/>
          <c:tx>
            <c:strRef>
              <c:f>'Projection New Settlem data'!$A$21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data'!$B$21:$AV$21</c:f>
              <c:numCache>
                <c:formatCode>_-* #,##0_-;\-* #,##0_-;_-* "-"??_-;_-@_-</c:formatCode>
                <c:ptCount val="47"/>
                <c:pt idx="0">
                  <c:v>31240</c:v>
                </c:pt>
                <c:pt idx="1">
                  <c:v>31480</c:v>
                </c:pt>
                <c:pt idx="2">
                  <c:v>31800</c:v>
                </c:pt>
                <c:pt idx="3">
                  <c:v>32160</c:v>
                </c:pt>
                <c:pt idx="4">
                  <c:v>32610</c:v>
                </c:pt>
                <c:pt idx="5">
                  <c:v>32880</c:v>
                </c:pt>
                <c:pt idx="6">
                  <c:v>33000</c:v>
                </c:pt>
                <c:pt idx="7">
                  <c:v>33080</c:v>
                </c:pt>
                <c:pt idx="8">
                  <c:v>33220</c:v>
                </c:pt>
                <c:pt idx="9">
                  <c:v>33340</c:v>
                </c:pt>
                <c:pt idx="10">
                  <c:v>33590</c:v>
                </c:pt>
                <c:pt idx="11">
                  <c:v>33970</c:v>
                </c:pt>
                <c:pt idx="12">
                  <c:v>34350</c:v>
                </c:pt>
                <c:pt idx="13">
                  <c:v>34594</c:v>
                </c:pt>
                <c:pt idx="14">
                  <c:v>34838</c:v>
                </c:pt>
                <c:pt idx="15">
                  <c:v>35082</c:v>
                </c:pt>
                <c:pt idx="16">
                  <c:v>35204</c:v>
                </c:pt>
                <c:pt idx="17">
                  <c:v>35326</c:v>
                </c:pt>
                <c:pt idx="18">
                  <c:v>35448</c:v>
                </c:pt>
                <c:pt idx="19">
                  <c:v>35570</c:v>
                </c:pt>
                <c:pt idx="20">
                  <c:v>35692</c:v>
                </c:pt>
                <c:pt idx="21">
                  <c:v>35814</c:v>
                </c:pt>
                <c:pt idx="22">
                  <c:v>35936</c:v>
                </c:pt>
                <c:pt idx="23">
                  <c:v>36058</c:v>
                </c:pt>
                <c:pt idx="24">
                  <c:v>36180</c:v>
                </c:pt>
                <c:pt idx="25">
                  <c:v>36302</c:v>
                </c:pt>
                <c:pt idx="26">
                  <c:v>36424</c:v>
                </c:pt>
                <c:pt idx="27">
                  <c:v>36546</c:v>
                </c:pt>
                <c:pt idx="28">
                  <c:v>36668</c:v>
                </c:pt>
                <c:pt idx="29">
                  <c:v>36790</c:v>
                </c:pt>
                <c:pt idx="30">
                  <c:v>36912</c:v>
                </c:pt>
                <c:pt idx="31">
                  <c:v>37034</c:v>
                </c:pt>
                <c:pt idx="32">
                  <c:v>37156</c:v>
                </c:pt>
                <c:pt idx="33">
                  <c:v>37278</c:v>
                </c:pt>
                <c:pt idx="34">
                  <c:v>37400</c:v>
                </c:pt>
                <c:pt idx="35">
                  <c:v>37522</c:v>
                </c:pt>
                <c:pt idx="36">
                  <c:v>37644</c:v>
                </c:pt>
                <c:pt idx="37">
                  <c:v>37766</c:v>
                </c:pt>
                <c:pt idx="38">
                  <c:v>37888</c:v>
                </c:pt>
                <c:pt idx="39">
                  <c:v>38010</c:v>
                </c:pt>
                <c:pt idx="40">
                  <c:v>38132</c:v>
                </c:pt>
                <c:pt idx="41">
                  <c:v>38254</c:v>
                </c:pt>
                <c:pt idx="42">
                  <c:v>38376</c:v>
                </c:pt>
                <c:pt idx="43">
                  <c:v>38498</c:v>
                </c:pt>
                <c:pt idx="44">
                  <c:v>38620</c:v>
                </c:pt>
                <c:pt idx="45">
                  <c:v>38742</c:v>
                </c:pt>
                <c:pt idx="46">
                  <c:v>38864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2990-D94E-8BA7-810707A5D712}"/>
            </c:ext>
          </c:extLst>
        </c:ser>
        <c:ser>
          <c:idx val="20"/>
          <c:order val="17"/>
          <c:tx>
            <c:strRef>
              <c:f>'Projection New Settlem data'!$A$22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data'!$B$22:$AV$22</c:f>
              <c:numCache>
                <c:formatCode>_-* #,##0_-;\-* #,##0_-;_-* "-"??_-;_-@_-</c:formatCode>
                <c:ptCount val="47"/>
                <c:pt idx="0">
                  <c:v>70140</c:v>
                </c:pt>
                <c:pt idx="1">
                  <c:v>70980</c:v>
                </c:pt>
                <c:pt idx="2">
                  <c:v>71810</c:v>
                </c:pt>
                <c:pt idx="3">
                  <c:v>73020</c:v>
                </c:pt>
                <c:pt idx="4">
                  <c:v>73980</c:v>
                </c:pt>
                <c:pt idx="5">
                  <c:v>75000</c:v>
                </c:pt>
                <c:pt idx="6">
                  <c:v>76080</c:v>
                </c:pt>
                <c:pt idx="7">
                  <c:v>76760</c:v>
                </c:pt>
                <c:pt idx="8">
                  <c:v>77500</c:v>
                </c:pt>
                <c:pt idx="9">
                  <c:v>78270</c:v>
                </c:pt>
                <c:pt idx="10">
                  <c:v>79140</c:v>
                </c:pt>
                <c:pt idx="11">
                  <c:v>80480</c:v>
                </c:pt>
                <c:pt idx="12">
                  <c:v>81400</c:v>
                </c:pt>
                <c:pt idx="13">
                  <c:v>82358</c:v>
                </c:pt>
                <c:pt idx="14">
                  <c:v>83316</c:v>
                </c:pt>
                <c:pt idx="15">
                  <c:v>84274</c:v>
                </c:pt>
                <c:pt idx="16">
                  <c:v>84753</c:v>
                </c:pt>
                <c:pt idx="17">
                  <c:v>85232</c:v>
                </c:pt>
                <c:pt idx="18">
                  <c:v>85711</c:v>
                </c:pt>
                <c:pt idx="19">
                  <c:v>86190</c:v>
                </c:pt>
                <c:pt idx="20">
                  <c:v>86669</c:v>
                </c:pt>
                <c:pt idx="21">
                  <c:v>87148</c:v>
                </c:pt>
                <c:pt idx="22">
                  <c:v>87627</c:v>
                </c:pt>
                <c:pt idx="23">
                  <c:v>88106</c:v>
                </c:pt>
                <c:pt idx="24">
                  <c:v>88585</c:v>
                </c:pt>
                <c:pt idx="25">
                  <c:v>89064</c:v>
                </c:pt>
                <c:pt idx="26">
                  <c:v>89543</c:v>
                </c:pt>
                <c:pt idx="27">
                  <c:v>90022</c:v>
                </c:pt>
                <c:pt idx="28">
                  <c:v>90501</c:v>
                </c:pt>
                <c:pt idx="29">
                  <c:v>90980</c:v>
                </c:pt>
                <c:pt idx="30">
                  <c:v>91459</c:v>
                </c:pt>
                <c:pt idx="31">
                  <c:v>91938</c:v>
                </c:pt>
                <c:pt idx="32">
                  <c:v>92417</c:v>
                </c:pt>
                <c:pt idx="33">
                  <c:v>92896</c:v>
                </c:pt>
                <c:pt idx="34">
                  <c:v>93375</c:v>
                </c:pt>
                <c:pt idx="35">
                  <c:v>93854</c:v>
                </c:pt>
                <c:pt idx="36">
                  <c:v>94333</c:v>
                </c:pt>
                <c:pt idx="37">
                  <c:v>94812</c:v>
                </c:pt>
                <c:pt idx="38">
                  <c:v>95291</c:v>
                </c:pt>
                <c:pt idx="39">
                  <c:v>95770</c:v>
                </c:pt>
                <c:pt idx="40">
                  <c:v>96249</c:v>
                </c:pt>
                <c:pt idx="41">
                  <c:v>96728</c:v>
                </c:pt>
                <c:pt idx="42">
                  <c:v>97207</c:v>
                </c:pt>
                <c:pt idx="43">
                  <c:v>97686</c:v>
                </c:pt>
                <c:pt idx="44">
                  <c:v>98165</c:v>
                </c:pt>
                <c:pt idx="45">
                  <c:v>98644</c:v>
                </c:pt>
                <c:pt idx="46">
                  <c:v>99123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2990-D94E-8BA7-810707A5D712}"/>
            </c:ext>
          </c:extLst>
        </c:ser>
        <c:ser>
          <c:idx val="21"/>
          <c:order val="18"/>
          <c:tx>
            <c:strRef>
              <c:f>'Projection New Settlem data'!$A$23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data'!$B$23:$AV$23</c:f>
              <c:numCache>
                <c:formatCode>_-* #,##0_-;\-* #,##0_-;_-* "-"??_-;_-@_-</c:formatCode>
                <c:ptCount val="47"/>
                <c:pt idx="0">
                  <c:v>37360</c:v>
                </c:pt>
                <c:pt idx="1">
                  <c:v>37870</c:v>
                </c:pt>
                <c:pt idx="2">
                  <c:v>38570</c:v>
                </c:pt>
                <c:pt idx="3">
                  <c:v>39370</c:v>
                </c:pt>
                <c:pt idx="4">
                  <c:v>40120</c:v>
                </c:pt>
                <c:pt idx="5">
                  <c:v>40600</c:v>
                </c:pt>
                <c:pt idx="6">
                  <c:v>41050</c:v>
                </c:pt>
                <c:pt idx="7">
                  <c:v>41460</c:v>
                </c:pt>
                <c:pt idx="8">
                  <c:v>41780</c:v>
                </c:pt>
                <c:pt idx="9">
                  <c:v>42130</c:v>
                </c:pt>
                <c:pt idx="10">
                  <c:v>42670</c:v>
                </c:pt>
                <c:pt idx="11">
                  <c:v>42950</c:v>
                </c:pt>
                <c:pt idx="12">
                  <c:v>43500</c:v>
                </c:pt>
                <c:pt idx="13">
                  <c:v>43983</c:v>
                </c:pt>
                <c:pt idx="14">
                  <c:v>44466</c:v>
                </c:pt>
                <c:pt idx="15">
                  <c:v>44949</c:v>
                </c:pt>
                <c:pt idx="16">
                  <c:v>45190.5</c:v>
                </c:pt>
                <c:pt idx="17">
                  <c:v>45432</c:v>
                </c:pt>
                <c:pt idx="18">
                  <c:v>45673.5</c:v>
                </c:pt>
                <c:pt idx="19">
                  <c:v>45915</c:v>
                </c:pt>
                <c:pt idx="20">
                  <c:v>46156.5</c:v>
                </c:pt>
                <c:pt idx="21">
                  <c:v>46398</c:v>
                </c:pt>
                <c:pt idx="22">
                  <c:v>46639.5</c:v>
                </c:pt>
                <c:pt idx="23">
                  <c:v>46881</c:v>
                </c:pt>
                <c:pt idx="24">
                  <c:v>47122.5</c:v>
                </c:pt>
                <c:pt idx="25">
                  <c:v>47364</c:v>
                </c:pt>
                <c:pt idx="26">
                  <c:v>47605.5</c:v>
                </c:pt>
                <c:pt idx="27">
                  <c:v>47847</c:v>
                </c:pt>
                <c:pt idx="28">
                  <c:v>48088.5</c:v>
                </c:pt>
                <c:pt idx="29">
                  <c:v>48330</c:v>
                </c:pt>
                <c:pt idx="30">
                  <c:v>48571.5</c:v>
                </c:pt>
                <c:pt idx="31">
                  <c:v>48813</c:v>
                </c:pt>
                <c:pt idx="32">
                  <c:v>49054.5</c:v>
                </c:pt>
                <c:pt idx="33">
                  <c:v>49296</c:v>
                </c:pt>
                <c:pt idx="34">
                  <c:v>49537.5</c:v>
                </c:pt>
                <c:pt idx="35">
                  <c:v>49779</c:v>
                </c:pt>
                <c:pt idx="36">
                  <c:v>50020.5</c:v>
                </c:pt>
                <c:pt idx="37">
                  <c:v>50262</c:v>
                </c:pt>
                <c:pt idx="38">
                  <c:v>50503.5</c:v>
                </c:pt>
                <c:pt idx="39">
                  <c:v>50745</c:v>
                </c:pt>
                <c:pt idx="40">
                  <c:v>50986.5</c:v>
                </c:pt>
                <c:pt idx="41">
                  <c:v>51228</c:v>
                </c:pt>
                <c:pt idx="42">
                  <c:v>51469.5</c:v>
                </c:pt>
                <c:pt idx="43">
                  <c:v>51711</c:v>
                </c:pt>
                <c:pt idx="44">
                  <c:v>51952.5</c:v>
                </c:pt>
                <c:pt idx="45">
                  <c:v>52194</c:v>
                </c:pt>
                <c:pt idx="46">
                  <c:v>52435.5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2990-D94E-8BA7-810707A5D712}"/>
            </c:ext>
          </c:extLst>
        </c:ser>
        <c:ser>
          <c:idx val="22"/>
          <c:order val="19"/>
          <c:tx>
            <c:strRef>
              <c:f>'Projection New Settlem data'!$A$24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data'!$B$24:$AV$24</c:f>
              <c:numCache>
                <c:formatCode>_-* #,##0_-;\-* #,##0_-;_-* "-"??_-;_-@_-</c:formatCode>
                <c:ptCount val="47"/>
                <c:pt idx="0">
                  <c:v>23100</c:v>
                </c:pt>
                <c:pt idx="1">
                  <c:v>23340</c:v>
                </c:pt>
                <c:pt idx="2">
                  <c:v>23780</c:v>
                </c:pt>
                <c:pt idx="3">
                  <c:v>24470</c:v>
                </c:pt>
                <c:pt idx="4">
                  <c:v>24910</c:v>
                </c:pt>
                <c:pt idx="5">
                  <c:v>25340</c:v>
                </c:pt>
                <c:pt idx="6">
                  <c:v>25650</c:v>
                </c:pt>
                <c:pt idx="7">
                  <c:v>26180</c:v>
                </c:pt>
                <c:pt idx="8">
                  <c:v>26660</c:v>
                </c:pt>
                <c:pt idx="9">
                  <c:v>27150</c:v>
                </c:pt>
                <c:pt idx="10">
                  <c:v>27480</c:v>
                </c:pt>
                <c:pt idx="11">
                  <c:v>27870</c:v>
                </c:pt>
                <c:pt idx="12">
                  <c:v>28240</c:v>
                </c:pt>
                <c:pt idx="13">
                  <c:v>28655</c:v>
                </c:pt>
                <c:pt idx="14">
                  <c:v>29070</c:v>
                </c:pt>
                <c:pt idx="15">
                  <c:v>29485</c:v>
                </c:pt>
                <c:pt idx="16">
                  <c:v>29692.5</c:v>
                </c:pt>
                <c:pt idx="17">
                  <c:v>29900</c:v>
                </c:pt>
                <c:pt idx="18">
                  <c:v>30107.5</c:v>
                </c:pt>
                <c:pt idx="19">
                  <c:v>30315</c:v>
                </c:pt>
                <c:pt idx="20">
                  <c:v>30522.5</c:v>
                </c:pt>
                <c:pt idx="21">
                  <c:v>30730</c:v>
                </c:pt>
                <c:pt idx="22">
                  <c:v>30937.5</c:v>
                </c:pt>
                <c:pt idx="23">
                  <c:v>31145</c:v>
                </c:pt>
                <c:pt idx="24">
                  <c:v>31352.5</c:v>
                </c:pt>
                <c:pt idx="25">
                  <c:v>31560</c:v>
                </c:pt>
                <c:pt idx="26">
                  <c:v>31767.5</c:v>
                </c:pt>
                <c:pt idx="27">
                  <c:v>31975</c:v>
                </c:pt>
                <c:pt idx="28">
                  <c:v>32182.5</c:v>
                </c:pt>
                <c:pt idx="29">
                  <c:v>32390</c:v>
                </c:pt>
                <c:pt idx="30">
                  <c:v>32597.5</c:v>
                </c:pt>
                <c:pt idx="31">
                  <c:v>32805</c:v>
                </c:pt>
                <c:pt idx="32">
                  <c:v>33012.5</c:v>
                </c:pt>
                <c:pt idx="33">
                  <c:v>33220</c:v>
                </c:pt>
                <c:pt idx="34">
                  <c:v>33427.5</c:v>
                </c:pt>
                <c:pt idx="35">
                  <c:v>33635</c:v>
                </c:pt>
                <c:pt idx="36">
                  <c:v>33842.5</c:v>
                </c:pt>
                <c:pt idx="37">
                  <c:v>34050</c:v>
                </c:pt>
                <c:pt idx="38">
                  <c:v>34257.5</c:v>
                </c:pt>
                <c:pt idx="39">
                  <c:v>34465</c:v>
                </c:pt>
                <c:pt idx="40">
                  <c:v>34672.5</c:v>
                </c:pt>
                <c:pt idx="41">
                  <c:v>34880</c:v>
                </c:pt>
                <c:pt idx="42">
                  <c:v>35087.5</c:v>
                </c:pt>
                <c:pt idx="43">
                  <c:v>35295</c:v>
                </c:pt>
                <c:pt idx="44">
                  <c:v>35502.5</c:v>
                </c:pt>
                <c:pt idx="45">
                  <c:v>35710</c:v>
                </c:pt>
                <c:pt idx="46">
                  <c:v>35917.5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2990-D94E-8BA7-810707A5D712}"/>
            </c:ext>
          </c:extLst>
        </c:ser>
        <c:ser>
          <c:idx val="0"/>
          <c:order val="20"/>
          <c:tx>
            <c:strRef>
              <c:f>'Projection New Settlem data'!$A$25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data'!$B$25:$AV$25</c:f>
              <c:numCache>
                <c:formatCode>_-* #,##0_-;\-* #,##0_-;_-* "-"??_-;_-@_-</c:formatCode>
                <c:ptCount val="47"/>
                <c:pt idx="0">
                  <c:v>34230</c:v>
                </c:pt>
                <c:pt idx="1">
                  <c:v>34840</c:v>
                </c:pt>
                <c:pt idx="2">
                  <c:v>35540</c:v>
                </c:pt>
                <c:pt idx="3">
                  <c:v>36030</c:v>
                </c:pt>
                <c:pt idx="4">
                  <c:v>36610</c:v>
                </c:pt>
                <c:pt idx="5">
                  <c:v>36820</c:v>
                </c:pt>
                <c:pt idx="6">
                  <c:v>37070</c:v>
                </c:pt>
                <c:pt idx="7">
                  <c:v>37330</c:v>
                </c:pt>
                <c:pt idx="8">
                  <c:v>37510</c:v>
                </c:pt>
                <c:pt idx="9">
                  <c:v>37760</c:v>
                </c:pt>
                <c:pt idx="10">
                  <c:v>38070</c:v>
                </c:pt>
                <c:pt idx="11">
                  <c:v>38530</c:v>
                </c:pt>
                <c:pt idx="12">
                  <c:v>39100</c:v>
                </c:pt>
                <c:pt idx="13">
                  <c:v>39452</c:v>
                </c:pt>
                <c:pt idx="14">
                  <c:v>39804</c:v>
                </c:pt>
                <c:pt idx="15">
                  <c:v>40156</c:v>
                </c:pt>
                <c:pt idx="16">
                  <c:v>40332</c:v>
                </c:pt>
                <c:pt idx="17">
                  <c:v>40508</c:v>
                </c:pt>
                <c:pt idx="18">
                  <c:v>40684</c:v>
                </c:pt>
                <c:pt idx="19">
                  <c:v>40860</c:v>
                </c:pt>
                <c:pt idx="20">
                  <c:v>41036</c:v>
                </c:pt>
                <c:pt idx="21">
                  <c:v>41212</c:v>
                </c:pt>
                <c:pt idx="22">
                  <c:v>41388</c:v>
                </c:pt>
                <c:pt idx="23">
                  <c:v>41564</c:v>
                </c:pt>
                <c:pt idx="24">
                  <c:v>41740</c:v>
                </c:pt>
                <c:pt idx="25">
                  <c:v>41916</c:v>
                </c:pt>
                <c:pt idx="26">
                  <c:v>42092</c:v>
                </c:pt>
                <c:pt idx="27">
                  <c:v>42268</c:v>
                </c:pt>
                <c:pt idx="28">
                  <c:v>42444</c:v>
                </c:pt>
                <c:pt idx="29">
                  <c:v>42620</c:v>
                </c:pt>
                <c:pt idx="30">
                  <c:v>42796</c:v>
                </c:pt>
                <c:pt idx="31">
                  <c:v>42972</c:v>
                </c:pt>
                <c:pt idx="32">
                  <c:v>43148</c:v>
                </c:pt>
                <c:pt idx="33">
                  <c:v>43324</c:v>
                </c:pt>
                <c:pt idx="34">
                  <c:v>43500</c:v>
                </c:pt>
                <c:pt idx="35">
                  <c:v>43676</c:v>
                </c:pt>
                <c:pt idx="36">
                  <c:v>43852</c:v>
                </c:pt>
                <c:pt idx="37">
                  <c:v>44028</c:v>
                </c:pt>
                <c:pt idx="38">
                  <c:v>44204</c:v>
                </c:pt>
                <c:pt idx="39">
                  <c:v>44380</c:v>
                </c:pt>
                <c:pt idx="40">
                  <c:v>44556</c:v>
                </c:pt>
                <c:pt idx="41">
                  <c:v>44732</c:v>
                </c:pt>
                <c:pt idx="42">
                  <c:v>44908</c:v>
                </c:pt>
                <c:pt idx="43">
                  <c:v>45084</c:v>
                </c:pt>
                <c:pt idx="44">
                  <c:v>45260</c:v>
                </c:pt>
                <c:pt idx="45">
                  <c:v>45436</c:v>
                </c:pt>
                <c:pt idx="46">
                  <c:v>45612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2990-D94E-8BA7-810707A5D712}"/>
            </c:ext>
          </c:extLst>
        </c:ser>
        <c:ser>
          <c:idx val="23"/>
          <c:order val="21"/>
          <c:tx>
            <c:strRef>
              <c:f>'Projection New Settlem data'!$A$26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data'!$B$26:$AV$26</c:f>
              <c:numCache>
                <c:formatCode>_-* #,##0_-;\-* #,##0_-;_-* "-"??_-;_-@_-</c:formatCode>
                <c:ptCount val="47"/>
                <c:pt idx="0">
                  <c:v>38190</c:v>
                </c:pt>
                <c:pt idx="1">
                  <c:v>38810</c:v>
                </c:pt>
                <c:pt idx="2">
                  <c:v>39590</c:v>
                </c:pt>
                <c:pt idx="3">
                  <c:v>40330</c:v>
                </c:pt>
                <c:pt idx="4">
                  <c:v>41260</c:v>
                </c:pt>
                <c:pt idx="5">
                  <c:v>41560</c:v>
                </c:pt>
                <c:pt idx="6">
                  <c:v>41800</c:v>
                </c:pt>
                <c:pt idx="7">
                  <c:v>42090</c:v>
                </c:pt>
                <c:pt idx="8">
                  <c:v>42300</c:v>
                </c:pt>
                <c:pt idx="9">
                  <c:v>42620</c:v>
                </c:pt>
                <c:pt idx="10">
                  <c:v>42950</c:v>
                </c:pt>
                <c:pt idx="11">
                  <c:v>43560</c:v>
                </c:pt>
                <c:pt idx="12">
                  <c:v>43830</c:v>
                </c:pt>
                <c:pt idx="13">
                  <c:v>44221</c:v>
                </c:pt>
                <c:pt idx="14">
                  <c:v>44612</c:v>
                </c:pt>
                <c:pt idx="15">
                  <c:v>45003</c:v>
                </c:pt>
                <c:pt idx="16">
                  <c:v>45198.5</c:v>
                </c:pt>
                <c:pt idx="17">
                  <c:v>45394</c:v>
                </c:pt>
                <c:pt idx="18">
                  <c:v>45589.5</c:v>
                </c:pt>
                <c:pt idx="19">
                  <c:v>45785</c:v>
                </c:pt>
                <c:pt idx="20">
                  <c:v>45980.5</c:v>
                </c:pt>
                <c:pt idx="21">
                  <c:v>46176</c:v>
                </c:pt>
                <c:pt idx="22">
                  <c:v>46371.5</c:v>
                </c:pt>
                <c:pt idx="23">
                  <c:v>46567</c:v>
                </c:pt>
                <c:pt idx="24">
                  <c:v>46762.5</c:v>
                </c:pt>
                <c:pt idx="25">
                  <c:v>46958</c:v>
                </c:pt>
                <c:pt idx="26">
                  <c:v>47153.5</c:v>
                </c:pt>
                <c:pt idx="27">
                  <c:v>47349</c:v>
                </c:pt>
                <c:pt idx="28">
                  <c:v>47544.5</c:v>
                </c:pt>
                <c:pt idx="29">
                  <c:v>47740</c:v>
                </c:pt>
                <c:pt idx="30">
                  <c:v>47935.5</c:v>
                </c:pt>
                <c:pt idx="31">
                  <c:v>48131</c:v>
                </c:pt>
                <c:pt idx="32">
                  <c:v>48326.5</c:v>
                </c:pt>
                <c:pt idx="33">
                  <c:v>48522</c:v>
                </c:pt>
                <c:pt idx="34">
                  <c:v>48717.5</c:v>
                </c:pt>
                <c:pt idx="35">
                  <c:v>48913</c:v>
                </c:pt>
                <c:pt idx="36">
                  <c:v>49108.5</c:v>
                </c:pt>
                <c:pt idx="37">
                  <c:v>49304</c:v>
                </c:pt>
                <c:pt idx="38">
                  <c:v>49499.5</c:v>
                </c:pt>
                <c:pt idx="39">
                  <c:v>49695</c:v>
                </c:pt>
                <c:pt idx="40">
                  <c:v>49890.5</c:v>
                </c:pt>
                <c:pt idx="41">
                  <c:v>50086</c:v>
                </c:pt>
                <c:pt idx="42">
                  <c:v>50281.5</c:v>
                </c:pt>
                <c:pt idx="43">
                  <c:v>50477</c:v>
                </c:pt>
                <c:pt idx="44">
                  <c:v>50672.5</c:v>
                </c:pt>
                <c:pt idx="45">
                  <c:v>50868</c:v>
                </c:pt>
                <c:pt idx="46">
                  <c:v>51063.5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2990-D94E-8BA7-810707A5D712}"/>
            </c:ext>
          </c:extLst>
        </c:ser>
        <c:ser>
          <c:idx val="1"/>
          <c:order val="22"/>
          <c:tx>
            <c:strRef>
              <c:f>'Projection New Settlem data'!$A$27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data'!$B$27:$AV$27</c:f>
              <c:numCache>
                <c:formatCode>_-* #,##0_-;\-* #,##0_-;_-* "-"??_-;_-@_-</c:formatCode>
                <c:ptCount val="47"/>
                <c:pt idx="0">
                  <c:v>44390</c:v>
                </c:pt>
                <c:pt idx="1">
                  <c:v>45010</c:v>
                </c:pt>
                <c:pt idx="2">
                  <c:v>45750</c:v>
                </c:pt>
                <c:pt idx="3">
                  <c:v>46440</c:v>
                </c:pt>
                <c:pt idx="4">
                  <c:v>46970</c:v>
                </c:pt>
                <c:pt idx="5">
                  <c:v>47580</c:v>
                </c:pt>
                <c:pt idx="6">
                  <c:v>47880</c:v>
                </c:pt>
                <c:pt idx="7">
                  <c:v>48290</c:v>
                </c:pt>
                <c:pt idx="8">
                  <c:v>48620</c:v>
                </c:pt>
                <c:pt idx="9">
                  <c:v>49100</c:v>
                </c:pt>
                <c:pt idx="10">
                  <c:v>50400</c:v>
                </c:pt>
                <c:pt idx="11">
                  <c:v>51120</c:v>
                </c:pt>
                <c:pt idx="12">
                  <c:v>52000</c:v>
                </c:pt>
                <c:pt idx="13">
                  <c:v>52674</c:v>
                </c:pt>
                <c:pt idx="14">
                  <c:v>53348</c:v>
                </c:pt>
                <c:pt idx="15">
                  <c:v>54022</c:v>
                </c:pt>
                <c:pt idx="16">
                  <c:v>54359</c:v>
                </c:pt>
                <c:pt idx="17">
                  <c:v>54696</c:v>
                </c:pt>
                <c:pt idx="18">
                  <c:v>55033</c:v>
                </c:pt>
                <c:pt idx="19">
                  <c:v>55370</c:v>
                </c:pt>
                <c:pt idx="20">
                  <c:v>55707</c:v>
                </c:pt>
                <c:pt idx="21">
                  <c:v>56044</c:v>
                </c:pt>
                <c:pt idx="22">
                  <c:v>56381</c:v>
                </c:pt>
                <c:pt idx="23">
                  <c:v>56718</c:v>
                </c:pt>
                <c:pt idx="24">
                  <c:v>57055</c:v>
                </c:pt>
                <c:pt idx="25">
                  <c:v>57392</c:v>
                </c:pt>
                <c:pt idx="26">
                  <c:v>57729</c:v>
                </c:pt>
                <c:pt idx="27">
                  <c:v>58066</c:v>
                </c:pt>
                <c:pt idx="28">
                  <c:v>58403</c:v>
                </c:pt>
                <c:pt idx="29">
                  <c:v>58740</c:v>
                </c:pt>
                <c:pt idx="30">
                  <c:v>59077</c:v>
                </c:pt>
                <c:pt idx="31">
                  <c:v>59414</c:v>
                </c:pt>
                <c:pt idx="32">
                  <c:v>59751</c:v>
                </c:pt>
                <c:pt idx="33">
                  <c:v>60088</c:v>
                </c:pt>
                <c:pt idx="34">
                  <c:v>60425</c:v>
                </c:pt>
                <c:pt idx="35">
                  <c:v>60762</c:v>
                </c:pt>
                <c:pt idx="36">
                  <c:v>61099</c:v>
                </c:pt>
                <c:pt idx="37">
                  <c:v>61436</c:v>
                </c:pt>
                <c:pt idx="38">
                  <c:v>61773</c:v>
                </c:pt>
                <c:pt idx="39">
                  <c:v>62110</c:v>
                </c:pt>
                <c:pt idx="40">
                  <c:v>62447</c:v>
                </c:pt>
                <c:pt idx="41">
                  <c:v>62784</c:v>
                </c:pt>
                <c:pt idx="42">
                  <c:v>63121</c:v>
                </c:pt>
                <c:pt idx="43">
                  <c:v>63458</c:v>
                </c:pt>
                <c:pt idx="44">
                  <c:v>63795</c:v>
                </c:pt>
                <c:pt idx="45">
                  <c:v>64132</c:v>
                </c:pt>
                <c:pt idx="46">
                  <c:v>64469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23-41C3-B1D7-D7A6DB3149E3}"/>
            </c:ext>
          </c:extLst>
        </c:ser>
        <c:ser>
          <c:idx val="2"/>
          <c:order val="23"/>
          <c:tx>
            <c:strRef>
              <c:f>'Projection New Settlem data'!$A$28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data'!$B$28:$AV$28</c:f>
              <c:numCache>
                <c:formatCode>_-* #,##0_-;\-* #,##0_-;_-* "-"??_-;_-@_-</c:formatCode>
                <c:ptCount val="47"/>
                <c:pt idx="0">
                  <c:v>32430</c:v>
                </c:pt>
                <c:pt idx="1">
                  <c:v>32780</c:v>
                </c:pt>
                <c:pt idx="2">
                  <c:v>33520</c:v>
                </c:pt>
                <c:pt idx="3">
                  <c:v>34160</c:v>
                </c:pt>
                <c:pt idx="4">
                  <c:v>34860</c:v>
                </c:pt>
                <c:pt idx="5">
                  <c:v>35280</c:v>
                </c:pt>
                <c:pt idx="6">
                  <c:v>35430</c:v>
                </c:pt>
                <c:pt idx="7">
                  <c:v>35750</c:v>
                </c:pt>
                <c:pt idx="8">
                  <c:v>36120</c:v>
                </c:pt>
                <c:pt idx="9">
                  <c:v>36410</c:v>
                </c:pt>
                <c:pt idx="10">
                  <c:v>36600</c:v>
                </c:pt>
                <c:pt idx="11">
                  <c:v>36760</c:v>
                </c:pt>
                <c:pt idx="12">
                  <c:v>36940</c:v>
                </c:pt>
                <c:pt idx="13">
                  <c:v>37242</c:v>
                </c:pt>
                <c:pt idx="14">
                  <c:v>37544</c:v>
                </c:pt>
                <c:pt idx="15">
                  <c:v>37846</c:v>
                </c:pt>
                <c:pt idx="16">
                  <c:v>37997</c:v>
                </c:pt>
                <c:pt idx="17">
                  <c:v>38148</c:v>
                </c:pt>
                <c:pt idx="18">
                  <c:v>38299</c:v>
                </c:pt>
                <c:pt idx="19">
                  <c:v>38450</c:v>
                </c:pt>
                <c:pt idx="20">
                  <c:v>38601</c:v>
                </c:pt>
                <c:pt idx="21">
                  <c:v>38752</c:v>
                </c:pt>
                <c:pt idx="22">
                  <c:v>38903</c:v>
                </c:pt>
                <c:pt idx="23">
                  <c:v>39054</c:v>
                </c:pt>
                <c:pt idx="24">
                  <c:v>39205</c:v>
                </c:pt>
                <c:pt idx="25">
                  <c:v>39356</c:v>
                </c:pt>
                <c:pt idx="26">
                  <c:v>39507</c:v>
                </c:pt>
                <c:pt idx="27">
                  <c:v>39658</c:v>
                </c:pt>
                <c:pt idx="28">
                  <c:v>39809</c:v>
                </c:pt>
                <c:pt idx="29">
                  <c:v>39960</c:v>
                </c:pt>
                <c:pt idx="30">
                  <c:v>40111</c:v>
                </c:pt>
                <c:pt idx="31">
                  <c:v>40262</c:v>
                </c:pt>
                <c:pt idx="32">
                  <c:v>40413</c:v>
                </c:pt>
                <c:pt idx="33">
                  <c:v>40564</c:v>
                </c:pt>
                <c:pt idx="34">
                  <c:v>40715</c:v>
                </c:pt>
                <c:pt idx="35">
                  <c:v>40866</c:v>
                </c:pt>
                <c:pt idx="36">
                  <c:v>41017</c:v>
                </c:pt>
                <c:pt idx="37">
                  <c:v>41168</c:v>
                </c:pt>
                <c:pt idx="38">
                  <c:v>41319</c:v>
                </c:pt>
                <c:pt idx="39">
                  <c:v>41470</c:v>
                </c:pt>
                <c:pt idx="40">
                  <c:v>41621</c:v>
                </c:pt>
                <c:pt idx="41">
                  <c:v>41772</c:v>
                </c:pt>
                <c:pt idx="42">
                  <c:v>41923</c:v>
                </c:pt>
                <c:pt idx="43">
                  <c:v>42074</c:v>
                </c:pt>
                <c:pt idx="44">
                  <c:v>42225</c:v>
                </c:pt>
                <c:pt idx="45">
                  <c:v>42376</c:v>
                </c:pt>
                <c:pt idx="46">
                  <c:v>42527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23-41C3-B1D7-D7A6DB3149E3}"/>
            </c:ext>
          </c:extLst>
        </c:ser>
        <c:ser>
          <c:idx val="24"/>
          <c:order val="24"/>
          <c:tx>
            <c:strRef>
              <c:f>'Projection New Settlem data'!$A$29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data'!$B$29:$AV$29</c:f>
              <c:numCache>
                <c:formatCode>_-* #,##0_-;\-* #,##0_-;_-* "-"??_-;_-@_-</c:formatCode>
                <c:ptCount val="47"/>
                <c:pt idx="0">
                  <c:v>66410</c:v>
                </c:pt>
                <c:pt idx="1">
                  <c:v>67060</c:v>
                </c:pt>
                <c:pt idx="2">
                  <c:v>67770</c:v>
                </c:pt>
                <c:pt idx="3">
                  <c:v>68380</c:v>
                </c:pt>
                <c:pt idx="4">
                  <c:v>69090</c:v>
                </c:pt>
                <c:pt idx="5">
                  <c:v>69870</c:v>
                </c:pt>
                <c:pt idx="6">
                  <c:v>70640</c:v>
                </c:pt>
                <c:pt idx="7">
                  <c:v>71400</c:v>
                </c:pt>
                <c:pt idx="8">
                  <c:v>72270</c:v>
                </c:pt>
                <c:pt idx="9">
                  <c:v>72690</c:v>
                </c:pt>
                <c:pt idx="10">
                  <c:v>73370</c:v>
                </c:pt>
                <c:pt idx="11">
                  <c:v>73890</c:v>
                </c:pt>
                <c:pt idx="12">
                  <c:v>74420</c:v>
                </c:pt>
                <c:pt idx="13">
                  <c:v>75093</c:v>
                </c:pt>
                <c:pt idx="14">
                  <c:v>75766</c:v>
                </c:pt>
                <c:pt idx="15">
                  <c:v>76439</c:v>
                </c:pt>
                <c:pt idx="16">
                  <c:v>76775.5</c:v>
                </c:pt>
                <c:pt idx="17">
                  <c:v>77112</c:v>
                </c:pt>
                <c:pt idx="18">
                  <c:v>77448.5</c:v>
                </c:pt>
                <c:pt idx="19">
                  <c:v>77785</c:v>
                </c:pt>
                <c:pt idx="20">
                  <c:v>78121.5</c:v>
                </c:pt>
                <c:pt idx="21">
                  <c:v>78458</c:v>
                </c:pt>
                <c:pt idx="22">
                  <c:v>78794.5</c:v>
                </c:pt>
                <c:pt idx="23">
                  <c:v>79131</c:v>
                </c:pt>
                <c:pt idx="24">
                  <c:v>79467.5</c:v>
                </c:pt>
                <c:pt idx="25">
                  <c:v>79804</c:v>
                </c:pt>
                <c:pt idx="26">
                  <c:v>80140.5</c:v>
                </c:pt>
                <c:pt idx="27">
                  <c:v>80477</c:v>
                </c:pt>
                <c:pt idx="28">
                  <c:v>80813.5</c:v>
                </c:pt>
                <c:pt idx="29">
                  <c:v>81150</c:v>
                </c:pt>
                <c:pt idx="30">
                  <c:v>81486.5</c:v>
                </c:pt>
                <c:pt idx="31">
                  <c:v>81823</c:v>
                </c:pt>
                <c:pt idx="32">
                  <c:v>82159.5</c:v>
                </c:pt>
                <c:pt idx="33">
                  <c:v>82496</c:v>
                </c:pt>
                <c:pt idx="34">
                  <c:v>82832.5</c:v>
                </c:pt>
                <c:pt idx="35">
                  <c:v>83169</c:v>
                </c:pt>
                <c:pt idx="36">
                  <c:v>83505.5</c:v>
                </c:pt>
                <c:pt idx="37">
                  <c:v>83842</c:v>
                </c:pt>
                <c:pt idx="38">
                  <c:v>84178.5</c:v>
                </c:pt>
                <c:pt idx="39">
                  <c:v>84515</c:v>
                </c:pt>
                <c:pt idx="40">
                  <c:v>84851.5</c:v>
                </c:pt>
                <c:pt idx="41">
                  <c:v>85188</c:v>
                </c:pt>
                <c:pt idx="42">
                  <c:v>85524.5</c:v>
                </c:pt>
                <c:pt idx="43">
                  <c:v>85861</c:v>
                </c:pt>
                <c:pt idx="44">
                  <c:v>86197.5</c:v>
                </c:pt>
                <c:pt idx="45">
                  <c:v>86534</c:v>
                </c:pt>
                <c:pt idx="46">
                  <c:v>86870.5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223-41C3-B1D7-D7A6DB3149E3}"/>
            </c:ext>
          </c:extLst>
        </c:ser>
        <c:ser>
          <c:idx val="25"/>
          <c:order val="25"/>
          <c:tx>
            <c:strRef>
              <c:f>'Projection New Settlem data'!$A$30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data'!$B$30:$AV$30</c:f>
              <c:numCache>
                <c:formatCode>_-* #,##0_-;\-* #,##0_-;_-* "-"??_-;_-@_-</c:formatCode>
                <c:ptCount val="47"/>
                <c:pt idx="0">
                  <c:v>55830</c:v>
                </c:pt>
                <c:pt idx="1">
                  <c:v>56450</c:v>
                </c:pt>
                <c:pt idx="2">
                  <c:v>57370</c:v>
                </c:pt>
                <c:pt idx="3">
                  <c:v>58350</c:v>
                </c:pt>
                <c:pt idx="4">
                  <c:v>59690</c:v>
                </c:pt>
                <c:pt idx="5">
                  <c:v>60350</c:v>
                </c:pt>
                <c:pt idx="6">
                  <c:v>61010</c:v>
                </c:pt>
                <c:pt idx="7">
                  <c:v>61720</c:v>
                </c:pt>
                <c:pt idx="8">
                  <c:v>62420</c:v>
                </c:pt>
                <c:pt idx="9">
                  <c:v>63010</c:v>
                </c:pt>
                <c:pt idx="10">
                  <c:v>63640</c:v>
                </c:pt>
                <c:pt idx="11">
                  <c:v>64510</c:v>
                </c:pt>
                <c:pt idx="12">
                  <c:v>65180</c:v>
                </c:pt>
                <c:pt idx="13">
                  <c:v>65918</c:v>
                </c:pt>
                <c:pt idx="14">
                  <c:v>66656</c:v>
                </c:pt>
                <c:pt idx="15">
                  <c:v>67394</c:v>
                </c:pt>
                <c:pt idx="16">
                  <c:v>70897</c:v>
                </c:pt>
                <c:pt idx="17">
                  <c:v>74400</c:v>
                </c:pt>
                <c:pt idx="18">
                  <c:v>77903</c:v>
                </c:pt>
                <c:pt idx="19">
                  <c:v>81406</c:v>
                </c:pt>
                <c:pt idx="20">
                  <c:v>84909</c:v>
                </c:pt>
                <c:pt idx="21">
                  <c:v>88412</c:v>
                </c:pt>
                <c:pt idx="22">
                  <c:v>91915</c:v>
                </c:pt>
                <c:pt idx="23">
                  <c:v>95418</c:v>
                </c:pt>
                <c:pt idx="24">
                  <c:v>98921</c:v>
                </c:pt>
                <c:pt idx="25">
                  <c:v>102424</c:v>
                </c:pt>
                <c:pt idx="26">
                  <c:v>105927</c:v>
                </c:pt>
                <c:pt idx="27">
                  <c:v>109430</c:v>
                </c:pt>
                <c:pt idx="28">
                  <c:v>112933</c:v>
                </c:pt>
                <c:pt idx="29">
                  <c:v>116436</c:v>
                </c:pt>
                <c:pt idx="30">
                  <c:v>119939</c:v>
                </c:pt>
                <c:pt idx="31">
                  <c:v>123442</c:v>
                </c:pt>
                <c:pt idx="32">
                  <c:v>126945</c:v>
                </c:pt>
                <c:pt idx="33">
                  <c:v>130448</c:v>
                </c:pt>
                <c:pt idx="34">
                  <c:v>133951</c:v>
                </c:pt>
                <c:pt idx="35">
                  <c:v>137454</c:v>
                </c:pt>
                <c:pt idx="36">
                  <c:v>140957</c:v>
                </c:pt>
                <c:pt idx="37">
                  <c:v>144460</c:v>
                </c:pt>
                <c:pt idx="38">
                  <c:v>147963</c:v>
                </c:pt>
                <c:pt idx="39">
                  <c:v>151466</c:v>
                </c:pt>
                <c:pt idx="40">
                  <c:v>154969</c:v>
                </c:pt>
                <c:pt idx="41">
                  <c:v>158472</c:v>
                </c:pt>
                <c:pt idx="42">
                  <c:v>161975</c:v>
                </c:pt>
                <c:pt idx="43">
                  <c:v>165478</c:v>
                </c:pt>
                <c:pt idx="44">
                  <c:v>168981</c:v>
                </c:pt>
                <c:pt idx="45">
                  <c:v>172484</c:v>
                </c:pt>
                <c:pt idx="46">
                  <c:v>175987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223-41C3-B1D7-D7A6DB314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05376"/>
        <c:axId val="200406912"/>
      </c:areaChart>
      <c:catAx>
        <c:axId val="20040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6912"/>
        <c:crosses val="autoZero"/>
        <c:auto val="1"/>
        <c:lblAlgn val="ctr"/>
        <c:lblOffset val="100"/>
        <c:noMultiLvlLbl val="0"/>
      </c:catAx>
      <c:valAx>
        <c:axId val="200406912"/>
        <c:scaling>
          <c:orientation val="minMax"/>
          <c:max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dwellings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537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9944626748739"/>
          <c:y val="0.15126899328731014"/>
          <c:w val="0.11982198079656506"/>
          <c:h val="0.80216421871332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employed people: New Settlements </a:t>
            </a:r>
            <a:r>
              <a:rPr lang="en-GB" sz="2400" baseline="0"/>
              <a:t>Scenario</a:t>
            </a:r>
            <a:r>
              <a:rPr lang="en-GB" sz="2400"/>
              <a:t/>
            </a:r>
            <a:br>
              <a:rPr lang="en-GB" sz="2400"/>
            </a:br>
            <a:r>
              <a:rPr lang="en-GB" sz="1800"/>
              <a:t>Based</a:t>
            </a:r>
            <a:r>
              <a:rPr lang="en-GB" sz="1800" baseline="0"/>
              <a:t> on 2016 employment + 5</a:t>
            </a:r>
            <a:r>
              <a:rPr lang="en-GB" sz="1800"/>
              <a:t>0%</a:t>
            </a:r>
            <a:r>
              <a:rPr lang="en-GB" sz="1800" baseline="0"/>
              <a:t> to current settlements, 50% new</a:t>
            </a:r>
            <a:endParaRPr lang="en-GB" sz="1800"/>
          </a:p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+ 29,660 split</a:t>
            </a:r>
            <a:r>
              <a:rPr lang="en-GB" sz="1800" baseline="0"/>
              <a:t> between 5 new settlements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321030612622976"/>
          <c:y val="0.207733680571489"/>
          <c:w val="0.7178727478438961"/>
          <c:h val="0.68971198410783463"/>
        </c:manualLayout>
      </c:layout>
      <c:areaChart>
        <c:grouping val="stacked"/>
        <c:varyColors val="0"/>
        <c:ser>
          <c:idx val="4"/>
          <c:order val="0"/>
          <c:tx>
            <c:strRef>
              <c:f>'Employment New settlements'!$A$5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settlements'!$B$5:$AV$5</c:f>
              <c:numCache>
                <c:formatCode>_-* #,##0_-;\-* #,##0_-;_-* "-"??_-;_-@_-</c:formatCode>
                <c:ptCount val="47"/>
                <c:pt idx="0">
                  <c:v>76100</c:v>
                </c:pt>
                <c:pt idx="1">
                  <c:v>75000</c:v>
                </c:pt>
                <c:pt idx="2">
                  <c:v>77900</c:v>
                </c:pt>
                <c:pt idx="3">
                  <c:v>77000</c:v>
                </c:pt>
                <c:pt idx="4">
                  <c:v>80000</c:v>
                </c:pt>
                <c:pt idx="5">
                  <c:v>71700</c:v>
                </c:pt>
                <c:pt idx="6">
                  <c:v>74700</c:v>
                </c:pt>
                <c:pt idx="7">
                  <c:v>74400</c:v>
                </c:pt>
                <c:pt idx="8">
                  <c:v>83300</c:v>
                </c:pt>
                <c:pt idx="9">
                  <c:v>78800</c:v>
                </c:pt>
                <c:pt idx="10">
                  <c:v>72600</c:v>
                </c:pt>
                <c:pt idx="11">
                  <c:v>73200</c:v>
                </c:pt>
                <c:pt idx="12">
                  <c:v>75600</c:v>
                </c:pt>
                <c:pt idx="13">
                  <c:v>84200</c:v>
                </c:pt>
                <c:pt idx="14">
                  <c:v>84932.434640747859</c:v>
                </c:pt>
                <c:pt idx="15">
                  <c:v>85664.869281495718</c:v>
                </c:pt>
                <c:pt idx="16">
                  <c:v>90058.192152928896</c:v>
                </c:pt>
                <c:pt idx="17">
                  <c:v>94451.515024362074</c:v>
                </c:pt>
                <c:pt idx="18">
                  <c:v>98844.837895795252</c:v>
                </c:pt>
                <c:pt idx="19">
                  <c:v>103238.16076722843</c:v>
                </c:pt>
                <c:pt idx="20">
                  <c:v>107631.48363866161</c:v>
                </c:pt>
                <c:pt idx="21">
                  <c:v>112024.80651009479</c:v>
                </c:pt>
                <c:pt idx="22">
                  <c:v>116418.12938152796</c:v>
                </c:pt>
                <c:pt idx="23">
                  <c:v>120811.45225296114</c:v>
                </c:pt>
                <c:pt idx="24">
                  <c:v>125204.77512439432</c:v>
                </c:pt>
                <c:pt idx="25">
                  <c:v>129598.0979958275</c:v>
                </c:pt>
                <c:pt idx="26">
                  <c:v>133991.42086726066</c:v>
                </c:pt>
                <c:pt idx="27">
                  <c:v>138384.74373869383</c:v>
                </c:pt>
                <c:pt idx="28">
                  <c:v>142778.06661012699</c:v>
                </c:pt>
                <c:pt idx="29">
                  <c:v>147171.38948156015</c:v>
                </c:pt>
                <c:pt idx="30">
                  <c:v>151564.71235299332</c:v>
                </c:pt>
                <c:pt idx="31">
                  <c:v>155958.03522442648</c:v>
                </c:pt>
                <c:pt idx="32">
                  <c:v>160351.35809585964</c:v>
                </c:pt>
                <c:pt idx="33">
                  <c:v>164744.68096729281</c:v>
                </c:pt>
                <c:pt idx="34">
                  <c:v>169138.00383872597</c:v>
                </c:pt>
                <c:pt idx="35">
                  <c:v>173531.32671015913</c:v>
                </c:pt>
                <c:pt idx="36">
                  <c:v>177924.6495815923</c:v>
                </c:pt>
                <c:pt idx="37">
                  <c:v>182317.97245302546</c:v>
                </c:pt>
                <c:pt idx="38">
                  <c:v>186711.29532445862</c:v>
                </c:pt>
                <c:pt idx="39">
                  <c:v>191104.61819589179</c:v>
                </c:pt>
                <c:pt idx="40">
                  <c:v>195497.94106732495</c:v>
                </c:pt>
                <c:pt idx="41">
                  <c:v>199891.26393875811</c:v>
                </c:pt>
                <c:pt idx="42">
                  <c:v>204284.58681019128</c:v>
                </c:pt>
                <c:pt idx="43">
                  <c:v>208677.90968162444</c:v>
                </c:pt>
                <c:pt idx="44">
                  <c:v>213071.23255305761</c:v>
                </c:pt>
                <c:pt idx="45">
                  <c:v>217464.55542449077</c:v>
                </c:pt>
                <c:pt idx="46">
                  <c:v>221857.87829592393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F5-7C40-9F78-F16748523BAA}"/>
            </c:ext>
          </c:extLst>
        </c:ser>
        <c:ser>
          <c:idx val="5"/>
          <c:order val="1"/>
          <c:tx>
            <c:strRef>
              <c:f>'Employment New settlements'!$A$6</c:f>
              <c:strCache>
                <c:ptCount val="1"/>
                <c:pt idx="0">
                  <c:v>Oxford 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settlements'!$B$6:$AV$6</c:f>
              <c:numCache>
                <c:formatCode>_-* #,##0_-;\-* #,##0_-;_-* "-"??_-;_-@_-</c:formatCode>
                <c:ptCount val="47"/>
                <c:pt idx="0">
                  <c:v>74900</c:v>
                </c:pt>
                <c:pt idx="1">
                  <c:v>79100</c:v>
                </c:pt>
                <c:pt idx="2">
                  <c:v>76400</c:v>
                </c:pt>
                <c:pt idx="3">
                  <c:v>75600</c:v>
                </c:pt>
                <c:pt idx="4">
                  <c:v>81500</c:v>
                </c:pt>
                <c:pt idx="5">
                  <c:v>78900</c:v>
                </c:pt>
                <c:pt idx="6">
                  <c:v>78900</c:v>
                </c:pt>
                <c:pt idx="7">
                  <c:v>87000</c:v>
                </c:pt>
                <c:pt idx="8">
                  <c:v>85400</c:v>
                </c:pt>
                <c:pt idx="9">
                  <c:v>86500</c:v>
                </c:pt>
                <c:pt idx="10">
                  <c:v>86700</c:v>
                </c:pt>
                <c:pt idx="11">
                  <c:v>100600</c:v>
                </c:pt>
                <c:pt idx="12">
                  <c:v>93900</c:v>
                </c:pt>
                <c:pt idx="13">
                  <c:v>96700</c:v>
                </c:pt>
                <c:pt idx="14">
                  <c:v>97112.454955815047</c:v>
                </c:pt>
                <c:pt idx="15">
                  <c:v>97524.909911630093</c:v>
                </c:pt>
                <c:pt idx="16">
                  <c:v>97731.137389537616</c:v>
                </c:pt>
                <c:pt idx="17">
                  <c:v>97937.36486744514</c:v>
                </c:pt>
                <c:pt idx="18">
                  <c:v>98143.592345352663</c:v>
                </c:pt>
                <c:pt idx="19">
                  <c:v>98349.819823260186</c:v>
                </c:pt>
                <c:pt idx="20">
                  <c:v>98556.04730116771</c:v>
                </c:pt>
                <c:pt idx="21">
                  <c:v>98762.274779075233</c:v>
                </c:pt>
                <c:pt idx="22">
                  <c:v>98968.502256982756</c:v>
                </c:pt>
                <c:pt idx="23">
                  <c:v>99174.729734890279</c:v>
                </c:pt>
                <c:pt idx="24">
                  <c:v>99380.957212797803</c:v>
                </c:pt>
                <c:pt idx="25">
                  <c:v>99587.184690705326</c:v>
                </c:pt>
                <c:pt idx="26">
                  <c:v>99793.412168612849</c:v>
                </c:pt>
                <c:pt idx="27">
                  <c:v>99999.639646520372</c:v>
                </c:pt>
                <c:pt idx="28">
                  <c:v>100205.8671244279</c:v>
                </c:pt>
                <c:pt idx="29">
                  <c:v>100412.09460233542</c:v>
                </c:pt>
                <c:pt idx="30">
                  <c:v>100618.32208024294</c:v>
                </c:pt>
                <c:pt idx="31">
                  <c:v>100824.54955815047</c:v>
                </c:pt>
                <c:pt idx="32">
                  <c:v>101030.77703605799</c:v>
                </c:pt>
                <c:pt idx="33">
                  <c:v>101237.00451396551</c:v>
                </c:pt>
                <c:pt idx="34">
                  <c:v>101443.23199187304</c:v>
                </c:pt>
                <c:pt idx="35">
                  <c:v>101649.45946978056</c:v>
                </c:pt>
                <c:pt idx="36">
                  <c:v>101855.68694768808</c:v>
                </c:pt>
                <c:pt idx="37">
                  <c:v>102061.91442559561</c:v>
                </c:pt>
                <c:pt idx="38">
                  <c:v>102268.14190350313</c:v>
                </c:pt>
                <c:pt idx="39">
                  <c:v>102474.36938141065</c:v>
                </c:pt>
                <c:pt idx="40">
                  <c:v>102680.59685931818</c:v>
                </c:pt>
                <c:pt idx="41">
                  <c:v>102886.8243372257</c:v>
                </c:pt>
                <c:pt idx="42">
                  <c:v>103093.05181513322</c:v>
                </c:pt>
                <c:pt idx="43">
                  <c:v>103299.27929304074</c:v>
                </c:pt>
                <c:pt idx="44">
                  <c:v>103505.50677094827</c:v>
                </c:pt>
                <c:pt idx="45">
                  <c:v>103711.73424885579</c:v>
                </c:pt>
                <c:pt idx="46">
                  <c:v>103917.96172676331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F5-7C40-9F78-F16748523BAA}"/>
            </c:ext>
          </c:extLst>
        </c:ser>
        <c:ser>
          <c:idx val="6"/>
          <c:order val="2"/>
          <c:tx>
            <c:strRef>
              <c:f>'Employment New settlements'!$A$7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settlements'!$B$7:$AV$7</c:f>
              <c:numCache>
                <c:formatCode>_-* #,##0_-;\-* #,##0_-;_-* "-"??_-;_-@_-</c:formatCode>
                <c:ptCount val="47"/>
                <c:pt idx="0">
                  <c:v>68200</c:v>
                </c:pt>
                <c:pt idx="1">
                  <c:v>68600</c:v>
                </c:pt>
                <c:pt idx="2">
                  <c:v>67300</c:v>
                </c:pt>
                <c:pt idx="3">
                  <c:v>67500</c:v>
                </c:pt>
                <c:pt idx="4">
                  <c:v>70700</c:v>
                </c:pt>
                <c:pt idx="5">
                  <c:v>75000</c:v>
                </c:pt>
                <c:pt idx="6">
                  <c:v>70100</c:v>
                </c:pt>
                <c:pt idx="7">
                  <c:v>71500</c:v>
                </c:pt>
                <c:pt idx="8">
                  <c:v>71900</c:v>
                </c:pt>
                <c:pt idx="9">
                  <c:v>69500</c:v>
                </c:pt>
                <c:pt idx="10">
                  <c:v>75400</c:v>
                </c:pt>
                <c:pt idx="11">
                  <c:v>78500</c:v>
                </c:pt>
                <c:pt idx="12">
                  <c:v>71300</c:v>
                </c:pt>
                <c:pt idx="13">
                  <c:v>68800</c:v>
                </c:pt>
                <c:pt idx="14">
                  <c:v>69384.883913849641</c:v>
                </c:pt>
                <c:pt idx="15">
                  <c:v>69969.767827699281</c:v>
                </c:pt>
                <c:pt idx="16">
                  <c:v>70262.209784624094</c:v>
                </c:pt>
                <c:pt idx="17">
                  <c:v>70554.651741548907</c:v>
                </c:pt>
                <c:pt idx="18">
                  <c:v>70847.09369847372</c:v>
                </c:pt>
                <c:pt idx="19">
                  <c:v>71139.535655398533</c:v>
                </c:pt>
                <c:pt idx="20">
                  <c:v>71431.977612323346</c:v>
                </c:pt>
                <c:pt idx="21">
                  <c:v>71724.419569248159</c:v>
                </c:pt>
                <c:pt idx="22">
                  <c:v>72016.861526172972</c:v>
                </c:pt>
                <c:pt idx="23">
                  <c:v>72309.303483097785</c:v>
                </c:pt>
                <c:pt idx="24">
                  <c:v>72601.745440022598</c:v>
                </c:pt>
                <c:pt idx="25">
                  <c:v>72894.187396947411</c:v>
                </c:pt>
                <c:pt idx="26">
                  <c:v>73186.629353872224</c:v>
                </c:pt>
                <c:pt idx="27">
                  <c:v>73479.071310797037</c:v>
                </c:pt>
                <c:pt idx="28">
                  <c:v>73771.51326772185</c:v>
                </c:pt>
                <c:pt idx="29">
                  <c:v>74063.955224646663</c:v>
                </c:pt>
                <c:pt idx="30">
                  <c:v>74356.397181571476</c:v>
                </c:pt>
                <c:pt idx="31">
                  <c:v>74648.839138496289</c:v>
                </c:pt>
                <c:pt idx="32">
                  <c:v>74941.281095421102</c:v>
                </c:pt>
                <c:pt idx="33">
                  <c:v>75233.723052345915</c:v>
                </c:pt>
                <c:pt idx="34">
                  <c:v>75526.165009270728</c:v>
                </c:pt>
                <c:pt idx="35">
                  <c:v>75818.606966195541</c:v>
                </c:pt>
                <c:pt idx="36">
                  <c:v>76111.048923120354</c:v>
                </c:pt>
                <c:pt idx="37">
                  <c:v>76403.490880045167</c:v>
                </c:pt>
                <c:pt idx="38">
                  <c:v>76695.93283696998</c:v>
                </c:pt>
                <c:pt idx="39">
                  <c:v>76988.374793894793</c:v>
                </c:pt>
                <c:pt idx="40">
                  <c:v>77280.816750819606</c:v>
                </c:pt>
                <c:pt idx="41">
                  <c:v>77573.258707744419</c:v>
                </c:pt>
                <c:pt idx="42">
                  <c:v>77865.700664669232</c:v>
                </c:pt>
                <c:pt idx="43">
                  <c:v>78158.142621594045</c:v>
                </c:pt>
                <c:pt idx="44">
                  <c:v>78450.584578518858</c:v>
                </c:pt>
                <c:pt idx="45">
                  <c:v>78743.026535443671</c:v>
                </c:pt>
                <c:pt idx="46">
                  <c:v>79035.468492368484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DF5-7C40-9F78-F16748523BAA}"/>
            </c:ext>
          </c:extLst>
        </c:ser>
        <c:ser>
          <c:idx val="7"/>
          <c:order val="3"/>
          <c:tx>
            <c:strRef>
              <c:f>'Employment New settlements'!$A$8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settlements'!$B$8:$AV$8</c:f>
              <c:numCache>
                <c:formatCode>_-* #,##0_-;\-* #,##0_-;_-* "-"??_-;_-@_-</c:formatCode>
                <c:ptCount val="47"/>
                <c:pt idx="0">
                  <c:v>61400</c:v>
                </c:pt>
                <c:pt idx="1">
                  <c:v>65300</c:v>
                </c:pt>
                <c:pt idx="2">
                  <c:v>64000</c:v>
                </c:pt>
                <c:pt idx="3">
                  <c:v>67600</c:v>
                </c:pt>
                <c:pt idx="4">
                  <c:v>64900</c:v>
                </c:pt>
                <c:pt idx="5">
                  <c:v>63800</c:v>
                </c:pt>
                <c:pt idx="6">
                  <c:v>63500</c:v>
                </c:pt>
                <c:pt idx="7">
                  <c:v>63000</c:v>
                </c:pt>
                <c:pt idx="8">
                  <c:v>65400</c:v>
                </c:pt>
                <c:pt idx="9">
                  <c:v>65500</c:v>
                </c:pt>
                <c:pt idx="10">
                  <c:v>59600</c:v>
                </c:pt>
                <c:pt idx="11">
                  <c:v>64500</c:v>
                </c:pt>
                <c:pt idx="12">
                  <c:v>68100</c:v>
                </c:pt>
                <c:pt idx="13">
                  <c:v>68300</c:v>
                </c:pt>
                <c:pt idx="14">
                  <c:v>69102.817281352472</c:v>
                </c:pt>
                <c:pt idx="15">
                  <c:v>69905.634562704945</c:v>
                </c:pt>
                <c:pt idx="16">
                  <c:v>70307.043203381181</c:v>
                </c:pt>
                <c:pt idx="17">
                  <c:v>70708.451844057417</c:v>
                </c:pt>
                <c:pt idx="18">
                  <c:v>71109.860484733654</c:v>
                </c:pt>
                <c:pt idx="19">
                  <c:v>71511.26912540989</c:v>
                </c:pt>
                <c:pt idx="20">
                  <c:v>71912.677766086126</c:v>
                </c:pt>
                <c:pt idx="21">
                  <c:v>72314.086406762362</c:v>
                </c:pt>
                <c:pt idx="22">
                  <c:v>72715.495047438599</c:v>
                </c:pt>
                <c:pt idx="23">
                  <c:v>73116.903688114835</c:v>
                </c:pt>
                <c:pt idx="24">
                  <c:v>73518.312328791071</c:v>
                </c:pt>
                <c:pt idx="25">
                  <c:v>73919.720969467307</c:v>
                </c:pt>
                <c:pt idx="26">
                  <c:v>74321.129610143544</c:v>
                </c:pt>
                <c:pt idx="27">
                  <c:v>74722.53825081978</c:v>
                </c:pt>
                <c:pt idx="28">
                  <c:v>75123.946891496016</c:v>
                </c:pt>
                <c:pt idx="29">
                  <c:v>75525.355532172252</c:v>
                </c:pt>
                <c:pt idx="30">
                  <c:v>75926.764172848489</c:v>
                </c:pt>
                <c:pt idx="31">
                  <c:v>76328.172813524725</c:v>
                </c:pt>
                <c:pt idx="32">
                  <c:v>76729.581454200961</c:v>
                </c:pt>
                <c:pt idx="33">
                  <c:v>77130.990094877197</c:v>
                </c:pt>
                <c:pt idx="34">
                  <c:v>77532.398735553434</c:v>
                </c:pt>
                <c:pt idx="35">
                  <c:v>77933.80737622967</c:v>
                </c:pt>
                <c:pt idx="36">
                  <c:v>78335.216016905906</c:v>
                </c:pt>
                <c:pt idx="37">
                  <c:v>78736.624657582142</c:v>
                </c:pt>
                <c:pt idx="38">
                  <c:v>79138.033298258379</c:v>
                </c:pt>
                <c:pt idx="39">
                  <c:v>79539.441938934615</c:v>
                </c:pt>
                <c:pt idx="40">
                  <c:v>79940.850579610851</c:v>
                </c:pt>
                <c:pt idx="41">
                  <c:v>80342.259220287087</c:v>
                </c:pt>
                <c:pt idx="42">
                  <c:v>80743.667860963324</c:v>
                </c:pt>
                <c:pt idx="43">
                  <c:v>81145.07650163956</c:v>
                </c:pt>
                <c:pt idx="44">
                  <c:v>81546.485142315796</c:v>
                </c:pt>
                <c:pt idx="45">
                  <c:v>81947.893782992032</c:v>
                </c:pt>
                <c:pt idx="46">
                  <c:v>82349.302423668269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DF5-7C40-9F78-F16748523BAA}"/>
            </c:ext>
          </c:extLst>
        </c:ser>
        <c:ser>
          <c:idx val="8"/>
          <c:order val="4"/>
          <c:tx>
            <c:strRef>
              <c:f>'Employment New settlements'!$A$9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settlements'!$B$9:$AV$9</c:f>
              <c:numCache>
                <c:formatCode>_-* #,##0_-;\-* #,##0_-;_-* "-"??_-;_-@_-</c:formatCode>
                <c:ptCount val="47"/>
                <c:pt idx="0">
                  <c:v>53200</c:v>
                </c:pt>
                <c:pt idx="1">
                  <c:v>56200</c:v>
                </c:pt>
                <c:pt idx="2">
                  <c:v>57800</c:v>
                </c:pt>
                <c:pt idx="3">
                  <c:v>57400</c:v>
                </c:pt>
                <c:pt idx="4">
                  <c:v>59100</c:v>
                </c:pt>
                <c:pt idx="5">
                  <c:v>55400</c:v>
                </c:pt>
                <c:pt idx="6">
                  <c:v>56300</c:v>
                </c:pt>
                <c:pt idx="7">
                  <c:v>59200</c:v>
                </c:pt>
                <c:pt idx="8">
                  <c:v>57100</c:v>
                </c:pt>
                <c:pt idx="9">
                  <c:v>58800</c:v>
                </c:pt>
                <c:pt idx="10">
                  <c:v>58500</c:v>
                </c:pt>
                <c:pt idx="11">
                  <c:v>59900</c:v>
                </c:pt>
                <c:pt idx="12">
                  <c:v>58100</c:v>
                </c:pt>
                <c:pt idx="13">
                  <c:v>59400</c:v>
                </c:pt>
                <c:pt idx="14">
                  <c:v>59919.634710406368</c:v>
                </c:pt>
                <c:pt idx="15">
                  <c:v>60439.269420812736</c:v>
                </c:pt>
                <c:pt idx="16">
                  <c:v>60699.086776015924</c:v>
                </c:pt>
                <c:pt idx="17">
                  <c:v>60958.904131219111</c:v>
                </c:pt>
                <c:pt idx="18">
                  <c:v>61218.721486422299</c:v>
                </c:pt>
                <c:pt idx="19">
                  <c:v>61478.538841625486</c:v>
                </c:pt>
                <c:pt idx="20">
                  <c:v>61738.356196828674</c:v>
                </c:pt>
                <c:pt idx="21">
                  <c:v>61998.173552031862</c:v>
                </c:pt>
                <c:pt idx="22">
                  <c:v>62257.990907235049</c:v>
                </c:pt>
                <c:pt idx="23">
                  <c:v>62517.808262438237</c:v>
                </c:pt>
                <c:pt idx="24">
                  <c:v>62777.625617641424</c:v>
                </c:pt>
                <c:pt idx="25">
                  <c:v>63037.442972844612</c:v>
                </c:pt>
                <c:pt idx="26">
                  <c:v>63297.2603280478</c:v>
                </c:pt>
                <c:pt idx="27">
                  <c:v>63557.077683250987</c:v>
                </c:pt>
                <c:pt idx="28">
                  <c:v>63816.895038454175</c:v>
                </c:pt>
                <c:pt idx="29">
                  <c:v>64076.712393657363</c:v>
                </c:pt>
                <c:pt idx="30">
                  <c:v>64336.52974886055</c:v>
                </c:pt>
                <c:pt idx="31">
                  <c:v>64596.347104063738</c:v>
                </c:pt>
                <c:pt idx="32">
                  <c:v>64856.164459266925</c:v>
                </c:pt>
                <c:pt idx="33">
                  <c:v>65115.981814470113</c:v>
                </c:pt>
                <c:pt idx="34">
                  <c:v>65375.799169673301</c:v>
                </c:pt>
                <c:pt idx="35">
                  <c:v>65635.616524876488</c:v>
                </c:pt>
                <c:pt idx="36">
                  <c:v>65895.433880079669</c:v>
                </c:pt>
                <c:pt idx="37">
                  <c:v>66155.251235282849</c:v>
                </c:pt>
                <c:pt idx="38">
                  <c:v>66415.068590486029</c:v>
                </c:pt>
                <c:pt idx="39">
                  <c:v>66674.88594568921</c:v>
                </c:pt>
                <c:pt idx="40">
                  <c:v>66934.70330089239</c:v>
                </c:pt>
                <c:pt idx="41">
                  <c:v>67194.52065609557</c:v>
                </c:pt>
                <c:pt idx="42">
                  <c:v>67454.338011298751</c:v>
                </c:pt>
                <c:pt idx="43">
                  <c:v>67714.155366501931</c:v>
                </c:pt>
                <c:pt idx="44">
                  <c:v>67973.972721705111</c:v>
                </c:pt>
                <c:pt idx="45">
                  <c:v>68233.790076908292</c:v>
                </c:pt>
                <c:pt idx="46">
                  <c:v>68493.607432111472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DF5-7C40-9F78-F16748523BAA}"/>
            </c:ext>
          </c:extLst>
        </c:ser>
        <c:ser>
          <c:idx val="9"/>
          <c:order val="5"/>
          <c:tx>
            <c:strRef>
              <c:f>'Employment New settlements'!$A$10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settlements'!$B$10:$AV$10</c:f>
              <c:numCache>
                <c:formatCode>_-* #,##0_-;\-* #,##0_-;_-* "-"??_-;_-@_-</c:formatCode>
                <c:ptCount val="47"/>
                <c:pt idx="0">
                  <c:v>91000</c:v>
                </c:pt>
                <c:pt idx="1">
                  <c:v>91200</c:v>
                </c:pt>
                <c:pt idx="2">
                  <c:v>88300</c:v>
                </c:pt>
                <c:pt idx="3">
                  <c:v>85500</c:v>
                </c:pt>
                <c:pt idx="4">
                  <c:v>94700</c:v>
                </c:pt>
                <c:pt idx="5">
                  <c:v>95200</c:v>
                </c:pt>
                <c:pt idx="6">
                  <c:v>91400</c:v>
                </c:pt>
                <c:pt idx="7">
                  <c:v>90800</c:v>
                </c:pt>
                <c:pt idx="8">
                  <c:v>91700</c:v>
                </c:pt>
                <c:pt idx="9">
                  <c:v>92800</c:v>
                </c:pt>
                <c:pt idx="10">
                  <c:v>99000</c:v>
                </c:pt>
                <c:pt idx="11">
                  <c:v>99700</c:v>
                </c:pt>
                <c:pt idx="12">
                  <c:v>103500</c:v>
                </c:pt>
                <c:pt idx="13">
                  <c:v>107700</c:v>
                </c:pt>
                <c:pt idx="14">
                  <c:v>108936.01055208671</c:v>
                </c:pt>
                <c:pt idx="15">
                  <c:v>110172.02110417341</c:v>
                </c:pt>
                <c:pt idx="16">
                  <c:v>114871.85680196573</c:v>
                </c:pt>
                <c:pt idx="17">
                  <c:v>119571.69249975804</c:v>
                </c:pt>
                <c:pt idx="18">
                  <c:v>124271.52819755035</c:v>
                </c:pt>
                <c:pt idx="19">
                  <c:v>128971.36389534266</c:v>
                </c:pt>
                <c:pt idx="20">
                  <c:v>133671.19959313495</c:v>
                </c:pt>
                <c:pt idx="21">
                  <c:v>138371.03529092725</c:v>
                </c:pt>
                <c:pt idx="22">
                  <c:v>143070.87098871954</c:v>
                </c:pt>
                <c:pt idx="23">
                  <c:v>147770.70668651184</c:v>
                </c:pt>
                <c:pt idx="24">
                  <c:v>152470.54238430414</c:v>
                </c:pt>
                <c:pt idx="25">
                  <c:v>157170.37808209643</c:v>
                </c:pt>
                <c:pt idx="26">
                  <c:v>161870.21377988873</c:v>
                </c:pt>
                <c:pt idx="27">
                  <c:v>166570.04947768102</c:v>
                </c:pt>
                <c:pt idx="28">
                  <c:v>171269.88517547332</c:v>
                </c:pt>
                <c:pt idx="29">
                  <c:v>175969.72087326561</c:v>
                </c:pt>
                <c:pt idx="30">
                  <c:v>180669.55657105791</c:v>
                </c:pt>
                <c:pt idx="31">
                  <c:v>185369.39226885021</c:v>
                </c:pt>
                <c:pt idx="32">
                  <c:v>190069.2279666425</c:v>
                </c:pt>
                <c:pt idx="33">
                  <c:v>194769.0636644348</c:v>
                </c:pt>
                <c:pt idx="34">
                  <c:v>199468.89936222709</c:v>
                </c:pt>
                <c:pt idx="35">
                  <c:v>204168.73506001939</c:v>
                </c:pt>
                <c:pt idx="36">
                  <c:v>208868.57075781169</c:v>
                </c:pt>
                <c:pt idx="37">
                  <c:v>213568.40645560398</c:v>
                </c:pt>
                <c:pt idx="38">
                  <c:v>218268.24215339628</c:v>
                </c:pt>
                <c:pt idx="39">
                  <c:v>222968.07785118857</c:v>
                </c:pt>
                <c:pt idx="40">
                  <c:v>227667.91354898087</c:v>
                </c:pt>
                <c:pt idx="41">
                  <c:v>232367.74924677316</c:v>
                </c:pt>
                <c:pt idx="42">
                  <c:v>237067.58494456546</c:v>
                </c:pt>
                <c:pt idx="43">
                  <c:v>241767.42064235776</c:v>
                </c:pt>
                <c:pt idx="44">
                  <c:v>246467.25634015005</c:v>
                </c:pt>
                <c:pt idx="45">
                  <c:v>251167.09203794235</c:v>
                </c:pt>
                <c:pt idx="46">
                  <c:v>255866.92773573464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DF5-7C40-9F78-F16748523BAA}"/>
            </c:ext>
          </c:extLst>
        </c:ser>
        <c:ser>
          <c:idx val="10"/>
          <c:order val="6"/>
          <c:tx>
            <c:strRef>
              <c:f>'Employment New settlements'!$A$11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settlements'!$B$11:$AV$11</c:f>
              <c:numCache>
                <c:formatCode>_-* #,##0_-;\-* #,##0_-;_-* "-"??_-;_-@_-</c:formatCode>
                <c:ptCount val="47"/>
                <c:pt idx="0">
                  <c:v>84600</c:v>
                </c:pt>
                <c:pt idx="1">
                  <c:v>89200</c:v>
                </c:pt>
                <c:pt idx="2">
                  <c:v>87900</c:v>
                </c:pt>
                <c:pt idx="3">
                  <c:v>87400</c:v>
                </c:pt>
                <c:pt idx="4">
                  <c:v>83600</c:v>
                </c:pt>
                <c:pt idx="5">
                  <c:v>82100</c:v>
                </c:pt>
                <c:pt idx="6">
                  <c:v>85100</c:v>
                </c:pt>
                <c:pt idx="7">
                  <c:v>88400</c:v>
                </c:pt>
                <c:pt idx="8">
                  <c:v>84000</c:v>
                </c:pt>
                <c:pt idx="9">
                  <c:v>87400</c:v>
                </c:pt>
                <c:pt idx="10">
                  <c:v>87700</c:v>
                </c:pt>
                <c:pt idx="11">
                  <c:v>90300</c:v>
                </c:pt>
                <c:pt idx="12">
                  <c:v>92700</c:v>
                </c:pt>
                <c:pt idx="13">
                  <c:v>89800</c:v>
                </c:pt>
                <c:pt idx="14">
                  <c:v>90413.7055447444</c:v>
                </c:pt>
                <c:pt idx="15">
                  <c:v>91027.4110894888</c:v>
                </c:pt>
                <c:pt idx="16">
                  <c:v>91334.263861860993</c:v>
                </c:pt>
                <c:pt idx="17">
                  <c:v>91641.116634233185</c:v>
                </c:pt>
                <c:pt idx="18">
                  <c:v>91947.969406605378</c:v>
                </c:pt>
                <c:pt idx="19">
                  <c:v>92254.822178977571</c:v>
                </c:pt>
                <c:pt idx="20">
                  <c:v>92561.674951349763</c:v>
                </c:pt>
                <c:pt idx="21">
                  <c:v>92868.527723721956</c:v>
                </c:pt>
                <c:pt idx="22">
                  <c:v>93175.380496094149</c:v>
                </c:pt>
                <c:pt idx="23">
                  <c:v>93482.233268466342</c:v>
                </c:pt>
                <c:pt idx="24">
                  <c:v>93789.086040838534</c:v>
                </c:pt>
                <c:pt idx="25">
                  <c:v>94095.938813210727</c:v>
                </c:pt>
                <c:pt idx="26">
                  <c:v>94402.79158558292</c:v>
                </c:pt>
                <c:pt idx="27">
                  <c:v>94709.644357955112</c:v>
                </c:pt>
                <c:pt idx="28">
                  <c:v>95016.497130327305</c:v>
                </c:pt>
                <c:pt idx="29">
                  <c:v>95323.349902699498</c:v>
                </c:pt>
                <c:pt idx="30">
                  <c:v>95630.20267507169</c:v>
                </c:pt>
                <c:pt idx="31">
                  <c:v>95937.055447443883</c:v>
                </c:pt>
                <c:pt idx="32">
                  <c:v>96243.908219816076</c:v>
                </c:pt>
                <c:pt idx="33">
                  <c:v>96550.760992188269</c:v>
                </c:pt>
                <c:pt idx="34">
                  <c:v>96857.613764560461</c:v>
                </c:pt>
                <c:pt idx="35">
                  <c:v>97164.466536932654</c:v>
                </c:pt>
                <c:pt idx="36">
                  <c:v>97471.319309304847</c:v>
                </c:pt>
                <c:pt idx="37">
                  <c:v>97778.172081677039</c:v>
                </c:pt>
                <c:pt idx="38">
                  <c:v>98085.024854049232</c:v>
                </c:pt>
                <c:pt idx="39">
                  <c:v>98391.877626421425</c:v>
                </c:pt>
                <c:pt idx="40">
                  <c:v>98698.730398793617</c:v>
                </c:pt>
                <c:pt idx="41">
                  <c:v>99005.58317116581</c:v>
                </c:pt>
                <c:pt idx="42">
                  <c:v>99312.435943538003</c:v>
                </c:pt>
                <c:pt idx="43">
                  <c:v>99619.288715910196</c:v>
                </c:pt>
                <c:pt idx="44">
                  <c:v>99926.141488282388</c:v>
                </c:pt>
                <c:pt idx="45">
                  <c:v>100232.99426065458</c:v>
                </c:pt>
                <c:pt idx="46">
                  <c:v>100539.84703302677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DF5-7C40-9F78-F16748523BAA}"/>
            </c:ext>
          </c:extLst>
        </c:ser>
        <c:ser>
          <c:idx val="11"/>
          <c:order val="7"/>
          <c:tx>
            <c:strRef>
              <c:f>'Employment New settlements'!$A$12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settlements'!$B$12:$AV$12</c:f>
              <c:numCache>
                <c:formatCode>_-* #,##0_-;\-* #,##0_-;_-* "-"??_-;_-@_-</c:formatCode>
                <c:ptCount val="47"/>
                <c:pt idx="0">
                  <c:v>44700</c:v>
                </c:pt>
                <c:pt idx="1">
                  <c:v>44400</c:v>
                </c:pt>
                <c:pt idx="2">
                  <c:v>45500</c:v>
                </c:pt>
                <c:pt idx="3">
                  <c:v>45500</c:v>
                </c:pt>
                <c:pt idx="4">
                  <c:v>46100</c:v>
                </c:pt>
                <c:pt idx="5">
                  <c:v>45300</c:v>
                </c:pt>
                <c:pt idx="6">
                  <c:v>42800</c:v>
                </c:pt>
                <c:pt idx="7">
                  <c:v>46000</c:v>
                </c:pt>
                <c:pt idx="8">
                  <c:v>44300</c:v>
                </c:pt>
                <c:pt idx="9">
                  <c:v>45300</c:v>
                </c:pt>
                <c:pt idx="10">
                  <c:v>45900</c:v>
                </c:pt>
                <c:pt idx="11">
                  <c:v>46300</c:v>
                </c:pt>
                <c:pt idx="12">
                  <c:v>48900</c:v>
                </c:pt>
                <c:pt idx="13">
                  <c:v>47200</c:v>
                </c:pt>
                <c:pt idx="14">
                  <c:v>47412.648849891819</c:v>
                </c:pt>
                <c:pt idx="15">
                  <c:v>47625.297699783638</c:v>
                </c:pt>
                <c:pt idx="16">
                  <c:v>47731.622124729547</c:v>
                </c:pt>
                <c:pt idx="17">
                  <c:v>47837.946549675456</c:v>
                </c:pt>
                <c:pt idx="18">
                  <c:v>47944.270974621366</c:v>
                </c:pt>
                <c:pt idx="19">
                  <c:v>48050.595399567275</c:v>
                </c:pt>
                <c:pt idx="20">
                  <c:v>48156.919824513185</c:v>
                </c:pt>
                <c:pt idx="21">
                  <c:v>48263.244249459094</c:v>
                </c:pt>
                <c:pt idx="22">
                  <c:v>48369.568674405004</c:v>
                </c:pt>
                <c:pt idx="23">
                  <c:v>48475.893099350913</c:v>
                </c:pt>
                <c:pt idx="24">
                  <c:v>48582.217524296822</c:v>
                </c:pt>
                <c:pt idx="25">
                  <c:v>48688.541949242732</c:v>
                </c:pt>
                <c:pt idx="26">
                  <c:v>48794.866374188641</c:v>
                </c:pt>
                <c:pt idx="27">
                  <c:v>48901.190799134551</c:v>
                </c:pt>
                <c:pt idx="28">
                  <c:v>49007.51522408046</c:v>
                </c:pt>
                <c:pt idx="29">
                  <c:v>49113.839649026369</c:v>
                </c:pt>
                <c:pt idx="30">
                  <c:v>49220.164073972279</c:v>
                </c:pt>
                <c:pt idx="31">
                  <c:v>49326.488498918188</c:v>
                </c:pt>
                <c:pt idx="32">
                  <c:v>49432.812923864098</c:v>
                </c:pt>
                <c:pt idx="33">
                  <c:v>49539.137348810007</c:v>
                </c:pt>
                <c:pt idx="34">
                  <c:v>49645.461773755917</c:v>
                </c:pt>
                <c:pt idx="35">
                  <c:v>49751.786198701826</c:v>
                </c:pt>
                <c:pt idx="36">
                  <c:v>49858.110623647735</c:v>
                </c:pt>
                <c:pt idx="37">
                  <c:v>49964.435048593645</c:v>
                </c:pt>
                <c:pt idx="38">
                  <c:v>50070.759473539554</c:v>
                </c:pt>
                <c:pt idx="39">
                  <c:v>50177.083898485464</c:v>
                </c:pt>
                <c:pt idx="40">
                  <c:v>50283.408323431373</c:v>
                </c:pt>
                <c:pt idx="41">
                  <c:v>50389.732748377282</c:v>
                </c:pt>
                <c:pt idx="42">
                  <c:v>50496.057173323192</c:v>
                </c:pt>
                <c:pt idx="43">
                  <c:v>50602.381598269101</c:v>
                </c:pt>
                <c:pt idx="44">
                  <c:v>50708.706023215011</c:v>
                </c:pt>
                <c:pt idx="45">
                  <c:v>50815.03044816092</c:v>
                </c:pt>
                <c:pt idx="46">
                  <c:v>50921.354873106829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DF5-7C40-9F78-F16748523BAA}"/>
            </c:ext>
          </c:extLst>
        </c:ser>
        <c:ser>
          <c:idx val="12"/>
          <c:order val="8"/>
          <c:tx>
            <c:strRef>
              <c:f>'Employment New settlements'!$A$13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settlements'!$B$13:$AV$13</c:f>
              <c:numCache>
                <c:formatCode>_-* #,##0_-;\-* #,##0_-;_-* "-"??_-;_-@_-</c:formatCode>
                <c:ptCount val="47"/>
                <c:pt idx="0">
                  <c:v>31700</c:v>
                </c:pt>
                <c:pt idx="1">
                  <c:v>32500</c:v>
                </c:pt>
                <c:pt idx="2">
                  <c:v>33000</c:v>
                </c:pt>
                <c:pt idx="3">
                  <c:v>30700</c:v>
                </c:pt>
                <c:pt idx="4">
                  <c:v>32700</c:v>
                </c:pt>
                <c:pt idx="5">
                  <c:v>31700</c:v>
                </c:pt>
                <c:pt idx="6">
                  <c:v>29800</c:v>
                </c:pt>
                <c:pt idx="7">
                  <c:v>33300</c:v>
                </c:pt>
                <c:pt idx="8">
                  <c:v>36900</c:v>
                </c:pt>
                <c:pt idx="9">
                  <c:v>31300</c:v>
                </c:pt>
                <c:pt idx="10">
                  <c:v>34800</c:v>
                </c:pt>
                <c:pt idx="11">
                  <c:v>32700</c:v>
                </c:pt>
                <c:pt idx="12">
                  <c:v>34900</c:v>
                </c:pt>
                <c:pt idx="13">
                  <c:v>31700</c:v>
                </c:pt>
                <c:pt idx="14">
                  <c:v>31963.768667781183</c:v>
                </c:pt>
                <c:pt idx="15">
                  <c:v>32227.537335562367</c:v>
                </c:pt>
                <c:pt idx="16">
                  <c:v>32359.421669452957</c:v>
                </c:pt>
                <c:pt idx="17">
                  <c:v>32491.306003343547</c:v>
                </c:pt>
                <c:pt idx="18">
                  <c:v>32623.190337234137</c:v>
                </c:pt>
                <c:pt idx="19">
                  <c:v>32755.074671124727</c:v>
                </c:pt>
                <c:pt idx="20">
                  <c:v>32886.95900501532</c:v>
                </c:pt>
                <c:pt idx="21">
                  <c:v>33018.843338905914</c:v>
                </c:pt>
                <c:pt idx="22">
                  <c:v>33150.727672796507</c:v>
                </c:pt>
                <c:pt idx="23">
                  <c:v>33282.612006687101</c:v>
                </c:pt>
                <c:pt idx="24">
                  <c:v>33414.496340577694</c:v>
                </c:pt>
                <c:pt idx="25">
                  <c:v>33546.380674468288</c:v>
                </c:pt>
                <c:pt idx="26">
                  <c:v>33678.265008358881</c:v>
                </c:pt>
                <c:pt idx="27">
                  <c:v>33810.149342249475</c:v>
                </c:pt>
                <c:pt idx="28">
                  <c:v>33942.033676140069</c:v>
                </c:pt>
                <c:pt idx="29">
                  <c:v>34073.918010030662</c:v>
                </c:pt>
                <c:pt idx="30">
                  <c:v>34205.802343921256</c:v>
                </c:pt>
                <c:pt idx="31">
                  <c:v>34337.686677811849</c:v>
                </c:pt>
                <c:pt idx="32">
                  <c:v>34469.571011702443</c:v>
                </c:pt>
                <c:pt idx="33">
                  <c:v>34601.455345593036</c:v>
                </c:pt>
                <c:pt idx="34">
                  <c:v>34733.33967948363</c:v>
                </c:pt>
                <c:pt idx="35">
                  <c:v>34865.224013374223</c:v>
                </c:pt>
                <c:pt idx="36">
                  <c:v>34997.108347264817</c:v>
                </c:pt>
                <c:pt idx="37">
                  <c:v>35128.992681155411</c:v>
                </c:pt>
                <c:pt idx="38">
                  <c:v>35260.877015046004</c:v>
                </c:pt>
                <c:pt idx="39">
                  <c:v>35392.761348936598</c:v>
                </c:pt>
                <c:pt idx="40">
                  <c:v>35524.645682827191</c:v>
                </c:pt>
                <c:pt idx="41">
                  <c:v>35656.530016717785</c:v>
                </c:pt>
                <c:pt idx="42">
                  <c:v>35788.414350608378</c:v>
                </c:pt>
                <c:pt idx="43">
                  <c:v>35920.298684498972</c:v>
                </c:pt>
                <c:pt idx="44">
                  <c:v>36052.183018389565</c:v>
                </c:pt>
                <c:pt idx="45">
                  <c:v>36184.067352280159</c:v>
                </c:pt>
                <c:pt idx="46">
                  <c:v>36315.951686170753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DF5-7C40-9F78-F16748523BAA}"/>
            </c:ext>
          </c:extLst>
        </c:ser>
        <c:ser>
          <c:idx val="13"/>
          <c:order val="9"/>
          <c:tx>
            <c:strRef>
              <c:f>'Employment New settlements'!$A$14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settlements'!$B$14:$AV$14</c:f>
              <c:numCache>
                <c:formatCode>_-* #,##0_-;\-* #,##0_-;_-* "-"??_-;_-@_-</c:formatCode>
                <c:ptCount val="47"/>
                <c:pt idx="0">
                  <c:v>79800</c:v>
                </c:pt>
                <c:pt idx="1">
                  <c:v>80900</c:v>
                </c:pt>
                <c:pt idx="2">
                  <c:v>78800</c:v>
                </c:pt>
                <c:pt idx="3">
                  <c:v>80400</c:v>
                </c:pt>
                <c:pt idx="4">
                  <c:v>75500</c:v>
                </c:pt>
                <c:pt idx="5">
                  <c:v>82200</c:v>
                </c:pt>
                <c:pt idx="6">
                  <c:v>82500</c:v>
                </c:pt>
                <c:pt idx="7">
                  <c:v>85000</c:v>
                </c:pt>
                <c:pt idx="8">
                  <c:v>85200</c:v>
                </c:pt>
                <c:pt idx="9">
                  <c:v>86400</c:v>
                </c:pt>
                <c:pt idx="10">
                  <c:v>86200</c:v>
                </c:pt>
                <c:pt idx="11">
                  <c:v>86600</c:v>
                </c:pt>
                <c:pt idx="12">
                  <c:v>86100</c:v>
                </c:pt>
                <c:pt idx="13">
                  <c:v>89900</c:v>
                </c:pt>
                <c:pt idx="14">
                  <c:v>90883.954019063953</c:v>
                </c:pt>
                <c:pt idx="15">
                  <c:v>91867.908038127905</c:v>
                </c:pt>
                <c:pt idx="16">
                  <c:v>92359.885047659875</c:v>
                </c:pt>
                <c:pt idx="17">
                  <c:v>92851.862057191844</c:v>
                </c:pt>
                <c:pt idx="18">
                  <c:v>93343.839066723813</c:v>
                </c:pt>
                <c:pt idx="19">
                  <c:v>93835.816076255782</c:v>
                </c:pt>
                <c:pt idx="20">
                  <c:v>94327.793085787751</c:v>
                </c:pt>
                <c:pt idx="21">
                  <c:v>94819.77009531972</c:v>
                </c:pt>
                <c:pt idx="22">
                  <c:v>95311.747104851689</c:v>
                </c:pt>
                <c:pt idx="23">
                  <c:v>95803.724114383658</c:v>
                </c:pt>
                <c:pt idx="24">
                  <c:v>96295.701123915627</c:v>
                </c:pt>
                <c:pt idx="25">
                  <c:v>96787.678133447596</c:v>
                </c:pt>
                <c:pt idx="26">
                  <c:v>97279.655142979565</c:v>
                </c:pt>
                <c:pt idx="27">
                  <c:v>97771.632152511535</c:v>
                </c:pt>
                <c:pt idx="28">
                  <c:v>98263.609162043504</c:v>
                </c:pt>
                <c:pt idx="29">
                  <c:v>98755.586171575473</c:v>
                </c:pt>
                <c:pt idx="30">
                  <c:v>99247.563181107442</c:v>
                </c:pt>
                <c:pt idx="31">
                  <c:v>99739.540190639411</c:v>
                </c:pt>
                <c:pt idx="32">
                  <c:v>100231.51720017138</c:v>
                </c:pt>
                <c:pt idx="33">
                  <c:v>100723.49420970335</c:v>
                </c:pt>
                <c:pt idx="34">
                  <c:v>101215.47121923532</c:v>
                </c:pt>
                <c:pt idx="35">
                  <c:v>101707.44822876729</c:v>
                </c:pt>
                <c:pt idx="36">
                  <c:v>102199.42523829926</c:v>
                </c:pt>
                <c:pt idx="37">
                  <c:v>102691.40224783123</c:v>
                </c:pt>
                <c:pt idx="38">
                  <c:v>103183.37925736319</c:v>
                </c:pt>
                <c:pt idx="39">
                  <c:v>103675.35626689516</c:v>
                </c:pt>
                <c:pt idx="40">
                  <c:v>104167.33327642713</c:v>
                </c:pt>
                <c:pt idx="41">
                  <c:v>104659.3102859591</c:v>
                </c:pt>
                <c:pt idx="42">
                  <c:v>105151.28729549107</c:v>
                </c:pt>
                <c:pt idx="43">
                  <c:v>105643.26430502304</c:v>
                </c:pt>
                <c:pt idx="44">
                  <c:v>106135.24131455501</c:v>
                </c:pt>
                <c:pt idx="45">
                  <c:v>106627.21832408698</c:v>
                </c:pt>
                <c:pt idx="46">
                  <c:v>107119.19533361895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DF5-7C40-9F78-F16748523BAA}"/>
            </c:ext>
          </c:extLst>
        </c:ser>
        <c:ser>
          <c:idx val="14"/>
          <c:order val="10"/>
          <c:tx>
            <c:strRef>
              <c:f>'Employment New settlements'!$A$15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settlements'!$B$15:$AV$15</c:f>
              <c:numCache>
                <c:formatCode>_-* #,##0_-;\-* #,##0_-;_-* "-"??_-;_-@_-</c:formatCode>
                <c:ptCount val="47"/>
                <c:pt idx="0">
                  <c:v>132200</c:v>
                </c:pt>
                <c:pt idx="1">
                  <c:v>128600</c:v>
                </c:pt>
                <c:pt idx="2">
                  <c:v>128500</c:v>
                </c:pt>
                <c:pt idx="3">
                  <c:v>135400</c:v>
                </c:pt>
                <c:pt idx="4">
                  <c:v>141800</c:v>
                </c:pt>
                <c:pt idx="5">
                  <c:v>133500</c:v>
                </c:pt>
                <c:pt idx="6">
                  <c:v>137200</c:v>
                </c:pt>
                <c:pt idx="7">
                  <c:v>139600</c:v>
                </c:pt>
                <c:pt idx="8">
                  <c:v>134800</c:v>
                </c:pt>
                <c:pt idx="9">
                  <c:v>139200</c:v>
                </c:pt>
                <c:pt idx="10">
                  <c:v>149200</c:v>
                </c:pt>
                <c:pt idx="11">
                  <c:v>146900</c:v>
                </c:pt>
                <c:pt idx="12">
                  <c:v>147600</c:v>
                </c:pt>
                <c:pt idx="13">
                  <c:v>154100</c:v>
                </c:pt>
                <c:pt idx="14">
                  <c:v>155792.07116972006</c:v>
                </c:pt>
                <c:pt idx="15">
                  <c:v>157484.14233944012</c:v>
                </c:pt>
                <c:pt idx="16">
                  <c:v>166551.80745283136</c:v>
                </c:pt>
                <c:pt idx="17">
                  <c:v>175619.4725662226</c:v>
                </c:pt>
                <c:pt idx="18">
                  <c:v>184687.13767961384</c:v>
                </c:pt>
                <c:pt idx="19">
                  <c:v>193754.80279300507</c:v>
                </c:pt>
                <c:pt idx="20">
                  <c:v>202822.46790639631</c:v>
                </c:pt>
                <c:pt idx="21">
                  <c:v>211890.13301978755</c:v>
                </c:pt>
                <c:pt idx="22">
                  <c:v>220957.79813317879</c:v>
                </c:pt>
                <c:pt idx="23">
                  <c:v>230025.46324657003</c:v>
                </c:pt>
                <c:pt idx="24">
                  <c:v>239093.12835996127</c:v>
                </c:pt>
                <c:pt idx="25">
                  <c:v>248160.7934733525</c:v>
                </c:pt>
                <c:pt idx="26">
                  <c:v>257228.45858674374</c:v>
                </c:pt>
                <c:pt idx="27">
                  <c:v>266296.12370013498</c:v>
                </c:pt>
                <c:pt idx="28">
                  <c:v>275363.78881352622</c:v>
                </c:pt>
                <c:pt idx="29">
                  <c:v>284431.45392691746</c:v>
                </c:pt>
                <c:pt idx="30">
                  <c:v>293499.11904030869</c:v>
                </c:pt>
                <c:pt idx="31">
                  <c:v>302566.78415369993</c:v>
                </c:pt>
                <c:pt idx="32">
                  <c:v>311634.44926709117</c:v>
                </c:pt>
                <c:pt idx="33">
                  <c:v>320702.11438048241</c:v>
                </c:pt>
                <c:pt idx="34">
                  <c:v>329769.77949387365</c:v>
                </c:pt>
                <c:pt idx="35">
                  <c:v>338837.44460726489</c:v>
                </c:pt>
                <c:pt idx="36">
                  <c:v>347905.10972065612</c:v>
                </c:pt>
                <c:pt idx="37">
                  <c:v>356972.77483404736</c:v>
                </c:pt>
                <c:pt idx="38">
                  <c:v>366040.4399474386</c:v>
                </c:pt>
                <c:pt idx="39">
                  <c:v>375108.10506082984</c:v>
                </c:pt>
                <c:pt idx="40">
                  <c:v>384175.77017422108</c:v>
                </c:pt>
                <c:pt idx="41">
                  <c:v>393243.43528761232</c:v>
                </c:pt>
                <c:pt idx="42">
                  <c:v>402311.10040100355</c:v>
                </c:pt>
                <c:pt idx="43">
                  <c:v>411378.76551439479</c:v>
                </c:pt>
                <c:pt idx="44">
                  <c:v>420446.43062778603</c:v>
                </c:pt>
                <c:pt idx="45">
                  <c:v>429514.09574117727</c:v>
                </c:pt>
                <c:pt idx="46">
                  <c:v>438581.76085456851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DF5-7C40-9F78-F16748523BAA}"/>
            </c:ext>
          </c:extLst>
        </c:ser>
        <c:ser>
          <c:idx val="15"/>
          <c:order val="11"/>
          <c:tx>
            <c:strRef>
              <c:f>'Employment New settlements'!$A$16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settlements'!$B$16:$AV$16</c:f>
              <c:numCache>
                <c:formatCode>_-* #,##0_-;\-* #,##0_-;_-* "-"??_-;_-@_-</c:formatCode>
                <c:ptCount val="47"/>
                <c:pt idx="0">
                  <c:v>38800</c:v>
                </c:pt>
                <c:pt idx="1">
                  <c:v>39900</c:v>
                </c:pt>
                <c:pt idx="2">
                  <c:v>40800</c:v>
                </c:pt>
                <c:pt idx="3">
                  <c:v>40400</c:v>
                </c:pt>
                <c:pt idx="4">
                  <c:v>42300</c:v>
                </c:pt>
                <c:pt idx="5">
                  <c:v>42600</c:v>
                </c:pt>
                <c:pt idx="6">
                  <c:v>39200</c:v>
                </c:pt>
                <c:pt idx="7">
                  <c:v>37800</c:v>
                </c:pt>
                <c:pt idx="8">
                  <c:v>38000</c:v>
                </c:pt>
                <c:pt idx="9">
                  <c:v>39500</c:v>
                </c:pt>
                <c:pt idx="10">
                  <c:v>41600</c:v>
                </c:pt>
                <c:pt idx="11">
                  <c:v>39000</c:v>
                </c:pt>
                <c:pt idx="12">
                  <c:v>41600</c:v>
                </c:pt>
                <c:pt idx="13">
                  <c:v>40600</c:v>
                </c:pt>
                <c:pt idx="14">
                  <c:v>40942.444289441322</c:v>
                </c:pt>
                <c:pt idx="15">
                  <c:v>41284.888578882645</c:v>
                </c:pt>
                <c:pt idx="16">
                  <c:v>41456.110723603306</c:v>
                </c:pt>
                <c:pt idx="17">
                  <c:v>41627.332868323967</c:v>
                </c:pt>
                <c:pt idx="18">
                  <c:v>41798.555013044628</c:v>
                </c:pt>
                <c:pt idx="19">
                  <c:v>41969.777157765289</c:v>
                </c:pt>
                <c:pt idx="20">
                  <c:v>42140.99930248595</c:v>
                </c:pt>
                <c:pt idx="21">
                  <c:v>42312.221447206612</c:v>
                </c:pt>
                <c:pt idx="22">
                  <c:v>42483.443591927273</c:v>
                </c:pt>
                <c:pt idx="23">
                  <c:v>42654.665736647934</c:v>
                </c:pt>
                <c:pt idx="24">
                  <c:v>42825.887881368595</c:v>
                </c:pt>
                <c:pt idx="25">
                  <c:v>42997.110026089256</c:v>
                </c:pt>
                <c:pt idx="26">
                  <c:v>43168.332170809917</c:v>
                </c:pt>
                <c:pt idx="27">
                  <c:v>43339.554315530579</c:v>
                </c:pt>
                <c:pt idx="28">
                  <c:v>43510.77646025124</c:v>
                </c:pt>
                <c:pt idx="29">
                  <c:v>43681.998604971901</c:v>
                </c:pt>
                <c:pt idx="30">
                  <c:v>43853.220749692562</c:v>
                </c:pt>
                <c:pt idx="31">
                  <c:v>44024.442894413223</c:v>
                </c:pt>
                <c:pt idx="32">
                  <c:v>44195.665039133884</c:v>
                </c:pt>
                <c:pt idx="33">
                  <c:v>44366.887183854546</c:v>
                </c:pt>
                <c:pt idx="34">
                  <c:v>44538.109328575207</c:v>
                </c:pt>
                <c:pt idx="35">
                  <c:v>44709.331473295868</c:v>
                </c:pt>
                <c:pt idx="36">
                  <c:v>44880.553618016529</c:v>
                </c:pt>
                <c:pt idx="37">
                  <c:v>45051.77576273719</c:v>
                </c:pt>
                <c:pt idx="38">
                  <c:v>45222.997907457851</c:v>
                </c:pt>
                <c:pt idx="39">
                  <c:v>45394.220052178513</c:v>
                </c:pt>
                <c:pt idx="40">
                  <c:v>45565.442196899174</c:v>
                </c:pt>
                <c:pt idx="41">
                  <c:v>45736.664341619835</c:v>
                </c:pt>
                <c:pt idx="42">
                  <c:v>45907.886486340496</c:v>
                </c:pt>
                <c:pt idx="43">
                  <c:v>46079.108631061157</c:v>
                </c:pt>
                <c:pt idx="44">
                  <c:v>46250.330775781818</c:v>
                </c:pt>
                <c:pt idx="45">
                  <c:v>46421.55292050248</c:v>
                </c:pt>
                <c:pt idx="46">
                  <c:v>46592.775065223141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8DF5-7C40-9F78-F16748523BAA}"/>
            </c:ext>
          </c:extLst>
        </c:ser>
        <c:ser>
          <c:idx val="16"/>
          <c:order val="12"/>
          <c:tx>
            <c:strRef>
              <c:f>'Employment New settlements'!$A$17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settlements'!$B$17:$AV$17</c:f>
              <c:numCache>
                <c:formatCode>_-* #,##0_-;\-* #,##0_-;_-* "-"??_-;_-@_-</c:formatCode>
                <c:ptCount val="47"/>
                <c:pt idx="0">
                  <c:v>89900</c:v>
                </c:pt>
                <c:pt idx="1">
                  <c:v>87800</c:v>
                </c:pt>
                <c:pt idx="2">
                  <c:v>91800</c:v>
                </c:pt>
                <c:pt idx="3">
                  <c:v>89900</c:v>
                </c:pt>
                <c:pt idx="4">
                  <c:v>92300</c:v>
                </c:pt>
                <c:pt idx="5">
                  <c:v>92700</c:v>
                </c:pt>
                <c:pt idx="6">
                  <c:v>96300</c:v>
                </c:pt>
                <c:pt idx="7">
                  <c:v>94300</c:v>
                </c:pt>
                <c:pt idx="8">
                  <c:v>98200</c:v>
                </c:pt>
                <c:pt idx="9">
                  <c:v>103000</c:v>
                </c:pt>
                <c:pt idx="10">
                  <c:v>99100</c:v>
                </c:pt>
                <c:pt idx="11">
                  <c:v>102800</c:v>
                </c:pt>
                <c:pt idx="12">
                  <c:v>102600</c:v>
                </c:pt>
                <c:pt idx="13">
                  <c:v>111200</c:v>
                </c:pt>
                <c:pt idx="14">
                  <c:v>111712.68765991213</c:v>
                </c:pt>
                <c:pt idx="15">
                  <c:v>112225.37531982426</c:v>
                </c:pt>
                <c:pt idx="16">
                  <c:v>112481.71914978033</c:v>
                </c:pt>
                <c:pt idx="17">
                  <c:v>112738.06297973639</c:v>
                </c:pt>
                <c:pt idx="18">
                  <c:v>112994.40680969246</c:v>
                </c:pt>
                <c:pt idx="19">
                  <c:v>113250.75063964853</c:v>
                </c:pt>
                <c:pt idx="20">
                  <c:v>113507.09446960459</c:v>
                </c:pt>
                <c:pt idx="21">
                  <c:v>113763.43829956066</c:v>
                </c:pt>
                <c:pt idx="22">
                  <c:v>114019.78212951672</c:v>
                </c:pt>
                <c:pt idx="23">
                  <c:v>114276.12595947279</c:v>
                </c:pt>
                <c:pt idx="24">
                  <c:v>114532.46978942885</c:v>
                </c:pt>
                <c:pt idx="25">
                  <c:v>114788.81361938492</c:v>
                </c:pt>
                <c:pt idx="26">
                  <c:v>115045.15744934099</c:v>
                </c:pt>
                <c:pt idx="27">
                  <c:v>115301.50127929705</c:v>
                </c:pt>
                <c:pt idx="28">
                  <c:v>115557.84510925312</c:v>
                </c:pt>
                <c:pt idx="29">
                  <c:v>115814.18893920918</c:v>
                </c:pt>
                <c:pt idx="30">
                  <c:v>116070.53276916525</c:v>
                </c:pt>
                <c:pt idx="31">
                  <c:v>116326.87659912131</c:v>
                </c:pt>
                <c:pt idx="32">
                  <c:v>116583.22042907738</c:v>
                </c:pt>
                <c:pt idx="33">
                  <c:v>116839.56425903345</c:v>
                </c:pt>
                <c:pt idx="34">
                  <c:v>117095.90808898951</c:v>
                </c:pt>
                <c:pt idx="35">
                  <c:v>117352.25191894558</c:v>
                </c:pt>
                <c:pt idx="36">
                  <c:v>117608.59574890164</c:v>
                </c:pt>
                <c:pt idx="37">
                  <c:v>117864.93957885771</c:v>
                </c:pt>
                <c:pt idx="38">
                  <c:v>118121.28340881378</c:v>
                </c:pt>
                <c:pt idx="39">
                  <c:v>118377.62723876984</c:v>
                </c:pt>
                <c:pt idx="40">
                  <c:v>118633.97106872591</c:v>
                </c:pt>
                <c:pt idx="41">
                  <c:v>118890.31489868197</c:v>
                </c:pt>
                <c:pt idx="42">
                  <c:v>119146.65872863804</c:v>
                </c:pt>
                <c:pt idx="43">
                  <c:v>119403.0025585941</c:v>
                </c:pt>
                <c:pt idx="44">
                  <c:v>119659.34638855017</c:v>
                </c:pt>
                <c:pt idx="45">
                  <c:v>119915.69021850624</c:v>
                </c:pt>
                <c:pt idx="46">
                  <c:v>120172.0340484623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DF5-7C40-9F78-F16748523BAA}"/>
            </c:ext>
          </c:extLst>
        </c:ser>
        <c:ser>
          <c:idx val="17"/>
          <c:order val="13"/>
          <c:tx>
            <c:strRef>
              <c:f>'Employment New settlements'!$A$18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settlements'!$B$18:$AV$18</c:f>
              <c:numCache>
                <c:formatCode>_-* #,##0_-;\-* #,##0_-;_-* "-"??_-;_-@_-</c:formatCode>
                <c:ptCount val="47"/>
                <c:pt idx="0">
                  <c:v>124300</c:v>
                </c:pt>
                <c:pt idx="1">
                  <c:v>127000</c:v>
                </c:pt>
                <c:pt idx="2">
                  <c:v>128200</c:v>
                </c:pt>
                <c:pt idx="3">
                  <c:v>132300</c:v>
                </c:pt>
                <c:pt idx="4">
                  <c:v>133600</c:v>
                </c:pt>
                <c:pt idx="5">
                  <c:v>133500</c:v>
                </c:pt>
                <c:pt idx="6">
                  <c:v>135500</c:v>
                </c:pt>
                <c:pt idx="7">
                  <c:v>135700</c:v>
                </c:pt>
                <c:pt idx="8">
                  <c:v>136800</c:v>
                </c:pt>
                <c:pt idx="9">
                  <c:v>134500</c:v>
                </c:pt>
                <c:pt idx="10">
                  <c:v>135900</c:v>
                </c:pt>
                <c:pt idx="11">
                  <c:v>137600</c:v>
                </c:pt>
                <c:pt idx="12">
                  <c:v>133400</c:v>
                </c:pt>
                <c:pt idx="13">
                  <c:v>142300</c:v>
                </c:pt>
                <c:pt idx="14">
                  <c:v>144266.14653008204</c:v>
                </c:pt>
                <c:pt idx="15">
                  <c:v>146232.29306016408</c:v>
                </c:pt>
                <c:pt idx="16">
                  <c:v>147215.3663252051</c:v>
                </c:pt>
                <c:pt idx="17">
                  <c:v>148198.43959024613</c:v>
                </c:pt>
                <c:pt idx="18">
                  <c:v>149181.51285528715</c:v>
                </c:pt>
                <c:pt idx="19">
                  <c:v>150164.58612032817</c:v>
                </c:pt>
                <c:pt idx="20">
                  <c:v>151147.65938536919</c:v>
                </c:pt>
                <c:pt idx="21">
                  <c:v>152130.73265041021</c:v>
                </c:pt>
                <c:pt idx="22">
                  <c:v>153113.80591545123</c:v>
                </c:pt>
                <c:pt idx="23">
                  <c:v>154096.87918049225</c:v>
                </c:pt>
                <c:pt idx="24">
                  <c:v>155079.95244553327</c:v>
                </c:pt>
                <c:pt idx="25">
                  <c:v>156063.02571057429</c:v>
                </c:pt>
                <c:pt idx="26">
                  <c:v>157046.09897561531</c:v>
                </c:pt>
                <c:pt idx="27">
                  <c:v>158029.17224065633</c:v>
                </c:pt>
                <c:pt idx="28">
                  <c:v>159012.24550569736</c:v>
                </c:pt>
                <c:pt idx="29">
                  <c:v>159995.31877073838</c:v>
                </c:pt>
                <c:pt idx="30">
                  <c:v>160978.3920357794</c:v>
                </c:pt>
                <c:pt idx="31">
                  <c:v>161961.46530082042</c:v>
                </c:pt>
                <c:pt idx="32">
                  <c:v>162944.53856586144</c:v>
                </c:pt>
                <c:pt idx="33">
                  <c:v>163927.61183090246</c:v>
                </c:pt>
                <c:pt idx="34">
                  <c:v>164910.68509594348</c:v>
                </c:pt>
                <c:pt idx="35">
                  <c:v>165893.7583609845</c:v>
                </c:pt>
                <c:pt idx="36">
                  <c:v>166876.83162602552</c:v>
                </c:pt>
                <c:pt idx="37">
                  <c:v>167859.90489106654</c:v>
                </c:pt>
                <c:pt idx="38">
                  <c:v>168842.97815610757</c:v>
                </c:pt>
                <c:pt idx="39">
                  <c:v>169826.05142114859</c:v>
                </c:pt>
                <c:pt idx="40">
                  <c:v>170809.12468618961</c:v>
                </c:pt>
                <c:pt idx="41">
                  <c:v>171792.19795123063</c:v>
                </c:pt>
                <c:pt idx="42">
                  <c:v>172775.27121627165</c:v>
                </c:pt>
                <c:pt idx="43">
                  <c:v>173758.34448131267</c:v>
                </c:pt>
                <c:pt idx="44">
                  <c:v>174741.41774635369</c:v>
                </c:pt>
                <c:pt idx="45">
                  <c:v>175724.49101139471</c:v>
                </c:pt>
                <c:pt idx="46">
                  <c:v>176707.56427643573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8DF5-7C40-9F78-F16748523BAA}"/>
            </c:ext>
          </c:extLst>
        </c:ser>
        <c:ser>
          <c:idx val="18"/>
          <c:order val="14"/>
          <c:tx>
            <c:strRef>
              <c:f>'Employment New settlements'!$A$19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settlements'!$B$19:$AV$19</c:f>
              <c:numCache>
                <c:formatCode>_-* #,##0_-;\-* #,##0_-;_-* "-"??_-;_-@_-</c:formatCode>
                <c:ptCount val="47"/>
                <c:pt idx="0">
                  <c:v>105000</c:v>
                </c:pt>
                <c:pt idx="1">
                  <c:v>104100</c:v>
                </c:pt>
                <c:pt idx="2">
                  <c:v>107200</c:v>
                </c:pt>
                <c:pt idx="3">
                  <c:v>112200</c:v>
                </c:pt>
                <c:pt idx="4">
                  <c:v>112800</c:v>
                </c:pt>
                <c:pt idx="5">
                  <c:v>117200</c:v>
                </c:pt>
                <c:pt idx="6">
                  <c:v>111200</c:v>
                </c:pt>
                <c:pt idx="7">
                  <c:v>114500</c:v>
                </c:pt>
                <c:pt idx="8">
                  <c:v>112400</c:v>
                </c:pt>
                <c:pt idx="9">
                  <c:v>115700</c:v>
                </c:pt>
                <c:pt idx="10">
                  <c:v>118100</c:v>
                </c:pt>
                <c:pt idx="11">
                  <c:v>118500</c:v>
                </c:pt>
                <c:pt idx="12">
                  <c:v>119900</c:v>
                </c:pt>
                <c:pt idx="13">
                  <c:v>115900</c:v>
                </c:pt>
                <c:pt idx="14">
                  <c:v>116712.13051442461</c:v>
                </c:pt>
                <c:pt idx="15">
                  <c:v>117524.26102884923</c:v>
                </c:pt>
                <c:pt idx="16">
                  <c:v>117930.32628606154</c:v>
                </c:pt>
                <c:pt idx="17">
                  <c:v>118336.39154327384</c:v>
                </c:pt>
                <c:pt idx="18">
                  <c:v>118742.45680048615</c:v>
                </c:pt>
                <c:pt idx="19">
                  <c:v>119148.52205769846</c:v>
                </c:pt>
                <c:pt idx="20">
                  <c:v>119554.58731491076</c:v>
                </c:pt>
                <c:pt idx="21">
                  <c:v>119960.65257212307</c:v>
                </c:pt>
                <c:pt idx="22">
                  <c:v>120366.71782933538</c:v>
                </c:pt>
                <c:pt idx="23">
                  <c:v>120772.78308654769</c:v>
                </c:pt>
                <c:pt idx="24">
                  <c:v>121178.84834375999</c:v>
                </c:pt>
                <c:pt idx="25">
                  <c:v>121584.9136009723</c:v>
                </c:pt>
                <c:pt idx="26">
                  <c:v>121990.97885818461</c:v>
                </c:pt>
                <c:pt idx="27">
                  <c:v>122397.04411539692</c:v>
                </c:pt>
                <c:pt idx="28">
                  <c:v>122803.10937260922</c:v>
                </c:pt>
                <c:pt idx="29">
                  <c:v>123209.17462982153</c:v>
                </c:pt>
                <c:pt idx="30">
                  <c:v>123615.23988703384</c:v>
                </c:pt>
                <c:pt idx="31">
                  <c:v>124021.30514424614</c:v>
                </c:pt>
                <c:pt idx="32">
                  <c:v>124427.37040145845</c:v>
                </c:pt>
                <c:pt idx="33">
                  <c:v>124833.43565867076</c:v>
                </c:pt>
                <c:pt idx="34">
                  <c:v>125239.50091588307</c:v>
                </c:pt>
                <c:pt idx="35">
                  <c:v>125645.56617309537</c:v>
                </c:pt>
                <c:pt idx="36">
                  <c:v>126051.63143030768</c:v>
                </c:pt>
                <c:pt idx="37">
                  <c:v>126457.69668751999</c:v>
                </c:pt>
                <c:pt idx="38">
                  <c:v>126863.76194473229</c:v>
                </c:pt>
                <c:pt idx="39">
                  <c:v>127269.8272019446</c:v>
                </c:pt>
                <c:pt idx="40">
                  <c:v>127675.89245915691</c:v>
                </c:pt>
                <c:pt idx="41">
                  <c:v>128081.95771636922</c:v>
                </c:pt>
                <c:pt idx="42">
                  <c:v>128488.02297358152</c:v>
                </c:pt>
                <c:pt idx="43">
                  <c:v>128894.08823079383</c:v>
                </c:pt>
                <c:pt idx="44">
                  <c:v>129300.15348800614</c:v>
                </c:pt>
                <c:pt idx="45">
                  <c:v>129706.21874521844</c:v>
                </c:pt>
                <c:pt idx="46">
                  <c:v>130112.28400243075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8DF5-7C40-9F78-F16748523BAA}"/>
            </c:ext>
          </c:extLst>
        </c:ser>
        <c:ser>
          <c:idx val="19"/>
          <c:order val="15"/>
          <c:tx>
            <c:strRef>
              <c:f>'Employment New settlements'!$A$20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settlements'!$B$20:$AV$20</c:f>
              <c:numCache>
                <c:formatCode>_-* #,##0_-;\-* #,##0_-;_-* "-"??_-;_-@_-</c:formatCode>
                <c:ptCount val="47"/>
                <c:pt idx="0">
                  <c:v>47400</c:v>
                </c:pt>
                <c:pt idx="1">
                  <c:v>49000</c:v>
                </c:pt>
                <c:pt idx="2">
                  <c:v>50700</c:v>
                </c:pt>
                <c:pt idx="3">
                  <c:v>49500</c:v>
                </c:pt>
                <c:pt idx="4">
                  <c:v>47200</c:v>
                </c:pt>
                <c:pt idx="5">
                  <c:v>43900</c:v>
                </c:pt>
                <c:pt idx="6">
                  <c:v>47000</c:v>
                </c:pt>
                <c:pt idx="7">
                  <c:v>46100</c:v>
                </c:pt>
                <c:pt idx="8">
                  <c:v>49700</c:v>
                </c:pt>
                <c:pt idx="9">
                  <c:v>53300</c:v>
                </c:pt>
                <c:pt idx="10">
                  <c:v>49400</c:v>
                </c:pt>
                <c:pt idx="11">
                  <c:v>44400</c:v>
                </c:pt>
                <c:pt idx="12">
                  <c:v>47200</c:v>
                </c:pt>
                <c:pt idx="13">
                  <c:v>50200</c:v>
                </c:pt>
                <c:pt idx="14">
                  <c:v>50619.948252237809</c:v>
                </c:pt>
                <c:pt idx="15">
                  <c:v>51039.896504475619</c:v>
                </c:pt>
                <c:pt idx="16">
                  <c:v>51249.870630594523</c:v>
                </c:pt>
                <c:pt idx="17">
                  <c:v>51459.844756713428</c:v>
                </c:pt>
                <c:pt idx="18">
                  <c:v>51669.818882832333</c:v>
                </c:pt>
                <c:pt idx="19">
                  <c:v>51879.793008951237</c:v>
                </c:pt>
                <c:pt idx="20">
                  <c:v>52089.767135070142</c:v>
                </c:pt>
                <c:pt idx="21">
                  <c:v>52299.741261189047</c:v>
                </c:pt>
                <c:pt idx="22">
                  <c:v>52509.715387307951</c:v>
                </c:pt>
                <c:pt idx="23">
                  <c:v>52719.689513426856</c:v>
                </c:pt>
                <c:pt idx="24">
                  <c:v>52929.663639545761</c:v>
                </c:pt>
                <c:pt idx="25">
                  <c:v>53139.637765664665</c:v>
                </c:pt>
                <c:pt idx="26">
                  <c:v>53349.61189178357</c:v>
                </c:pt>
                <c:pt idx="27">
                  <c:v>53559.586017902475</c:v>
                </c:pt>
                <c:pt idx="28">
                  <c:v>53769.56014402138</c:v>
                </c:pt>
                <c:pt idx="29">
                  <c:v>53979.534270140284</c:v>
                </c:pt>
                <c:pt idx="30">
                  <c:v>54189.508396259189</c:v>
                </c:pt>
                <c:pt idx="31">
                  <c:v>54399.482522378094</c:v>
                </c:pt>
                <c:pt idx="32">
                  <c:v>54609.456648496998</c:v>
                </c:pt>
                <c:pt idx="33">
                  <c:v>54819.430774615903</c:v>
                </c:pt>
                <c:pt idx="34">
                  <c:v>55029.404900734808</c:v>
                </c:pt>
                <c:pt idx="35">
                  <c:v>55239.379026853712</c:v>
                </c:pt>
                <c:pt idx="36">
                  <c:v>55449.353152972617</c:v>
                </c:pt>
                <c:pt idx="37">
                  <c:v>55659.327279091522</c:v>
                </c:pt>
                <c:pt idx="38">
                  <c:v>55869.301405210426</c:v>
                </c:pt>
                <c:pt idx="39">
                  <c:v>56079.275531329331</c:v>
                </c:pt>
                <c:pt idx="40">
                  <c:v>56289.249657448236</c:v>
                </c:pt>
                <c:pt idx="41">
                  <c:v>56499.22378356714</c:v>
                </c:pt>
                <c:pt idx="42">
                  <c:v>56709.197909686045</c:v>
                </c:pt>
                <c:pt idx="43">
                  <c:v>56919.17203580495</c:v>
                </c:pt>
                <c:pt idx="44">
                  <c:v>57129.146161923854</c:v>
                </c:pt>
                <c:pt idx="45">
                  <c:v>57339.120288042759</c:v>
                </c:pt>
                <c:pt idx="46">
                  <c:v>57549.094414161664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8DF5-7C40-9F78-F16748523BAA}"/>
            </c:ext>
          </c:extLst>
        </c:ser>
        <c:ser>
          <c:idx val="20"/>
          <c:order val="16"/>
          <c:tx>
            <c:strRef>
              <c:f>'Employment New settlements'!$A$21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settlements'!$B$21:$AV$21</c:f>
              <c:numCache>
                <c:formatCode>_-* #,##0_-;\-* #,##0_-;_-* "-"??_-;_-@_-</c:formatCode>
                <c:ptCount val="47"/>
                <c:pt idx="0">
                  <c:v>38900</c:v>
                </c:pt>
                <c:pt idx="1">
                  <c:v>39500</c:v>
                </c:pt>
                <c:pt idx="2">
                  <c:v>40200</c:v>
                </c:pt>
                <c:pt idx="3">
                  <c:v>39800</c:v>
                </c:pt>
                <c:pt idx="4">
                  <c:v>39600</c:v>
                </c:pt>
                <c:pt idx="5">
                  <c:v>39900</c:v>
                </c:pt>
                <c:pt idx="6">
                  <c:v>40500</c:v>
                </c:pt>
                <c:pt idx="7">
                  <c:v>42400</c:v>
                </c:pt>
                <c:pt idx="8">
                  <c:v>37200</c:v>
                </c:pt>
                <c:pt idx="9">
                  <c:v>38500</c:v>
                </c:pt>
                <c:pt idx="10">
                  <c:v>38200</c:v>
                </c:pt>
                <c:pt idx="11">
                  <c:v>37200</c:v>
                </c:pt>
                <c:pt idx="12">
                  <c:v>37900</c:v>
                </c:pt>
                <c:pt idx="13">
                  <c:v>42100</c:v>
                </c:pt>
                <c:pt idx="14">
                  <c:v>42388.400384366621</c:v>
                </c:pt>
                <c:pt idx="15">
                  <c:v>42676.800768733243</c:v>
                </c:pt>
                <c:pt idx="16">
                  <c:v>42821.000960916557</c:v>
                </c:pt>
                <c:pt idx="17">
                  <c:v>42965.201153099872</c:v>
                </c:pt>
                <c:pt idx="18">
                  <c:v>43109.401345283186</c:v>
                </c:pt>
                <c:pt idx="19">
                  <c:v>43253.6015374665</c:v>
                </c:pt>
                <c:pt idx="20">
                  <c:v>43397.801729649815</c:v>
                </c:pt>
                <c:pt idx="21">
                  <c:v>43542.001921833129</c:v>
                </c:pt>
                <c:pt idx="22">
                  <c:v>43686.202114016443</c:v>
                </c:pt>
                <c:pt idx="23">
                  <c:v>43830.402306199758</c:v>
                </c:pt>
                <c:pt idx="24">
                  <c:v>43974.602498383072</c:v>
                </c:pt>
                <c:pt idx="25">
                  <c:v>44118.802690566386</c:v>
                </c:pt>
                <c:pt idx="26">
                  <c:v>44263.002882749701</c:v>
                </c:pt>
                <c:pt idx="27">
                  <c:v>44407.203074933015</c:v>
                </c:pt>
                <c:pt idx="28">
                  <c:v>44551.40326711633</c:v>
                </c:pt>
                <c:pt idx="29">
                  <c:v>44695.603459299644</c:v>
                </c:pt>
                <c:pt idx="30">
                  <c:v>44839.803651482958</c:v>
                </c:pt>
                <c:pt idx="31">
                  <c:v>44984.003843666273</c:v>
                </c:pt>
                <c:pt idx="32">
                  <c:v>45128.204035849587</c:v>
                </c:pt>
                <c:pt idx="33">
                  <c:v>45272.404228032901</c:v>
                </c:pt>
                <c:pt idx="34">
                  <c:v>45416.604420216216</c:v>
                </c:pt>
                <c:pt idx="35">
                  <c:v>45560.80461239953</c:v>
                </c:pt>
                <c:pt idx="36">
                  <c:v>45705.004804582844</c:v>
                </c:pt>
                <c:pt idx="37">
                  <c:v>45849.204996766159</c:v>
                </c:pt>
                <c:pt idx="38">
                  <c:v>45993.405188949473</c:v>
                </c:pt>
                <c:pt idx="39">
                  <c:v>46137.605381132787</c:v>
                </c:pt>
                <c:pt idx="40">
                  <c:v>46281.805573316102</c:v>
                </c:pt>
                <c:pt idx="41">
                  <c:v>46426.005765499416</c:v>
                </c:pt>
                <c:pt idx="42">
                  <c:v>46570.205957682731</c:v>
                </c:pt>
                <c:pt idx="43">
                  <c:v>46714.406149866045</c:v>
                </c:pt>
                <c:pt idx="44">
                  <c:v>46858.606342049359</c:v>
                </c:pt>
                <c:pt idx="45">
                  <c:v>47002.806534232674</c:v>
                </c:pt>
                <c:pt idx="46">
                  <c:v>47147.006726415988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8DF5-7C40-9F78-F16748523BAA}"/>
            </c:ext>
          </c:extLst>
        </c:ser>
        <c:ser>
          <c:idx val="21"/>
          <c:order val="17"/>
          <c:tx>
            <c:strRef>
              <c:f>'Employment New settlements'!$A$22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settlements'!$B$22:$AV$22</c:f>
              <c:numCache>
                <c:formatCode>_-* #,##0_-;\-* #,##0_-;_-* "-"??_-;_-@_-</c:formatCode>
                <c:ptCount val="47"/>
                <c:pt idx="0">
                  <c:v>81200</c:v>
                </c:pt>
                <c:pt idx="1">
                  <c:v>80800</c:v>
                </c:pt>
                <c:pt idx="2">
                  <c:v>82800</c:v>
                </c:pt>
                <c:pt idx="3">
                  <c:v>83000</c:v>
                </c:pt>
                <c:pt idx="4">
                  <c:v>83800</c:v>
                </c:pt>
                <c:pt idx="5">
                  <c:v>82500</c:v>
                </c:pt>
                <c:pt idx="6">
                  <c:v>81800</c:v>
                </c:pt>
                <c:pt idx="7">
                  <c:v>85300</c:v>
                </c:pt>
                <c:pt idx="8">
                  <c:v>83800</c:v>
                </c:pt>
                <c:pt idx="9">
                  <c:v>90000</c:v>
                </c:pt>
                <c:pt idx="10">
                  <c:v>90800</c:v>
                </c:pt>
                <c:pt idx="11">
                  <c:v>93700</c:v>
                </c:pt>
                <c:pt idx="12">
                  <c:v>95600</c:v>
                </c:pt>
                <c:pt idx="13">
                  <c:v>92200</c:v>
                </c:pt>
                <c:pt idx="14">
                  <c:v>93279.279107193957</c:v>
                </c:pt>
                <c:pt idx="15">
                  <c:v>94358.558214387915</c:v>
                </c:pt>
                <c:pt idx="16">
                  <c:v>94898.197767984893</c:v>
                </c:pt>
                <c:pt idx="17">
                  <c:v>95437.837321581872</c:v>
                </c:pt>
                <c:pt idx="18">
                  <c:v>95977.476875178851</c:v>
                </c:pt>
                <c:pt idx="19">
                  <c:v>96517.116428775829</c:v>
                </c:pt>
                <c:pt idx="20">
                  <c:v>97056.755982372808</c:v>
                </c:pt>
                <c:pt idx="21">
                  <c:v>97596.395535969787</c:v>
                </c:pt>
                <c:pt idx="22">
                  <c:v>98136.035089566765</c:v>
                </c:pt>
                <c:pt idx="23">
                  <c:v>98675.674643163744</c:v>
                </c:pt>
                <c:pt idx="24">
                  <c:v>99215.314196760723</c:v>
                </c:pt>
                <c:pt idx="25">
                  <c:v>99754.953750357701</c:v>
                </c:pt>
                <c:pt idx="26">
                  <c:v>100294.59330395468</c:v>
                </c:pt>
                <c:pt idx="27">
                  <c:v>100834.23285755166</c:v>
                </c:pt>
                <c:pt idx="28">
                  <c:v>101373.87241114864</c:v>
                </c:pt>
                <c:pt idx="29">
                  <c:v>101913.51196474562</c:v>
                </c:pt>
                <c:pt idx="30">
                  <c:v>102453.15151834259</c:v>
                </c:pt>
                <c:pt idx="31">
                  <c:v>102992.79107193957</c:v>
                </c:pt>
                <c:pt idx="32">
                  <c:v>103532.43062553655</c:v>
                </c:pt>
                <c:pt idx="33">
                  <c:v>104072.07017913353</c:v>
                </c:pt>
                <c:pt idx="34">
                  <c:v>104611.70973273051</c:v>
                </c:pt>
                <c:pt idx="35">
                  <c:v>105151.34928632749</c:v>
                </c:pt>
                <c:pt idx="36">
                  <c:v>105690.98883992447</c:v>
                </c:pt>
                <c:pt idx="37">
                  <c:v>106230.62839352145</c:v>
                </c:pt>
                <c:pt idx="38">
                  <c:v>106770.26794711842</c:v>
                </c:pt>
                <c:pt idx="39">
                  <c:v>107309.9075007154</c:v>
                </c:pt>
                <c:pt idx="40">
                  <c:v>107849.54705431238</c:v>
                </c:pt>
                <c:pt idx="41">
                  <c:v>108389.18660790936</c:v>
                </c:pt>
                <c:pt idx="42">
                  <c:v>108928.82616150634</c:v>
                </c:pt>
                <c:pt idx="43">
                  <c:v>109468.46571510332</c:v>
                </c:pt>
                <c:pt idx="44">
                  <c:v>110008.1052687003</c:v>
                </c:pt>
                <c:pt idx="45">
                  <c:v>110547.74482229727</c:v>
                </c:pt>
                <c:pt idx="46">
                  <c:v>111087.38437589425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8DF5-7C40-9F78-F16748523BAA}"/>
            </c:ext>
          </c:extLst>
        </c:ser>
        <c:ser>
          <c:idx val="22"/>
          <c:order val="18"/>
          <c:tx>
            <c:strRef>
              <c:f>'Employment New settlements'!$A$23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settlements'!$B$23:$AV$23</c:f>
              <c:numCache>
                <c:formatCode>_-* #,##0_-;\-* #,##0_-;_-* "-"??_-;_-@_-</c:formatCode>
                <c:ptCount val="47"/>
                <c:pt idx="0">
                  <c:v>42400</c:v>
                </c:pt>
                <c:pt idx="1">
                  <c:v>42200</c:v>
                </c:pt>
                <c:pt idx="2">
                  <c:v>44800</c:v>
                </c:pt>
                <c:pt idx="3">
                  <c:v>50700</c:v>
                </c:pt>
                <c:pt idx="4">
                  <c:v>44300</c:v>
                </c:pt>
                <c:pt idx="5">
                  <c:v>45900</c:v>
                </c:pt>
                <c:pt idx="6">
                  <c:v>46600</c:v>
                </c:pt>
                <c:pt idx="7">
                  <c:v>49300</c:v>
                </c:pt>
                <c:pt idx="8">
                  <c:v>47800</c:v>
                </c:pt>
                <c:pt idx="9">
                  <c:v>49600</c:v>
                </c:pt>
                <c:pt idx="10">
                  <c:v>46700</c:v>
                </c:pt>
                <c:pt idx="11">
                  <c:v>48500</c:v>
                </c:pt>
                <c:pt idx="12">
                  <c:v>50100</c:v>
                </c:pt>
                <c:pt idx="13">
                  <c:v>45900</c:v>
                </c:pt>
                <c:pt idx="14">
                  <c:v>46452.691724268967</c:v>
                </c:pt>
                <c:pt idx="15">
                  <c:v>47005.383448537934</c:v>
                </c:pt>
                <c:pt idx="16">
                  <c:v>47281.729310672417</c:v>
                </c:pt>
                <c:pt idx="17">
                  <c:v>47558.075172806901</c:v>
                </c:pt>
                <c:pt idx="18">
                  <c:v>47834.421034941384</c:v>
                </c:pt>
                <c:pt idx="19">
                  <c:v>48110.766897075868</c:v>
                </c:pt>
                <c:pt idx="20">
                  <c:v>48387.112759210351</c:v>
                </c:pt>
                <c:pt idx="21">
                  <c:v>48663.458621344835</c:v>
                </c:pt>
                <c:pt idx="22">
                  <c:v>48939.804483479318</c:v>
                </c:pt>
                <c:pt idx="23">
                  <c:v>49216.150345613802</c:v>
                </c:pt>
                <c:pt idx="24">
                  <c:v>49492.496207748285</c:v>
                </c:pt>
                <c:pt idx="25">
                  <c:v>49768.842069882769</c:v>
                </c:pt>
                <c:pt idx="26">
                  <c:v>50045.187932017252</c:v>
                </c:pt>
                <c:pt idx="27">
                  <c:v>50321.533794151735</c:v>
                </c:pt>
                <c:pt idx="28">
                  <c:v>50597.879656286219</c:v>
                </c:pt>
                <c:pt idx="29">
                  <c:v>50874.225518420702</c:v>
                </c:pt>
                <c:pt idx="30">
                  <c:v>51150.571380555186</c:v>
                </c:pt>
                <c:pt idx="31">
                  <c:v>51426.917242689669</c:v>
                </c:pt>
                <c:pt idx="32">
                  <c:v>51703.263104824153</c:v>
                </c:pt>
                <c:pt idx="33">
                  <c:v>51979.608966958636</c:v>
                </c:pt>
                <c:pt idx="34">
                  <c:v>52255.95482909312</c:v>
                </c:pt>
                <c:pt idx="35">
                  <c:v>52532.300691227603</c:v>
                </c:pt>
                <c:pt idx="36">
                  <c:v>52808.646553362087</c:v>
                </c:pt>
                <c:pt idx="37">
                  <c:v>53084.99241549657</c:v>
                </c:pt>
                <c:pt idx="38">
                  <c:v>53361.338277631054</c:v>
                </c:pt>
                <c:pt idx="39">
                  <c:v>53637.684139765537</c:v>
                </c:pt>
                <c:pt idx="40">
                  <c:v>53914.030001900021</c:v>
                </c:pt>
                <c:pt idx="41">
                  <c:v>54190.375864034504</c:v>
                </c:pt>
                <c:pt idx="42">
                  <c:v>54466.721726168988</c:v>
                </c:pt>
                <c:pt idx="43">
                  <c:v>54743.067588303471</c:v>
                </c:pt>
                <c:pt idx="44">
                  <c:v>55019.413450437954</c:v>
                </c:pt>
                <c:pt idx="45">
                  <c:v>55295.759312572438</c:v>
                </c:pt>
                <c:pt idx="46">
                  <c:v>55572.105174706921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8DF5-7C40-9F78-F16748523BAA}"/>
            </c:ext>
          </c:extLst>
        </c:ser>
        <c:ser>
          <c:idx val="0"/>
          <c:order val="19"/>
          <c:tx>
            <c:strRef>
              <c:f>'Employment New settlements'!$A$24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settlements'!$B$24:$AV$24</c:f>
              <c:numCache>
                <c:formatCode>_-* #,##0_-;\-* #,##0_-;_-* "-"??_-;_-@_-</c:formatCode>
                <c:ptCount val="47"/>
                <c:pt idx="0">
                  <c:v>26900</c:v>
                </c:pt>
                <c:pt idx="1">
                  <c:v>27200</c:v>
                </c:pt>
                <c:pt idx="2">
                  <c:v>27200</c:v>
                </c:pt>
                <c:pt idx="3">
                  <c:v>28900</c:v>
                </c:pt>
                <c:pt idx="4">
                  <c:v>29700</c:v>
                </c:pt>
                <c:pt idx="5">
                  <c:v>29600</c:v>
                </c:pt>
                <c:pt idx="6">
                  <c:v>31200</c:v>
                </c:pt>
                <c:pt idx="7">
                  <c:v>32700</c:v>
                </c:pt>
                <c:pt idx="8">
                  <c:v>34200</c:v>
                </c:pt>
                <c:pt idx="9">
                  <c:v>29900</c:v>
                </c:pt>
                <c:pt idx="10">
                  <c:v>30800</c:v>
                </c:pt>
                <c:pt idx="11">
                  <c:v>31800</c:v>
                </c:pt>
                <c:pt idx="12">
                  <c:v>33700</c:v>
                </c:pt>
                <c:pt idx="13">
                  <c:v>37300</c:v>
                </c:pt>
                <c:pt idx="14">
                  <c:v>37796.031971825862</c:v>
                </c:pt>
                <c:pt idx="15">
                  <c:v>38292.063943651723</c:v>
                </c:pt>
                <c:pt idx="16">
                  <c:v>38540.07992956465</c:v>
                </c:pt>
                <c:pt idx="17">
                  <c:v>38788.095915477577</c:v>
                </c:pt>
                <c:pt idx="18">
                  <c:v>39036.111901390504</c:v>
                </c:pt>
                <c:pt idx="19">
                  <c:v>39284.127887303432</c:v>
                </c:pt>
                <c:pt idx="20">
                  <c:v>39532.143873216359</c:v>
                </c:pt>
                <c:pt idx="21">
                  <c:v>39780.159859129286</c:v>
                </c:pt>
                <c:pt idx="22">
                  <c:v>40028.175845042213</c:v>
                </c:pt>
                <c:pt idx="23">
                  <c:v>40276.19183095514</c:v>
                </c:pt>
                <c:pt idx="24">
                  <c:v>40524.207816868067</c:v>
                </c:pt>
                <c:pt idx="25">
                  <c:v>40772.223802780994</c:v>
                </c:pt>
                <c:pt idx="26">
                  <c:v>41020.239788693922</c:v>
                </c:pt>
                <c:pt idx="27">
                  <c:v>41268.255774606849</c:v>
                </c:pt>
                <c:pt idx="28">
                  <c:v>41516.271760519776</c:v>
                </c:pt>
                <c:pt idx="29">
                  <c:v>41764.287746432703</c:v>
                </c:pt>
                <c:pt idx="30">
                  <c:v>42012.30373234563</c:v>
                </c:pt>
                <c:pt idx="31">
                  <c:v>42260.319718258557</c:v>
                </c:pt>
                <c:pt idx="32">
                  <c:v>42508.335704171484</c:v>
                </c:pt>
                <c:pt idx="33">
                  <c:v>42756.351690084412</c:v>
                </c:pt>
                <c:pt idx="34">
                  <c:v>43004.367675997339</c:v>
                </c:pt>
                <c:pt idx="35">
                  <c:v>43252.383661910266</c:v>
                </c:pt>
                <c:pt idx="36">
                  <c:v>43500.399647823193</c:v>
                </c:pt>
                <c:pt idx="37">
                  <c:v>43748.41563373612</c:v>
                </c:pt>
                <c:pt idx="38">
                  <c:v>43996.431619649047</c:v>
                </c:pt>
                <c:pt idx="39">
                  <c:v>44244.447605561974</c:v>
                </c:pt>
                <c:pt idx="40">
                  <c:v>44492.463591474901</c:v>
                </c:pt>
                <c:pt idx="41">
                  <c:v>44740.479577387829</c:v>
                </c:pt>
                <c:pt idx="42">
                  <c:v>44988.495563300756</c:v>
                </c:pt>
                <c:pt idx="43">
                  <c:v>45236.511549213683</c:v>
                </c:pt>
                <c:pt idx="44">
                  <c:v>45484.52753512661</c:v>
                </c:pt>
                <c:pt idx="45">
                  <c:v>45732.543521039537</c:v>
                </c:pt>
                <c:pt idx="46">
                  <c:v>45980.559506952464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8DF5-7C40-9F78-F16748523BAA}"/>
            </c:ext>
          </c:extLst>
        </c:ser>
        <c:ser>
          <c:idx val="23"/>
          <c:order val="20"/>
          <c:tx>
            <c:strRef>
              <c:f>'Employment New settlements'!$A$25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settlements'!$B$25:$AV$25</c:f>
              <c:numCache>
                <c:formatCode>_-* #,##0_-;\-* #,##0_-;_-* "-"??_-;_-@_-</c:formatCode>
                <c:ptCount val="47"/>
                <c:pt idx="0">
                  <c:v>40700</c:v>
                </c:pt>
                <c:pt idx="1">
                  <c:v>43900</c:v>
                </c:pt>
                <c:pt idx="2">
                  <c:v>43700</c:v>
                </c:pt>
                <c:pt idx="3">
                  <c:v>42900</c:v>
                </c:pt>
                <c:pt idx="4">
                  <c:v>43500</c:v>
                </c:pt>
                <c:pt idx="5">
                  <c:v>42200</c:v>
                </c:pt>
                <c:pt idx="6">
                  <c:v>43800</c:v>
                </c:pt>
                <c:pt idx="7">
                  <c:v>45200</c:v>
                </c:pt>
                <c:pt idx="8">
                  <c:v>44100</c:v>
                </c:pt>
                <c:pt idx="9">
                  <c:v>42300</c:v>
                </c:pt>
                <c:pt idx="10">
                  <c:v>48900</c:v>
                </c:pt>
                <c:pt idx="11">
                  <c:v>43900</c:v>
                </c:pt>
                <c:pt idx="12">
                  <c:v>43000</c:v>
                </c:pt>
                <c:pt idx="13">
                  <c:v>47700</c:v>
                </c:pt>
                <c:pt idx="14">
                  <c:v>48114.269993082169</c:v>
                </c:pt>
                <c:pt idx="15">
                  <c:v>48528.539986164338</c:v>
                </c:pt>
                <c:pt idx="16">
                  <c:v>48735.674982705423</c:v>
                </c:pt>
                <c:pt idx="17">
                  <c:v>48942.809979246507</c:v>
                </c:pt>
                <c:pt idx="18">
                  <c:v>49149.944975787592</c:v>
                </c:pt>
                <c:pt idx="19">
                  <c:v>49357.079972328676</c:v>
                </c:pt>
                <c:pt idx="20">
                  <c:v>49564.214968869761</c:v>
                </c:pt>
                <c:pt idx="21">
                  <c:v>49771.349965410845</c:v>
                </c:pt>
                <c:pt idx="22">
                  <c:v>49978.48496195193</c:v>
                </c:pt>
                <c:pt idx="23">
                  <c:v>50185.619958493015</c:v>
                </c:pt>
                <c:pt idx="24">
                  <c:v>50392.754955034099</c:v>
                </c:pt>
                <c:pt idx="25">
                  <c:v>50599.889951575184</c:v>
                </c:pt>
                <c:pt idx="26">
                  <c:v>50807.024948116268</c:v>
                </c:pt>
                <c:pt idx="27">
                  <c:v>51014.159944657353</c:v>
                </c:pt>
                <c:pt idx="28">
                  <c:v>51221.294941198437</c:v>
                </c:pt>
                <c:pt idx="29">
                  <c:v>51428.429937739522</c:v>
                </c:pt>
                <c:pt idx="30">
                  <c:v>51635.564934280606</c:v>
                </c:pt>
                <c:pt idx="31">
                  <c:v>51842.699930821691</c:v>
                </c:pt>
                <c:pt idx="32">
                  <c:v>52049.834927362775</c:v>
                </c:pt>
                <c:pt idx="33">
                  <c:v>52256.96992390386</c:v>
                </c:pt>
                <c:pt idx="34">
                  <c:v>52464.104920444945</c:v>
                </c:pt>
                <c:pt idx="35">
                  <c:v>52671.239916986029</c:v>
                </c:pt>
                <c:pt idx="36">
                  <c:v>52878.374913527114</c:v>
                </c:pt>
                <c:pt idx="37">
                  <c:v>53085.509910068198</c:v>
                </c:pt>
                <c:pt idx="38">
                  <c:v>53292.644906609283</c:v>
                </c:pt>
                <c:pt idx="39">
                  <c:v>53499.779903150367</c:v>
                </c:pt>
                <c:pt idx="40">
                  <c:v>53706.914899691452</c:v>
                </c:pt>
                <c:pt idx="41">
                  <c:v>53914.049896232536</c:v>
                </c:pt>
                <c:pt idx="42">
                  <c:v>54121.184892773621</c:v>
                </c:pt>
                <c:pt idx="43">
                  <c:v>54328.319889314706</c:v>
                </c:pt>
                <c:pt idx="44">
                  <c:v>54535.45488585579</c:v>
                </c:pt>
                <c:pt idx="45">
                  <c:v>54742.589882396875</c:v>
                </c:pt>
                <c:pt idx="46">
                  <c:v>54949.724878937959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8DF5-7C40-9F78-F16748523BAA}"/>
            </c:ext>
          </c:extLst>
        </c:ser>
        <c:ser>
          <c:idx val="1"/>
          <c:order val="21"/>
          <c:tx>
            <c:strRef>
              <c:f>'Employment New settlements'!$A$26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settlements'!$B$26:$AV$26</c:f>
              <c:numCache>
                <c:formatCode>_-* #,##0_-;\-* #,##0_-;_-* "-"??_-;_-@_-</c:formatCode>
                <c:ptCount val="47"/>
                <c:pt idx="0">
                  <c:v>40800</c:v>
                </c:pt>
                <c:pt idx="1">
                  <c:v>40500</c:v>
                </c:pt>
                <c:pt idx="2">
                  <c:v>39100</c:v>
                </c:pt>
                <c:pt idx="3">
                  <c:v>43400</c:v>
                </c:pt>
                <c:pt idx="4">
                  <c:v>41500</c:v>
                </c:pt>
                <c:pt idx="5">
                  <c:v>43700</c:v>
                </c:pt>
                <c:pt idx="6">
                  <c:v>41700</c:v>
                </c:pt>
                <c:pt idx="7">
                  <c:v>40800</c:v>
                </c:pt>
                <c:pt idx="8">
                  <c:v>36500</c:v>
                </c:pt>
                <c:pt idx="9">
                  <c:v>45800</c:v>
                </c:pt>
                <c:pt idx="10">
                  <c:v>49200</c:v>
                </c:pt>
                <c:pt idx="11">
                  <c:v>47500</c:v>
                </c:pt>
                <c:pt idx="12">
                  <c:v>44500</c:v>
                </c:pt>
                <c:pt idx="13">
                  <c:v>49500</c:v>
                </c:pt>
                <c:pt idx="14">
                  <c:v>49905.520981153604</c:v>
                </c:pt>
                <c:pt idx="15">
                  <c:v>50311.041962307208</c:v>
                </c:pt>
                <c:pt idx="16">
                  <c:v>50513.802452884011</c:v>
                </c:pt>
                <c:pt idx="17">
                  <c:v>50716.562943460813</c:v>
                </c:pt>
                <c:pt idx="18">
                  <c:v>50919.323434037615</c:v>
                </c:pt>
                <c:pt idx="19">
                  <c:v>51122.083924614417</c:v>
                </c:pt>
                <c:pt idx="20">
                  <c:v>51324.844415191219</c:v>
                </c:pt>
                <c:pt idx="21">
                  <c:v>51527.604905768021</c:v>
                </c:pt>
                <c:pt idx="22">
                  <c:v>51730.365396344823</c:v>
                </c:pt>
                <c:pt idx="23">
                  <c:v>51933.125886921625</c:v>
                </c:pt>
                <c:pt idx="24">
                  <c:v>52135.886377498427</c:v>
                </c:pt>
                <c:pt idx="25">
                  <c:v>52338.64686807523</c:v>
                </c:pt>
                <c:pt idx="26">
                  <c:v>52541.407358652032</c:v>
                </c:pt>
                <c:pt idx="27">
                  <c:v>52744.167849228834</c:v>
                </c:pt>
                <c:pt idx="28">
                  <c:v>52946.928339805636</c:v>
                </c:pt>
                <c:pt idx="29">
                  <c:v>53149.688830382438</c:v>
                </c:pt>
                <c:pt idx="30">
                  <c:v>53352.44932095924</c:v>
                </c:pt>
                <c:pt idx="31">
                  <c:v>53555.209811536042</c:v>
                </c:pt>
                <c:pt idx="32">
                  <c:v>53757.970302112844</c:v>
                </c:pt>
                <c:pt idx="33">
                  <c:v>53960.730792689646</c:v>
                </c:pt>
                <c:pt idx="34">
                  <c:v>54163.491283266449</c:v>
                </c:pt>
                <c:pt idx="35">
                  <c:v>54366.251773843251</c:v>
                </c:pt>
                <c:pt idx="36">
                  <c:v>54569.012264420053</c:v>
                </c:pt>
                <c:pt idx="37">
                  <c:v>54771.772754996855</c:v>
                </c:pt>
                <c:pt idx="38">
                  <c:v>54974.533245573657</c:v>
                </c:pt>
                <c:pt idx="39">
                  <c:v>55177.293736150459</c:v>
                </c:pt>
                <c:pt idx="40">
                  <c:v>55380.054226727261</c:v>
                </c:pt>
                <c:pt idx="41">
                  <c:v>55582.814717304063</c:v>
                </c:pt>
                <c:pt idx="42">
                  <c:v>55785.575207880865</c:v>
                </c:pt>
                <c:pt idx="43">
                  <c:v>55988.335698457668</c:v>
                </c:pt>
                <c:pt idx="44">
                  <c:v>56191.09618903447</c:v>
                </c:pt>
                <c:pt idx="45">
                  <c:v>56393.856679611272</c:v>
                </c:pt>
                <c:pt idx="46">
                  <c:v>56596.617170188074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8DF5-7C40-9F78-F16748523BAA}"/>
            </c:ext>
          </c:extLst>
        </c:ser>
        <c:ser>
          <c:idx val="2"/>
          <c:order val="22"/>
          <c:tx>
            <c:strRef>
              <c:f>'Employment New settlements'!$A$27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settlements'!$B$27:$AV$27</c:f>
              <c:numCache>
                <c:formatCode>_-* #,##0_-;\-* #,##0_-;_-* "-"??_-;_-@_-</c:formatCode>
                <c:ptCount val="47"/>
                <c:pt idx="0">
                  <c:v>62500</c:v>
                </c:pt>
                <c:pt idx="1">
                  <c:v>64100</c:v>
                </c:pt>
                <c:pt idx="2">
                  <c:v>65200</c:v>
                </c:pt>
                <c:pt idx="3">
                  <c:v>60700</c:v>
                </c:pt>
                <c:pt idx="4">
                  <c:v>60300</c:v>
                </c:pt>
                <c:pt idx="5">
                  <c:v>64600</c:v>
                </c:pt>
                <c:pt idx="6">
                  <c:v>68300</c:v>
                </c:pt>
                <c:pt idx="7">
                  <c:v>71300</c:v>
                </c:pt>
                <c:pt idx="8">
                  <c:v>73700</c:v>
                </c:pt>
                <c:pt idx="9">
                  <c:v>75100</c:v>
                </c:pt>
                <c:pt idx="10">
                  <c:v>77200</c:v>
                </c:pt>
                <c:pt idx="11">
                  <c:v>78500</c:v>
                </c:pt>
                <c:pt idx="12">
                  <c:v>75500</c:v>
                </c:pt>
                <c:pt idx="13">
                  <c:v>71000</c:v>
                </c:pt>
                <c:pt idx="14">
                  <c:v>71965.90984607565</c:v>
                </c:pt>
                <c:pt idx="15">
                  <c:v>72931.819692151301</c:v>
                </c:pt>
                <c:pt idx="16">
                  <c:v>73414.774615189119</c:v>
                </c:pt>
                <c:pt idx="17">
                  <c:v>73897.729538226937</c:v>
                </c:pt>
                <c:pt idx="18">
                  <c:v>74380.684461264755</c:v>
                </c:pt>
                <c:pt idx="19">
                  <c:v>74863.639384302573</c:v>
                </c:pt>
                <c:pt idx="20">
                  <c:v>75346.594307340391</c:v>
                </c:pt>
                <c:pt idx="21">
                  <c:v>75829.549230378208</c:v>
                </c:pt>
                <c:pt idx="22">
                  <c:v>76312.504153416026</c:v>
                </c:pt>
                <c:pt idx="23">
                  <c:v>76795.459076453844</c:v>
                </c:pt>
                <c:pt idx="24">
                  <c:v>77278.413999491662</c:v>
                </c:pt>
                <c:pt idx="25">
                  <c:v>77761.36892252948</c:v>
                </c:pt>
                <c:pt idx="26">
                  <c:v>78244.323845567298</c:v>
                </c:pt>
                <c:pt idx="27">
                  <c:v>78727.278768605116</c:v>
                </c:pt>
                <c:pt idx="28">
                  <c:v>79210.233691642934</c:v>
                </c:pt>
                <c:pt idx="29">
                  <c:v>79693.188614680752</c:v>
                </c:pt>
                <c:pt idx="30">
                  <c:v>80176.14353771857</c:v>
                </c:pt>
                <c:pt idx="31">
                  <c:v>80659.098460756388</c:v>
                </c:pt>
                <c:pt idx="32">
                  <c:v>81142.053383794206</c:v>
                </c:pt>
                <c:pt idx="33">
                  <c:v>81625.008306832024</c:v>
                </c:pt>
                <c:pt idx="34">
                  <c:v>82107.963229869842</c:v>
                </c:pt>
                <c:pt idx="35">
                  <c:v>82590.91815290766</c:v>
                </c:pt>
                <c:pt idx="36">
                  <c:v>83073.873075945477</c:v>
                </c:pt>
                <c:pt idx="37">
                  <c:v>83556.827998983295</c:v>
                </c:pt>
                <c:pt idx="38">
                  <c:v>84039.782922021113</c:v>
                </c:pt>
                <c:pt idx="39">
                  <c:v>84522.737845058931</c:v>
                </c:pt>
                <c:pt idx="40">
                  <c:v>85005.692768096749</c:v>
                </c:pt>
                <c:pt idx="41">
                  <c:v>85488.647691134567</c:v>
                </c:pt>
                <c:pt idx="42">
                  <c:v>85971.602614172385</c:v>
                </c:pt>
                <c:pt idx="43">
                  <c:v>86454.557537210203</c:v>
                </c:pt>
                <c:pt idx="44">
                  <c:v>86937.512460248021</c:v>
                </c:pt>
                <c:pt idx="45">
                  <c:v>87420.467383285839</c:v>
                </c:pt>
                <c:pt idx="46">
                  <c:v>87903.422306323657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3D-4417-A2E2-BE362A885A19}"/>
            </c:ext>
          </c:extLst>
        </c:ser>
        <c:ser>
          <c:idx val="3"/>
          <c:order val="23"/>
          <c:tx>
            <c:strRef>
              <c:f>'Employment New settlements'!$A$28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settlements'!$B$28:$AV$28</c:f>
              <c:numCache>
                <c:formatCode>_-* #,##0_-;\-* #,##0_-;_-* "-"??_-;_-@_-</c:formatCode>
                <c:ptCount val="47"/>
                <c:pt idx="0">
                  <c:v>40600</c:v>
                </c:pt>
                <c:pt idx="1">
                  <c:v>42000</c:v>
                </c:pt>
                <c:pt idx="2">
                  <c:v>42400</c:v>
                </c:pt>
                <c:pt idx="3">
                  <c:v>38800</c:v>
                </c:pt>
                <c:pt idx="4">
                  <c:v>46600</c:v>
                </c:pt>
                <c:pt idx="5">
                  <c:v>44300</c:v>
                </c:pt>
                <c:pt idx="6">
                  <c:v>44800</c:v>
                </c:pt>
                <c:pt idx="7">
                  <c:v>46100</c:v>
                </c:pt>
                <c:pt idx="8">
                  <c:v>45400</c:v>
                </c:pt>
                <c:pt idx="9">
                  <c:v>44200</c:v>
                </c:pt>
                <c:pt idx="10">
                  <c:v>43800</c:v>
                </c:pt>
                <c:pt idx="11">
                  <c:v>45000</c:v>
                </c:pt>
                <c:pt idx="12">
                  <c:v>47200</c:v>
                </c:pt>
                <c:pt idx="13">
                  <c:v>48300</c:v>
                </c:pt>
                <c:pt idx="14">
                  <c:v>48677.463588075305</c:v>
                </c:pt>
                <c:pt idx="15">
                  <c:v>49054.92717615061</c:v>
                </c:pt>
                <c:pt idx="16">
                  <c:v>49243.658970188262</c:v>
                </c:pt>
                <c:pt idx="17">
                  <c:v>49432.390764225915</c:v>
                </c:pt>
                <c:pt idx="18">
                  <c:v>49621.122558263567</c:v>
                </c:pt>
                <c:pt idx="19">
                  <c:v>49809.854352301219</c:v>
                </c:pt>
                <c:pt idx="20">
                  <c:v>49998.586146338872</c:v>
                </c:pt>
                <c:pt idx="21">
                  <c:v>50187.317940376524</c:v>
                </c:pt>
                <c:pt idx="22">
                  <c:v>50376.049734414177</c:v>
                </c:pt>
                <c:pt idx="23">
                  <c:v>50564.781528451829</c:v>
                </c:pt>
                <c:pt idx="24">
                  <c:v>50753.513322489482</c:v>
                </c:pt>
                <c:pt idx="25">
                  <c:v>50942.245116527134</c:v>
                </c:pt>
                <c:pt idx="26">
                  <c:v>51130.976910564787</c:v>
                </c:pt>
                <c:pt idx="27">
                  <c:v>51319.708704602439</c:v>
                </c:pt>
                <c:pt idx="28">
                  <c:v>51508.440498640091</c:v>
                </c:pt>
                <c:pt idx="29">
                  <c:v>51697.172292677744</c:v>
                </c:pt>
                <c:pt idx="30">
                  <c:v>51885.904086715396</c:v>
                </c:pt>
                <c:pt idx="31">
                  <c:v>52074.635880753049</c:v>
                </c:pt>
                <c:pt idx="32">
                  <c:v>52263.367674790701</c:v>
                </c:pt>
                <c:pt idx="33">
                  <c:v>52452.099468828354</c:v>
                </c:pt>
                <c:pt idx="34">
                  <c:v>52640.831262866006</c:v>
                </c:pt>
                <c:pt idx="35">
                  <c:v>52829.563056903658</c:v>
                </c:pt>
                <c:pt idx="36">
                  <c:v>53018.294850941311</c:v>
                </c:pt>
                <c:pt idx="37">
                  <c:v>53207.026644978963</c:v>
                </c:pt>
                <c:pt idx="38">
                  <c:v>53395.758439016616</c:v>
                </c:pt>
                <c:pt idx="39">
                  <c:v>53584.490233054268</c:v>
                </c:pt>
                <c:pt idx="40">
                  <c:v>53773.222027091921</c:v>
                </c:pt>
                <c:pt idx="41">
                  <c:v>53961.953821129573</c:v>
                </c:pt>
                <c:pt idx="42">
                  <c:v>54150.685615167225</c:v>
                </c:pt>
                <c:pt idx="43">
                  <c:v>54339.417409204878</c:v>
                </c:pt>
                <c:pt idx="44">
                  <c:v>54528.14920324253</c:v>
                </c:pt>
                <c:pt idx="45">
                  <c:v>54716.880997280183</c:v>
                </c:pt>
                <c:pt idx="46">
                  <c:v>54905.612791317835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3D-4417-A2E2-BE362A885A19}"/>
            </c:ext>
          </c:extLst>
        </c:ser>
        <c:ser>
          <c:idx val="24"/>
          <c:order val="24"/>
          <c:tx>
            <c:strRef>
              <c:f>'Employment New settlements'!$A$29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settlements'!$B$29:$AV$29</c:f>
              <c:numCache>
                <c:formatCode>_-* #,##0_-;\-* #,##0_-;_-* "-"??_-;_-@_-</c:formatCode>
                <c:ptCount val="47"/>
                <c:pt idx="0">
                  <c:v>89300</c:v>
                </c:pt>
                <c:pt idx="1">
                  <c:v>89100</c:v>
                </c:pt>
                <c:pt idx="2">
                  <c:v>90200</c:v>
                </c:pt>
                <c:pt idx="3">
                  <c:v>89300</c:v>
                </c:pt>
                <c:pt idx="4">
                  <c:v>91900</c:v>
                </c:pt>
                <c:pt idx="5">
                  <c:v>91600</c:v>
                </c:pt>
                <c:pt idx="6">
                  <c:v>88900</c:v>
                </c:pt>
                <c:pt idx="7">
                  <c:v>88300</c:v>
                </c:pt>
                <c:pt idx="8">
                  <c:v>93500</c:v>
                </c:pt>
                <c:pt idx="9">
                  <c:v>91700</c:v>
                </c:pt>
                <c:pt idx="10">
                  <c:v>99300</c:v>
                </c:pt>
                <c:pt idx="11">
                  <c:v>98000</c:v>
                </c:pt>
                <c:pt idx="12">
                  <c:v>91700</c:v>
                </c:pt>
                <c:pt idx="13">
                  <c:v>90100</c:v>
                </c:pt>
                <c:pt idx="14">
                  <c:v>90963.23344429479</c:v>
                </c:pt>
                <c:pt idx="15">
                  <c:v>91826.466888589581</c:v>
                </c:pt>
                <c:pt idx="16">
                  <c:v>92258.083610736969</c:v>
                </c:pt>
                <c:pt idx="17">
                  <c:v>92689.700332884357</c:v>
                </c:pt>
                <c:pt idx="18">
                  <c:v>93121.317055031745</c:v>
                </c:pt>
                <c:pt idx="19">
                  <c:v>93552.933777179132</c:v>
                </c:pt>
                <c:pt idx="20">
                  <c:v>93984.55049932652</c:v>
                </c:pt>
                <c:pt idx="21">
                  <c:v>94416.167221473908</c:v>
                </c:pt>
                <c:pt idx="22">
                  <c:v>94847.783943621296</c:v>
                </c:pt>
                <c:pt idx="23">
                  <c:v>95279.400665768684</c:v>
                </c:pt>
                <c:pt idx="24">
                  <c:v>95711.017387916072</c:v>
                </c:pt>
                <c:pt idx="25">
                  <c:v>96142.63411006346</c:v>
                </c:pt>
                <c:pt idx="26">
                  <c:v>96574.250832210848</c:v>
                </c:pt>
                <c:pt idx="27">
                  <c:v>97005.867554358236</c:v>
                </c:pt>
                <c:pt idx="28">
                  <c:v>97437.484276505624</c:v>
                </c:pt>
                <c:pt idx="29">
                  <c:v>97869.100998653012</c:v>
                </c:pt>
                <c:pt idx="30">
                  <c:v>98300.7177208004</c:v>
                </c:pt>
                <c:pt idx="31">
                  <c:v>98732.334442947787</c:v>
                </c:pt>
                <c:pt idx="32">
                  <c:v>99163.951165095175</c:v>
                </c:pt>
                <c:pt idx="33">
                  <c:v>99595.567887242563</c:v>
                </c:pt>
                <c:pt idx="34">
                  <c:v>100027.18460938995</c:v>
                </c:pt>
                <c:pt idx="35">
                  <c:v>100458.80133153734</c:v>
                </c:pt>
                <c:pt idx="36">
                  <c:v>100890.41805368473</c:v>
                </c:pt>
                <c:pt idx="37">
                  <c:v>101322.03477583211</c:v>
                </c:pt>
                <c:pt idx="38">
                  <c:v>101753.6514979795</c:v>
                </c:pt>
                <c:pt idx="39">
                  <c:v>102185.26822012689</c:v>
                </c:pt>
                <c:pt idx="40">
                  <c:v>102616.88494227428</c:v>
                </c:pt>
                <c:pt idx="41">
                  <c:v>103048.50166442167</c:v>
                </c:pt>
                <c:pt idx="42">
                  <c:v>103480.11838656905</c:v>
                </c:pt>
                <c:pt idx="43">
                  <c:v>103911.73510871644</c:v>
                </c:pt>
                <c:pt idx="44">
                  <c:v>104343.35183086383</c:v>
                </c:pt>
                <c:pt idx="45">
                  <c:v>104774.96855301122</c:v>
                </c:pt>
                <c:pt idx="46">
                  <c:v>105206.58527515861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53D-4417-A2E2-BE362A885A19}"/>
            </c:ext>
          </c:extLst>
        </c:ser>
        <c:ser>
          <c:idx val="25"/>
          <c:order val="25"/>
          <c:tx>
            <c:strRef>
              <c:f>'Employment New settlements'!$A$30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settlements'!$B$30:$AV$30</c:f>
              <c:numCache>
                <c:formatCode>_-* #,##0_-;\-* #,##0_-;_-* "-"??_-;_-@_-</c:formatCode>
                <c:ptCount val="47"/>
                <c:pt idx="0">
                  <c:v>76700</c:v>
                </c:pt>
                <c:pt idx="1">
                  <c:v>77600</c:v>
                </c:pt>
                <c:pt idx="2">
                  <c:v>74600</c:v>
                </c:pt>
                <c:pt idx="3">
                  <c:v>77700</c:v>
                </c:pt>
                <c:pt idx="4">
                  <c:v>79400</c:v>
                </c:pt>
                <c:pt idx="5">
                  <c:v>78500</c:v>
                </c:pt>
                <c:pt idx="6">
                  <c:v>78000</c:v>
                </c:pt>
                <c:pt idx="7">
                  <c:v>83800</c:v>
                </c:pt>
                <c:pt idx="8">
                  <c:v>80600</c:v>
                </c:pt>
                <c:pt idx="9">
                  <c:v>77900</c:v>
                </c:pt>
                <c:pt idx="10">
                  <c:v>80200</c:v>
                </c:pt>
                <c:pt idx="11">
                  <c:v>83200</c:v>
                </c:pt>
                <c:pt idx="12">
                  <c:v>85900</c:v>
                </c:pt>
                <c:pt idx="13">
                  <c:v>86200</c:v>
                </c:pt>
                <c:pt idx="14">
                  <c:v>87159.525446467393</c:v>
                </c:pt>
                <c:pt idx="15">
                  <c:v>88119.050892934785</c:v>
                </c:pt>
                <c:pt idx="16">
                  <c:v>92673.546338700777</c:v>
                </c:pt>
                <c:pt idx="17">
                  <c:v>97228.041784466768</c:v>
                </c:pt>
                <c:pt idx="18">
                  <c:v>101782.53723023276</c:v>
                </c:pt>
                <c:pt idx="19">
                  <c:v>106337.03267599875</c:v>
                </c:pt>
                <c:pt idx="20">
                  <c:v>110891.52812176474</c:v>
                </c:pt>
                <c:pt idx="21">
                  <c:v>115446.02356753073</c:v>
                </c:pt>
                <c:pt idx="22">
                  <c:v>120000.51901329673</c:v>
                </c:pt>
                <c:pt idx="23">
                  <c:v>124555.01445906272</c:v>
                </c:pt>
                <c:pt idx="24">
                  <c:v>129109.50990482871</c:v>
                </c:pt>
                <c:pt idx="25">
                  <c:v>133664.0053505947</c:v>
                </c:pt>
                <c:pt idx="26">
                  <c:v>138218.50079636069</c:v>
                </c:pt>
                <c:pt idx="27">
                  <c:v>142772.99624212668</c:v>
                </c:pt>
                <c:pt idx="28">
                  <c:v>147327.49168789267</c:v>
                </c:pt>
                <c:pt idx="29">
                  <c:v>151881.98713365867</c:v>
                </c:pt>
                <c:pt idx="30">
                  <c:v>156436.48257942466</c:v>
                </c:pt>
                <c:pt idx="31">
                  <c:v>160990.97802519065</c:v>
                </c:pt>
                <c:pt idx="32">
                  <c:v>165545.47347095664</c:v>
                </c:pt>
                <c:pt idx="33">
                  <c:v>170099.96891672263</c:v>
                </c:pt>
                <c:pt idx="34">
                  <c:v>174654.46436248862</c:v>
                </c:pt>
                <c:pt idx="35">
                  <c:v>179208.95980825461</c:v>
                </c:pt>
                <c:pt idx="36">
                  <c:v>183763.45525402061</c:v>
                </c:pt>
                <c:pt idx="37">
                  <c:v>188317.9506997866</c:v>
                </c:pt>
                <c:pt idx="38">
                  <c:v>192872.44614555259</c:v>
                </c:pt>
                <c:pt idx="39">
                  <c:v>197426.94159131858</c:v>
                </c:pt>
                <c:pt idx="40">
                  <c:v>201981.43703708457</c:v>
                </c:pt>
                <c:pt idx="41">
                  <c:v>206535.93248285056</c:v>
                </c:pt>
                <c:pt idx="42">
                  <c:v>211090.42792861655</c:v>
                </c:pt>
                <c:pt idx="43">
                  <c:v>215644.92337438255</c:v>
                </c:pt>
                <c:pt idx="44">
                  <c:v>220199.41882014854</c:v>
                </c:pt>
                <c:pt idx="45">
                  <c:v>224753.91426591453</c:v>
                </c:pt>
                <c:pt idx="46">
                  <c:v>229308.40971168052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53D-4417-A2E2-BE362A885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98944"/>
        <c:axId val="217055232"/>
      </c:areaChart>
      <c:catAx>
        <c:axId val="20209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55232"/>
        <c:crosses val="autoZero"/>
        <c:auto val="1"/>
        <c:lblAlgn val="ctr"/>
        <c:lblOffset val="100"/>
        <c:noMultiLvlLbl val="0"/>
      </c:catAx>
      <c:valAx>
        <c:axId val="217055232"/>
        <c:scaling>
          <c:orientation val="minMax"/>
          <c:max val="3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employed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98944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6.0578830900550995E-2"/>
                <c:y val="0.17849014889365536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9944626748739"/>
          <c:y val="0.14291369852221483"/>
          <c:w val="0.11573020253228451"/>
          <c:h val="0.75011303496707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7</xdr:row>
      <xdr:rowOff>9525</xdr:rowOff>
    </xdr:to>
    <xdr:sp macro="" textlink="">
      <xdr:nvSpPr>
        <xdr:cNvPr id="2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32435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3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4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5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H4" sqref="H4"/>
    </sheetView>
  </sheetViews>
  <sheetFormatPr defaultRowHeight="12.75" x14ac:dyDescent="0.2"/>
  <cols>
    <col min="2" max="2" width="22.42578125" style="1" customWidth="1"/>
    <col min="3" max="9" width="18" customWidth="1"/>
  </cols>
  <sheetData>
    <row r="1" spans="2:9" x14ac:dyDescent="0.2">
      <c r="B1" s="1" t="s">
        <v>0</v>
      </c>
    </row>
    <row r="3" spans="2:9" ht="38.25" x14ac:dyDescent="0.2">
      <c r="B3" s="2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2" t="s">
        <v>7</v>
      </c>
      <c r="I3" s="2" t="s">
        <v>8</v>
      </c>
    </row>
    <row r="4" spans="2:9" x14ac:dyDescent="0.2">
      <c r="B4" s="1" t="s">
        <v>9</v>
      </c>
      <c r="C4" s="7">
        <v>570</v>
      </c>
      <c r="D4" s="7">
        <v>1102</v>
      </c>
      <c r="E4" s="7">
        <v>1425</v>
      </c>
      <c r="F4" s="3">
        <v>62500</v>
      </c>
      <c r="G4" s="8" t="s">
        <v>10</v>
      </c>
      <c r="H4">
        <f>AVERAGE('Employment per dwelling'!E5:O5)</f>
        <v>1.2849730539436026</v>
      </c>
      <c r="I4" s="4">
        <f t="shared" ref="I4:I26" si="0">SUM(F4/F$32)</f>
        <v>4.0645912321889612E-2</v>
      </c>
    </row>
    <row r="5" spans="2:9" x14ac:dyDescent="0.2">
      <c r="B5" s="1" t="s">
        <v>11</v>
      </c>
      <c r="C5" s="7">
        <v>274</v>
      </c>
      <c r="D5" s="7">
        <v>320</v>
      </c>
      <c r="E5" s="7">
        <v>554</v>
      </c>
      <c r="F5" s="3">
        <v>58400</v>
      </c>
      <c r="G5" s="8" t="s">
        <v>12</v>
      </c>
      <c r="H5">
        <f>AVERAGE('Employment per dwelling'!E6:O6)</f>
        <v>1.5053100577191307</v>
      </c>
      <c r="I5" s="4">
        <f t="shared" si="0"/>
        <v>3.7979540473573652E-2</v>
      </c>
    </row>
    <row r="6" spans="2:9" x14ac:dyDescent="0.2">
      <c r="B6" s="1" t="s">
        <v>13</v>
      </c>
      <c r="C6" s="7">
        <v>467</v>
      </c>
      <c r="D6" s="7">
        <v>722</v>
      </c>
      <c r="E6" s="7">
        <v>903</v>
      </c>
      <c r="F6" s="3">
        <v>59310</v>
      </c>
      <c r="G6" s="8" t="s">
        <v>14</v>
      </c>
      <c r="H6">
        <f>AVERAGE('Employment per dwelling'!E7:O7)</f>
        <v>1.2524280810484798</v>
      </c>
      <c r="I6" s="4">
        <f t="shared" si="0"/>
        <v>3.8571344956980363E-2</v>
      </c>
    </row>
    <row r="7" spans="2:9" x14ac:dyDescent="0.2">
      <c r="B7" s="1" t="s">
        <v>15</v>
      </c>
      <c r="C7" s="7">
        <v>639</v>
      </c>
      <c r="D7" s="7">
        <v>1615</v>
      </c>
      <c r="E7" s="7">
        <v>1615</v>
      </c>
      <c r="F7" s="3">
        <v>54220</v>
      </c>
      <c r="G7" s="8" t="s">
        <v>16</v>
      </c>
      <c r="H7">
        <f>AVERAGE('Employment per dwelling'!E8:O8)</f>
        <v>1.2563650725390827</v>
      </c>
      <c r="I7" s="4">
        <f t="shared" si="0"/>
        <v>3.5261141857485676E-2</v>
      </c>
    </row>
    <row r="8" spans="2:9" x14ac:dyDescent="0.2">
      <c r="B8" s="1" t="s">
        <v>17</v>
      </c>
      <c r="C8" s="7">
        <v>409</v>
      </c>
      <c r="D8" s="7">
        <v>518</v>
      </c>
      <c r="E8" s="7">
        <v>839</v>
      </c>
      <c r="F8" s="3">
        <v>47050</v>
      </c>
      <c r="G8" s="8" t="s">
        <v>18</v>
      </c>
      <c r="H8">
        <f>AVERAGE('Employment per dwelling'!E9:O9)</f>
        <v>1.2705005144409987</v>
      </c>
      <c r="I8" s="4">
        <f t="shared" si="0"/>
        <v>3.0598242795918499E-2</v>
      </c>
    </row>
    <row r="9" spans="2:9" x14ac:dyDescent="0.2">
      <c r="B9" s="1" t="s">
        <v>19</v>
      </c>
      <c r="C9" s="7">
        <v>949</v>
      </c>
      <c r="D9" s="7">
        <v>1323</v>
      </c>
      <c r="E9" s="7">
        <v>1423</v>
      </c>
      <c r="F9" s="3">
        <v>77520</v>
      </c>
      <c r="G9" s="8" t="s">
        <v>20</v>
      </c>
      <c r="H9">
        <f>AVERAGE('Employment per dwelling'!E10:O10)</f>
        <v>1.3024347229575464</v>
      </c>
      <c r="I9" s="4">
        <f t="shared" si="0"/>
        <v>5.0413937971086127E-2</v>
      </c>
    </row>
    <row r="10" spans="2:9" x14ac:dyDescent="0.2">
      <c r="B10" s="9" t="s">
        <v>21</v>
      </c>
      <c r="C10" s="7">
        <v>495</v>
      </c>
      <c r="D10" s="7">
        <v>788</v>
      </c>
      <c r="E10" s="7">
        <v>788</v>
      </c>
      <c r="F10" s="3">
        <v>71890</v>
      </c>
      <c r="G10" s="8" t="s">
        <v>16</v>
      </c>
      <c r="H10">
        <f>AVERAGE('Employment per dwelling'!E11:O11)</f>
        <v>1.2398091813018168</v>
      </c>
      <c r="I10" s="4">
        <f t="shared" si="0"/>
        <v>4.675255418913031E-2</v>
      </c>
    </row>
    <row r="11" spans="2:9" x14ac:dyDescent="0.2">
      <c r="B11" s="9" t="s">
        <v>22</v>
      </c>
      <c r="C11" s="7">
        <v>179</v>
      </c>
      <c r="D11" s="7">
        <v>234</v>
      </c>
      <c r="E11" s="7">
        <v>310</v>
      </c>
      <c r="F11" s="3">
        <v>39220</v>
      </c>
      <c r="G11" s="8" t="s">
        <v>23</v>
      </c>
      <c r="H11">
        <f>AVERAGE('Employment per dwelling'!E12:O12)</f>
        <v>1.1879824016302722</v>
      </c>
      <c r="I11" s="4">
        <f t="shared" si="0"/>
        <v>2.5506122900232169E-2</v>
      </c>
    </row>
    <row r="12" spans="2:9" x14ac:dyDescent="0.2">
      <c r="B12" s="9" t="s">
        <v>24</v>
      </c>
      <c r="C12" s="7">
        <v>224</v>
      </c>
      <c r="D12" s="7">
        <v>569</v>
      </c>
      <c r="E12" s="7">
        <v>569</v>
      </c>
      <c r="F12" s="3">
        <v>28430</v>
      </c>
      <c r="G12" s="8" t="s">
        <v>16</v>
      </c>
      <c r="H12">
        <f>AVERAGE('Employment per dwelling'!E13:O13)</f>
        <v>1.1775386954517055</v>
      </c>
      <c r="I12" s="4">
        <f t="shared" si="0"/>
        <v>1.8489012596981148E-2</v>
      </c>
    </row>
    <row r="13" spans="2:9" x14ac:dyDescent="0.2">
      <c r="B13" s="1" t="s">
        <v>25</v>
      </c>
      <c r="C13" s="7">
        <v>792</v>
      </c>
      <c r="D13" s="7">
        <v>1255</v>
      </c>
      <c r="E13" s="7">
        <v>1350</v>
      </c>
      <c r="F13" s="3">
        <v>71700</v>
      </c>
      <c r="G13" s="8" t="s">
        <v>14</v>
      </c>
      <c r="H13">
        <f>AVERAGE('Employment per dwelling'!E14:O14)</f>
        <v>1.2423661856868016</v>
      </c>
      <c r="I13" s="4">
        <f t="shared" si="0"/>
        <v>4.6628990615671766E-2</v>
      </c>
    </row>
    <row r="14" spans="2:9" x14ac:dyDescent="0.2">
      <c r="B14" s="1" t="s">
        <v>26</v>
      </c>
      <c r="C14" s="7">
        <v>1290</v>
      </c>
      <c r="D14" s="7">
        <v>1773</v>
      </c>
      <c r="E14" s="7">
        <v>2103</v>
      </c>
      <c r="F14" s="3">
        <v>115370</v>
      </c>
      <c r="G14" s="8" t="s">
        <v>14</v>
      </c>
      <c r="H14">
        <f>AVERAGE('Employment per dwelling'!E15:O15)</f>
        <v>1.3116830773023647</v>
      </c>
      <c r="I14" s="4">
        <f t="shared" si="0"/>
        <v>7.5029102473222475E-2</v>
      </c>
    </row>
    <row r="15" spans="2:9" x14ac:dyDescent="0.2">
      <c r="B15" s="1" t="s">
        <v>27</v>
      </c>
      <c r="C15" s="7">
        <v>280</v>
      </c>
      <c r="D15" s="7">
        <v>563</v>
      </c>
      <c r="E15" s="7">
        <v>854</v>
      </c>
      <c r="F15" s="3">
        <v>34070</v>
      </c>
      <c r="G15" s="8" t="s">
        <v>14</v>
      </c>
      <c r="H15">
        <f>AVERAGE('Employment per dwelling'!E16:O16)</f>
        <v>1.2230153194333062</v>
      </c>
      <c r="I15" s="4">
        <f t="shared" si="0"/>
        <v>2.2156899724908464E-2</v>
      </c>
    </row>
    <row r="16" spans="2:9" x14ac:dyDescent="0.2">
      <c r="B16" s="1" t="s">
        <v>28</v>
      </c>
      <c r="C16" s="7">
        <v>398</v>
      </c>
      <c r="D16" s="7">
        <v>798</v>
      </c>
      <c r="E16" s="7">
        <v>873</v>
      </c>
      <c r="F16" s="3">
        <v>77730</v>
      </c>
      <c r="G16" s="8" t="s">
        <v>14</v>
      </c>
      <c r="H16">
        <f>AVERAGE('Employment per dwelling'!E17:O17)</f>
        <v>1.2881599495279756</v>
      </c>
      <c r="I16" s="4">
        <f t="shared" si="0"/>
        <v>5.0550508236487671E-2</v>
      </c>
    </row>
    <row r="17" spans="1:9" x14ac:dyDescent="0.2">
      <c r="B17" s="1" t="s">
        <v>29</v>
      </c>
      <c r="C17" s="7">
        <v>1495</v>
      </c>
      <c r="D17" s="7">
        <v>1229</v>
      </c>
      <c r="E17" s="7">
        <v>2337</v>
      </c>
      <c r="F17" s="3">
        <v>108740</v>
      </c>
      <c r="G17" s="8" t="s">
        <v>18</v>
      </c>
      <c r="H17">
        <f>AVERAGE('Employment per dwelling'!E18:O18)</f>
        <v>1.315148180656893</v>
      </c>
      <c r="I17" s="4">
        <f t="shared" si="0"/>
        <v>7.0717384094116417E-2</v>
      </c>
    </row>
    <row r="18" spans="1:9" x14ac:dyDescent="0.2">
      <c r="B18" s="1" t="s">
        <v>30</v>
      </c>
      <c r="C18" s="7">
        <v>650</v>
      </c>
      <c r="D18" s="7">
        <v>991</v>
      </c>
      <c r="E18" s="7">
        <v>991</v>
      </c>
      <c r="F18" s="3">
        <v>94830</v>
      </c>
      <c r="G18" s="8" t="s">
        <v>16</v>
      </c>
      <c r="H18">
        <f>AVERAGE('Employment per dwelling'!E19:O19)</f>
        <v>1.249431560653248</v>
      </c>
      <c r="I18" s="4">
        <f t="shared" si="0"/>
        <v>6.1671229847756671E-2</v>
      </c>
    </row>
    <row r="19" spans="1:9" x14ac:dyDescent="0.2">
      <c r="B19" s="1" t="s">
        <v>31</v>
      </c>
      <c r="C19" s="7">
        <v>319</v>
      </c>
      <c r="D19" s="7">
        <v>681</v>
      </c>
      <c r="E19" s="7">
        <v>832</v>
      </c>
      <c r="F19" s="3">
        <v>37730</v>
      </c>
      <c r="G19" s="8" t="s">
        <v>14</v>
      </c>
      <c r="H19">
        <f>AVERAGE('Employment per dwelling'!E20:O20)</f>
        <v>1.31645220137244</v>
      </c>
      <c r="I19" s="4">
        <f t="shared" si="0"/>
        <v>2.453712435047832E-2</v>
      </c>
    </row>
    <row r="20" spans="1:9" x14ac:dyDescent="0.2">
      <c r="B20" s="1" t="s">
        <v>32</v>
      </c>
      <c r="C20" s="7">
        <v>244</v>
      </c>
      <c r="D20" s="7">
        <v>247</v>
      </c>
      <c r="E20" s="7">
        <v>448</v>
      </c>
      <c r="F20" s="3">
        <v>34350</v>
      </c>
      <c r="G20" s="8" t="s">
        <v>18</v>
      </c>
      <c r="H20">
        <f>AVERAGE('Employment per dwelling'!E21:O21)</f>
        <v>1.1819687883877998</v>
      </c>
      <c r="I20" s="4">
        <f t="shared" si="0"/>
        <v>2.2338993412110531E-2</v>
      </c>
    </row>
    <row r="21" spans="1:9" x14ac:dyDescent="0.2">
      <c r="B21" s="9" t="s">
        <v>33</v>
      </c>
      <c r="C21" s="7">
        <v>958</v>
      </c>
      <c r="D21" s="7">
        <v>1201</v>
      </c>
      <c r="E21" s="7">
        <v>1342</v>
      </c>
      <c r="F21" s="3">
        <v>81400</v>
      </c>
      <c r="G21" s="8" t="s">
        <v>20</v>
      </c>
      <c r="H21">
        <f>AVERAGE('Employment per dwelling'!E22:O22)</f>
        <v>1.1265961452964031</v>
      </c>
      <c r="I21" s="4">
        <f t="shared" si="0"/>
        <v>5.293723620802903E-2</v>
      </c>
    </row>
    <row r="22" spans="1:9" x14ac:dyDescent="0.2">
      <c r="B22" s="9" t="s">
        <v>34</v>
      </c>
      <c r="C22" s="7">
        <v>483</v>
      </c>
      <c r="D22" s="7">
        <v>706</v>
      </c>
      <c r="E22" s="7">
        <v>744</v>
      </c>
      <c r="F22" s="3">
        <v>43500</v>
      </c>
      <c r="G22" s="8" t="s">
        <v>18</v>
      </c>
      <c r="H22">
        <f>AVERAGE('Employment per dwelling'!E23:O23)</f>
        <v>1.1442892842007617</v>
      </c>
      <c r="I22" s="4">
        <f t="shared" si="0"/>
        <v>2.8289554976035171E-2</v>
      </c>
    </row>
    <row r="23" spans="1:9" x14ac:dyDescent="0.2">
      <c r="B23" s="9" t="s">
        <v>35</v>
      </c>
      <c r="C23" s="7">
        <v>415</v>
      </c>
      <c r="D23" s="7">
        <v>375</v>
      </c>
      <c r="E23" s="7">
        <v>597</v>
      </c>
      <c r="F23" s="3">
        <v>28240</v>
      </c>
      <c r="G23" s="8" t="s">
        <v>14</v>
      </c>
      <c r="H23">
        <f>AVERAGE('Employment per dwelling'!E24:O24)</f>
        <v>1.1952577634358086</v>
      </c>
      <c r="I23" s="4">
        <f t="shared" si="0"/>
        <v>1.8365449023522603E-2</v>
      </c>
    </row>
    <row r="24" spans="1:9" x14ac:dyDescent="0.2">
      <c r="B24" s="9" t="s">
        <v>36</v>
      </c>
      <c r="C24" s="7">
        <v>352</v>
      </c>
      <c r="D24" s="7">
        <v>461</v>
      </c>
      <c r="E24" s="7">
        <v>576</v>
      </c>
      <c r="F24" s="3">
        <v>39100</v>
      </c>
      <c r="G24" s="8" t="s">
        <v>18</v>
      </c>
      <c r="H24">
        <f>AVERAGE('Employment per dwelling'!E25:O25)</f>
        <v>1.1769033894379897</v>
      </c>
      <c r="I24" s="4">
        <f t="shared" si="0"/>
        <v>2.5428082748574141E-2</v>
      </c>
    </row>
    <row r="25" spans="1:9" x14ac:dyDescent="0.2">
      <c r="B25" s="9" t="s">
        <v>37</v>
      </c>
      <c r="C25" s="7">
        <v>391</v>
      </c>
      <c r="D25" s="7">
        <v>413</v>
      </c>
      <c r="E25" s="7">
        <v>923</v>
      </c>
      <c r="F25" s="3">
        <v>43830</v>
      </c>
      <c r="G25" s="8" t="s">
        <v>18</v>
      </c>
      <c r="H25">
        <f>AVERAGE('Employment per dwelling'!E26:O26)</f>
        <v>1.0371380592163726</v>
      </c>
      <c r="I25" s="4">
        <f t="shared" si="0"/>
        <v>2.8504165393094746E-2</v>
      </c>
    </row>
    <row r="26" spans="1:9" s="10" customFormat="1" x14ac:dyDescent="0.2">
      <c r="A26"/>
      <c r="B26" s="1" t="s">
        <v>38</v>
      </c>
      <c r="C26" s="7">
        <v>674</v>
      </c>
      <c r="D26" s="7">
        <v>1178</v>
      </c>
      <c r="E26" s="7">
        <v>1178</v>
      </c>
      <c r="F26" s="3">
        <v>52000</v>
      </c>
      <c r="G26" s="8" t="s">
        <v>16</v>
      </c>
      <c r="H26">
        <f>AVERAGE('Employment per dwelling'!E27:O27)</f>
        <v>1.4331006618333066</v>
      </c>
      <c r="I26" s="4">
        <f t="shared" si="0"/>
        <v>3.3817399051812157E-2</v>
      </c>
    </row>
    <row r="27" spans="1:9" x14ac:dyDescent="0.2">
      <c r="B27" s="1" t="s">
        <v>39</v>
      </c>
      <c r="C27" s="7">
        <v>302</v>
      </c>
      <c r="D27" s="7">
        <v>232</v>
      </c>
      <c r="E27" s="7">
        <v>700</v>
      </c>
      <c r="F27" s="3">
        <v>36940</v>
      </c>
      <c r="G27" s="8" t="s">
        <v>40</v>
      </c>
      <c r="H27">
        <f>AVERAGE('Employment per dwelling'!E28:O28)</f>
        <v>1.2498794307129351</v>
      </c>
      <c r="I27" s="4">
        <f>SUM(F27/F$32)</f>
        <v>2.4023360018729636E-2</v>
      </c>
    </row>
    <row r="28" spans="1:9" x14ac:dyDescent="0.2">
      <c r="B28" s="1" t="s">
        <v>41</v>
      </c>
      <c r="C28" s="7">
        <v>673</v>
      </c>
      <c r="D28" s="7">
        <v>682</v>
      </c>
      <c r="E28" s="7">
        <v>875</v>
      </c>
      <c r="F28" s="3">
        <v>74420</v>
      </c>
      <c r="G28" s="8" t="s">
        <v>42</v>
      </c>
      <c r="H28">
        <f>AVERAGE('Employment per dwelling'!E29:O29)</f>
        <v>1.2826648503637244</v>
      </c>
      <c r="I28" s="4">
        <f>SUM(F28/F$32)</f>
        <v>4.8397900719920402E-2</v>
      </c>
    </row>
    <row r="29" spans="1:9" x14ac:dyDescent="0.2">
      <c r="B29" s="1" t="s">
        <v>43</v>
      </c>
      <c r="C29" s="7">
        <v>738</v>
      </c>
      <c r="D29" s="7">
        <v>545</v>
      </c>
      <c r="E29" s="7">
        <v>1341</v>
      </c>
      <c r="F29" s="3">
        <v>65180</v>
      </c>
      <c r="G29" s="8" t="s">
        <v>18</v>
      </c>
      <c r="H29">
        <f>AVERAGE('Employment per dwelling'!E30:O30)</f>
        <v>1.3001699816631422</v>
      </c>
      <c r="I29" s="4">
        <f>SUM(F29/F$32)</f>
        <v>4.2388809042252236E-2</v>
      </c>
    </row>
    <row r="30" spans="1:9" x14ac:dyDescent="0.2">
      <c r="C30" s="3"/>
      <c r="D30" s="3"/>
      <c r="E30" s="3"/>
      <c r="F30" s="3"/>
      <c r="G30" s="8"/>
      <c r="I30" s="4"/>
    </row>
    <row r="31" spans="1:9" x14ac:dyDescent="0.2">
      <c r="B31" s="1" t="s">
        <v>44</v>
      </c>
      <c r="C31" s="3">
        <f>AVERAGE(C4:C29)</f>
        <v>563.84615384615381</v>
      </c>
      <c r="D31" s="3">
        <f>AVERAGE(D4:D8,D9:D20,D26:D29)</f>
        <v>826.90476190476193</v>
      </c>
      <c r="E31" s="3">
        <f>AVERAGE(E4:E8,E9:E20,E26:E29)</f>
        <v>1062.2857142857142</v>
      </c>
      <c r="F31" s="3"/>
      <c r="G31" s="11"/>
      <c r="H31" s="5"/>
    </row>
    <row r="32" spans="1:9" x14ac:dyDescent="0.2">
      <c r="B32" s="1" t="s">
        <v>45</v>
      </c>
      <c r="C32" s="3">
        <f>SUM(C4:C29)</f>
        <v>14660</v>
      </c>
      <c r="D32" s="3">
        <f t="shared" ref="D32:E32" si="1">SUM(D4:D29)</f>
        <v>20521</v>
      </c>
      <c r="E32" s="3">
        <f t="shared" si="1"/>
        <v>26490</v>
      </c>
      <c r="F32" s="3">
        <f>SUM(F4:F29)</f>
        <v>1537670</v>
      </c>
      <c r="G32" s="8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8"/>
  <sheetViews>
    <sheetView workbookViewId="0">
      <pane xSplit="3" topLeftCell="Y1" activePane="topRight" state="frozen"/>
      <selection pane="topRight"/>
    </sheetView>
  </sheetViews>
  <sheetFormatPr defaultColWidth="8.85546875" defaultRowHeight="12.75" x14ac:dyDescent="0.2"/>
  <cols>
    <col min="1" max="1" width="17" style="12" customWidth="1"/>
    <col min="2" max="2" width="25.85546875" style="12" bestFit="1" customWidth="1"/>
    <col min="3" max="3" width="12.85546875" style="12" customWidth="1"/>
    <col min="4" max="50" width="10.85546875" style="12" customWidth="1"/>
    <col min="51" max="16384" width="8.85546875" style="12"/>
  </cols>
  <sheetData>
    <row r="1" spans="1:50" x14ac:dyDescent="0.2">
      <c r="B1" s="13" t="s">
        <v>46</v>
      </c>
      <c r="C1" s="13"/>
    </row>
    <row r="2" spans="1:50" x14ac:dyDescent="0.2">
      <c r="A2" s="12">
        <v>0.5</v>
      </c>
      <c r="B2" s="12" t="s">
        <v>47</v>
      </c>
      <c r="C2" s="14">
        <f>23000-14660</f>
        <v>8340</v>
      </c>
    </row>
    <row r="3" spans="1:50" x14ac:dyDescent="0.2">
      <c r="B3" s="13" t="s">
        <v>48</v>
      </c>
      <c r="C3" s="15">
        <v>14660</v>
      </c>
    </row>
    <row r="4" spans="1:50" x14ac:dyDescent="0.2">
      <c r="A4" s="12" t="s">
        <v>49</v>
      </c>
      <c r="B4" s="16" t="s">
        <v>50</v>
      </c>
      <c r="C4" s="17">
        <f>AX4</f>
        <v>2050</v>
      </c>
      <c r="D4" s="18">
        <v>2004</v>
      </c>
      <c r="E4" s="18">
        <v>2005</v>
      </c>
      <c r="F4" s="18">
        <v>2006</v>
      </c>
      <c r="G4" s="18">
        <v>2007</v>
      </c>
      <c r="H4" s="18">
        <v>2008</v>
      </c>
      <c r="I4" s="18">
        <v>2009</v>
      </c>
      <c r="J4" s="18">
        <v>2010</v>
      </c>
      <c r="K4" s="18">
        <v>2011</v>
      </c>
      <c r="L4" s="18">
        <v>2012</v>
      </c>
      <c r="M4" s="18">
        <v>2013</v>
      </c>
      <c r="N4" s="18">
        <v>2014</v>
      </c>
      <c r="O4" s="18">
        <v>2015</v>
      </c>
      <c r="P4" s="18">
        <v>2016</v>
      </c>
      <c r="Q4" s="18">
        <v>2017</v>
      </c>
      <c r="R4" s="18">
        <v>2018</v>
      </c>
      <c r="S4" s="18">
        <v>2019</v>
      </c>
      <c r="T4" s="18">
        <v>2020</v>
      </c>
      <c r="U4" s="18">
        <v>2021</v>
      </c>
      <c r="V4" s="18">
        <v>2022</v>
      </c>
      <c r="W4" s="18">
        <v>2023</v>
      </c>
      <c r="X4" s="18">
        <v>2024</v>
      </c>
      <c r="Y4" s="18">
        <v>2025</v>
      </c>
      <c r="Z4" s="18">
        <v>2026</v>
      </c>
      <c r="AA4" s="18">
        <v>2027</v>
      </c>
      <c r="AB4" s="18">
        <v>2028</v>
      </c>
      <c r="AC4" s="18">
        <v>2029</v>
      </c>
      <c r="AD4" s="18">
        <v>2030</v>
      </c>
      <c r="AE4" s="18">
        <v>2031</v>
      </c>
      <c r="AF4" s="18">
        <v>2032</v>
      </c>
      <c r="AG4" s="18">
        <v>2033</v>
      </c>
      <c r="AH4" s="18">
        <v>2034</v>
      </c>
      <c r="AI4" s="18">
        <v>2035</v>
      </c>
      <c r="AJ4" s="18">
        <v>2036</v>
      </c>
      <c r="AK4" s="18">
        <v>2037</v>
      </c>
      <c r="AL4" s="18">
        <v>2038</v>
      </c>
      <c r="AM4" s="18">
        <v>2039</v>
      </c>
      <c r="AN4" s="18">
        <v>2040</v>
      </c>
      <c r="AO4" s="18">
        <v>2041</v>
      </c>
      <c r="AP4" s="18">
        <v>2042</v>
      </c>
      <c r="AQ4" s="18">
        <v>2043</v>
      </c>
      <c r="AR4" s="18">
        <v>2044</v>
      </c>
      <c r="AS4" s="18">
        <v>2045</v>
      </c>
      <c r="AT4" s="18">
        <v>2046</v>
      </c>
      <c r="AU4" s="18">
        <v>2047</v>
      </c>
      <c r="AV4" s="18">
        <v>2048</v>
      </c>
      <c r="AW4" s="18">
        <v>2049</v>
      </c>
      <c r="AX4" s="18">
        <v>2050</v>
      </c>
    </row>
    <row r="5" spans="1:50" x14ac:dyDescent="0.2">
      <c r="B5" s="1" t="s">
        <v>9</v>
      </c>
      <c r="C5" s="19">
        <f t="shared" ref="C5:C38" si="0">AX5</f>
        <v>285</v>
      </c>
      <c r="D5" s="20"/>
      <c r="E5" s="21"/>
      <c r="F5" s="21"/>
      <c r="G5" s="21"/>
      <c r="H5" s="21"/>
      <c r="I5" s="20"/>
      <c r="J5" s="20"/>
      <c r="K5" s="20"/>
      <c r="L5" s="20"/>
      <c r="M5" s="20"/>
      <c r="N5" s="20"/>
      <c r="O5" s="20"/>
      <c r="P5" s="20"/>
      <c r="Q5" s="22"/>
      <c r="R5" s="22"/>
      <c r="S5" s="22"/>
      <c r="T5" s="22">
        <f>SUM($A$2*'Baseline data'!$C4)</f>
        <v>285</v>
      </c>
      <c r="U5" s="22">
        <f>SUM($A$2*'Baseline data'!$C4)</f>
        <v>285</v>
      </c>
      <c r="V5" s="22">
        <f>SUM($A$2*'Baseline data'!$C4)</f>
        <v>285</v>
      </c>
      <c r="W5" s="22">
        <f>SUM($A$2*'Baseline data'!$C4)</f>
        <v>285</v>
      </c>
      <c r="X5" s="22">
        <f>SUM($A$2*'Baseline data'!$C4)</f>
        <v>285</v>
      </c>
      <c r="Y5" s="22">
        <f>SUM($A$2*'Baseline data'!$C4)</f>
        <v>285</v>
      </c>
      <c r="Z5" s="22">
        <f>SUM($A$2*'Baseline data'!$C4)</f>
        <v>285</v>
      </c>
      <c r="AA5" s="22">
        <f>SUM($A$2*'Baseline data'!$C4)</f>
        <v>285</v>
      </c>
      <c r="AB5" s="22">
        <f>SUM($A$2*'Baseline data'!$C4)</f>
        <v>285</v>
      </c>
      <c r="AC5" s="22">
        <f>SUM($A$2*'Baseline data'!$C4)</f>
        <v>285</v>
      </c>
      <c r="AD5" s="22">
        <f>SUM($A$2*'Baseline data'!$C4)</f>
        <v>285</v>
      </c>
      <c r="AE5" s="22">
        <f>SUM($A$2*'Baseline data'!$C4)</f>
        <v>285</v>
      </c>
      <c r="AF5" s="22">
        <f>SUM($A$2*'Baseline data'!$C4)</f>
        <v>285</v>
      </c>
      <c r="AG5" s="22">
        <f>SUM($A$2*'Baseline data'!$C4)</f>
        <v>285</v>
      </c>
      <c r="AH5" s="22">
        <f>SUM($A$2*'Baseline data'!$C4)</f>
        <v>285</v>
      </c>
      <c r="AI5" s="22">
        <f>SUM($A$2*'Baseline data'!$C4)</f>
        <v>285</v>
      </c>
      <c r="AJ5" s="22">
        <f>SUM($A$2*'Baseline data'!$C4)</f>
        <v>285</v>
      </c>
      <c r="AK5" s="22">
        <f>SUM($A$2*'Baseline data'!$C4)</f>
        <v>285</v>
      </c>
      <c r="AL5" s="22">
        <f>SUM($A$2*'Baseline data'!$C4)</f>
        <v>285</v>
      </c>
      <c r="AM5" s="22">
        <f>SUM($A$2*'Baseline data'!$C4)</f>
        <v>285</v>
      </c>
      <c r="AN5" s="22">
        <f>SUM($A$2*'Baseline data'!$C4)</f>
        <v>285</v>
      </c>
      <c r="AO5" s="22">
        <f>SUM($A$2*'Baseline data'!$C4)</f>
        <v>285</v>
      </c>
      <c r="AP5" s="22">
        <f>SUM($A$2*'Baseline data'!$C4)</f>
        <v>285</v>
      </c>
      <c r="AQ5" s="22">
        <f>SUM($A$2*'Baseline data'!$C4)</f>
        <v>285</v>
      </c>
      <c r="AR5" s="22">
        <f>SUM($A$2*'Baseline data'!$C4)</f>
        <v>285</v>
      </c>
      <c r="AS5" s="22">
        <f>SUM($A$2*'Baseline data'!$C4)</f>
        <v>285</v>
      </c>
      <c r="AT5" s="22">
        <f>SUM($A$2*'Baseline data'!$C4)</f>
        <v>285</v>
      </c>
      <c r="AU5" s="22">
        <f>SUM($A$2*'Baseline data'!$C4)</f>
        <v>285</v>
      </c>
      <c r="AV5" s="22">
        <f>SUM($A$2*'Baseline data'!$C4)</f>
        <v>285</v>
      </c>
      <c r="AW5" s="22">
        <f>SUM($A$2*'Baseline data'!$C4)</f>
        <v>285</v>
      </c>
      <c r="AX5" s="22">
        <f>SUM($A$2*'Baseline data'!$C4)</f>
        <v>285</v>
      </c>
    </row>
    <row r="6" spans="1:50" x14ac:dyDescent="0.2">
      <c r="B6" s="1" t="s">
        <v>11</v>
      </c>
      <c r="C6" s="19">
        <f t="shared" si="0"/>
        <v>137</v>
      </c>
      <c r="D6" s="20"/>
      <c r="E6" s="21"/>
      <c r="F6" s="21"/>
      <c r="G6" s="21"/>
      <c r="H6" s="21"/>
      <c r="I6" s="20"/>
      <c r="J6" s="20"/>
      <c r="K6" s="20"/>
      <c r="L6" s="20"/>
      <c r="M6" s="20"/>
      <c r="N6" s="20"/>
      <c r="O6" s="20"/>
      <c r="P6" s="20"/>
      <c r="Q6" s="22"/>
      <c r="R6" s="22"/>
      <c r="S6" s="22"/>
      <c r="T6" s="22">
        <f>SUM($A$2*'Baseline data'!$C5)</f>
        <v>137</v>
      </c>
      <c r="U6" s="22">
        <f>SUM($A$2*'Baseline data'!$C5)</f>
        <v>137</v>
      </c>
      <c r="V6" s="22">
        <f>SUM($A$2*'Baseline data'!$C5)</f>
        <v>137</v>
      </c>
      <c r="W6" s="22">
        <f>SUM($A$2*'Baseline data'!$C5)</f>
        <v>137</v>
      </c>
      <c r="X6" s="22">
        <f>SUM($A$2*'Baseline data'!$C5)</f>
        <v>137</v>
      </c>
      <c r="Y6" s="22">
        <f>SUM($A$2*'Baseline data'!$C5)</f>
        <v>137</v>
      </c>
      <c r="Z6" s="22">
        <f>SUM($A$2*'Baseline data'!$C5)</f>
        <v>137</v>
      </c>
      <c r="AA6" s="22">
        <f>SUM($A$2*'Baseline data'!$C5)</f>
        <v>137</v>
      </c>
      <c r="AB6" s="22">
        <f>SUM($A$2*'Baseline data'!$C5)</f>
        <v>137</v>
      </c>
      <c r="AC6" s="22">
        <f>SUM($A$2*'Baseline data'!$C5)</f>
        <v>137</v>
      </c>
      <c r="AD6" s="22">
        <f>SUM($A$2*'Baseline data'!$C5)</f>
        <v>137</v>
      </c>
      <c r="AE6" s="22">
        <f>SUM($A$2*'Baseline data'!$C5)</f>
        <v>137</v>
      </c>
      <c r="AF6" s="22">
        <f>SUM($A$2*'Baseline data'!$C5)</f>
        <v>137</v>
      </c>
      <c r="AG6" s="22">
        <f>SUM($A$2*'Baseline data'!$C5)</f>
        <v>137</v>
      </c>
      <c r="AH6" s="22">
        <f>SUM($A$2*'Baseline data'!$C5)</f>
        <v>137</v>
      </c>
      <c r="AI6" s="22">
        <f>SUM($A$2*'Baseline data'!$C5)</f>
        <v>137</v>
      </c>
      <c r="AJ6" s="22">
        <f>SUM($A$2*'Baseline data'!$C5)</f>
        <v>137</v>
      </c>
      <c r="AK6" s="22">
        <f>SUM($A$2*'Baseline data'!$C5)</f>
        <v>137</v>
      </c>
      <c r="AL6" s="22">
        <f>SUM($A$2*'Baseline data'!$C5)</f>
        <v>137</v>
      </c>
      <c r="AM6" s="22">
        <f>SUM($A$2*'Baseline data'!$C5)</f>
        <v>137</v>
      </c>
      <c r="AN6" s="22">
        <f>SUM($A$2*'Baseline data'!$C5)</f>
        <v>137</v>
      </c>
      <c r="AO6" s="22">
        <f>SUM($A$2*'Baseline data'!$C5)</f>
        <v>137</v>
      </c>
      <c r="AP6" s="22">
        <f>SUM($A$2*'Baseline data'!$C5)</f>
        <v>137</v>
      </c>
      <c r="AQ6" s="22">
        <f>SUM($A$2*'Baseline data'!$C5)</f>
        <v>137</v>
      </c>
      <c r="AR6" s="22">
        <f>SUM($A$2*'Baseline data'!$C5)</f>
        <v>137</v>
      </c>
      <c r="AS6" s="22">
        <f>SUM($A$2*'Baseline data'!$C5)</f>
        <v>137</v>
      </c>
      <c r="AT6" s="22">
        <f>SUM($A$2*'Baseline data'!$C5)</f>
        <v>137</v>
      </c>
      <c r="AU6" s="22">
        <f>SUM($A$2*'Baseline data'!$C5)</f>
        <v>137</v>
      </c>
      <c r="AV6" s="22">
        <f>SUM($A$2*'Baseline data'!$C5)</f>
        <v>137</v>
      </c>
      <c r="AW6" s="22">
        <f>SUM($A$2*'Baseline data'!$C5)</f>
        <v>137</v>
      </c>
      <c r="AX6" s="22">
        <f>SUM($A$2*'Baseline data'!$C5)</f>
        <v>137</v>
      </c>
    </row>
    <row r="7" spans="1:50" x14ac:dyDescent="0.2">
      <c r="B7" s="1" t="s">
        <v>13</v>
      </c>
      <c r="C7" s="19">
        <f t="shared" si="0"/>
        <v>233.5</v>
      </c>
      <c r="D7" s="20"/>
      <c r="E7" s="21"/>
      <c r="F7" s="21"/>
      <c r="G7" s="21"/>
      <c r="H7" s="21"/>
      <c r="I7" s="20"/>
      <c r="J7" s="20"/>
      <c r="K7" s="20"/>
      <c r="L7" s="20"/>
      <c r="M7" s="20"/>
      <c r="N7" s="20"/>
      <c r="O7" s="20"/>
      <c r="P7" s="20"/>
      <c r="Q7" s="22"/>
      <c r="R7" s="22"/>
      <c r="S7" s="22"/>
      <c r="T7" s="22">
        <f>SUM($A$2*'Baseline data'!$C6)</f>
        <v>233.5</v>
      </c>
      <c r="U7" s="22">
        <f>SUM($A$2*'Baseline data'!$C6)</f>
        <v>233.5</v>
      </c>
      <c r="V7" s="22">
        <f>SUM($A$2*'Baseline data'!$C6)</f>
        <v>233.5</v>
      </c>
      <c r="W7" s="22">
        <f>SUM($A$2*'Baseline data'!$C6)</f>
        <v>233.5</v>
      </c>
      <c r="X7" s="22">
        <f>SUM($A$2*'Baseline data'!$C6)</f>
        <v>233.5</v>
      </c>
      <c r="Y7" s="22">
        <f>SUM($A$2*'Baseline data'!$C6)</f>
        <v>233.5</v>
      </c>
      <c r="Z7" s="22">
        <f>SUM($A$2*'Baseline data'!$C6)</f>
        <v>233.5</v>
      </c>
      <c r="AA7" s="22">
        <f>SUM($A$2*'Baseline data'!$C6)</f>
        <v>233.5</v>
      </c>
      <c r="AB7" s="22">
        <f>SUM($A$2*'Baseline data'!$C6)</f>
        <v>233.5</v>
      </c>
      <c r="AC7" s="22">
        <f>SUM($A$2*'Baseline data'!$C6)</f>
        <v>233.5</v>
      </c>
      <c r="AD7" s="22">
        <f>SUM($A$2*'Baseline data'!$C6)</f>
        <v>233.5</v>
      </c>
      <c r="AE7" s="22">
        <f>SUM($A$2*'Baseline data'!$C6)</f>
        <v>233.5</v>
      </c>
      <c r="AF7" s="22">
        <f>SUM($A$2*'Baseline data'!$C6)</f>
        <v>233.5</v>
      </c>
      <c r="AG7" s="22">
        <f>SUM($A$2*'Baseline data'!$C6)</f>
        <v>233.5</v>
      </c>
      <c r="AH7" s="22">
        <f>SUM($A$2*'Baseline data'!$C6)</f>
        <v>233.5</v>
      </c>
      <c r="AI7" s="22">
        <f>SUM($A$2*'Baseline data'!$C6)</f>
        <v>233.5</v>
      </c>
      <c r="AJ7" s="22">
        <f>SUM($A$2*'Baseline data'!$C6)</f>
        <v>233.5</v>
      </c>
      <c r="AK7" s="22">
        <f>SUM($A$2*'Baseline data'!$C6)</f>
        <v>233.5</v>
      </c>
      <c r="AL7" s="22">
        <f>SUM($A$2*'Baseline data'!$C6)</f>
        <v>233.5</v>
      </c>
      <c r="AM7" s="22">
        <f>SUM($A$2*'Baseline data'!$C6)</f>
        <v>233.5</v>
      </c>
      <c r="AN7" s="22">
        <f>SUM($A$2*'Baseline data'!$C6)</f>
        <v>233.5</v>
      </c>
      <c r="AO7" s="22">
        <f>SUM($A$2*'Baseline data'!$C6)</f>
        <v>233.5</v>
      </c>
      <c r="AP7" s="22">
        <f>SUM($A$2*'Baseline data'!$C6)</f>
        <v>233.5</v>
      </c>
      <c r="AQ7" s="22">
        <f>SUM($A$2*'Baseline data'!$C6)</f>
        <v>233.5</v>
      </c>
      <c r="AR7" s="22">
        <f>SUM($A$2*'Baseline data'!$C6)</f>
        <v>233.5</v>
      </c>
      <c r="AS7" s="22">
        <f>SUM($A$2*'Baseline data'!$C6)</f>
        <v>233.5</v>
      </c>
      <c r="AT7" s="22">
        <f>SUM($A$2*'Baseline data'!$C6)</f>
        <v>233.5</v>
      </c>
      <c r="AU7" s="22">
        <f>SUM($A$2*'Baseline data'!$C6)</f>
        <v>233.5</v>
      </c>
      <c r="AV7" s="22">
        <f>SUM($A$2*'Baseline data'!$C6)</f>
        <v>233.5</v>
      </c>
      <c r="AW7" s="22">
        <f>SUM($A$2*'Baseline data'!$C6)</f>
        <v>233.5</v>
      </c>
      <c r="AX7" s="22">
        <f>SUM($A$2*'Baseline data'!$C6)</f>
        <v>233.5</v>
      </c>
    </row>
    <row r="8" spans="1:50" x14ac:dyDescent="0.2">
      <c r="B8" s="1" t="s">
        <v>15</v>
      </c>
      <c r="C8" s="19">
        <f t="shared" si="0"/>
        <v>319.5</v>
      </c>
      <c r="D8" s="23"/>
      <c r="E8" s="24"/>
      <c r="F8" s="24"/>
      <c r="G8" s="24"/>
      <c r="H8" s="24"/>
      <c r="I8" s="23"/>
      <c r="J8" s="23"/>
      <c r="K8" s="23"/>
      <c r="L8" s="23"/>
      <c r="M8" s="23"/>
      <c r="N8" s="23"/>
      <c r="O8" s="23"/>
      <c r="P8" s="23"/>
      <c r="Q8" s="22"/>
      <c r="R8" s="22"/>
      <c r="S8" s="22"/>
      <c r="T8" s="22">
        <f>SUM($A$2*'Baseline data'!$C7)</f>
        <v>319.5</v>
      </c>
      <c r="U8" s="22">
        <f>SUM($A$2*'Baseline data'!$C7)</f>
        <v>319.5</v>
      </c>
      <c r="V8" s="22">
        <f>SUM($A$2*'Baseline data'!$C7)</f>
        <v>319.5</v>
      </c>
      <c r="W8" s="22">
        <f>SUM($A$2*'Baseline data'!$C7)</f>
        <v>319.5</v>
      </c>
      <c r="X8" s="22">
        <f>SUM($A$2*'Baseline data'!$C7)</f>
        <v>319.5</v>
      </c>
      <c r="Y8" s="22">
        <f>SUM($A$2*'Baseline data'!$C7)</f>
        <v>319.5</v>
      </c>
      <c r="Z8" s="22">
        <f>SUM($A$2*'Baseline data'!$C7)</f>
        <v>319.5</v>
      </c>
      <c r="AA8" s="22">
        <f>SUM($A$2*'Baseline data'!$C7)</f>
        <v>319.5</v>
      </c>
      <c r="AB8" s="22">
        <f>SUM($A$2*'Baseline data'!$C7)</f>
        <v>319.5</v>
      </c>
      <c r="AC8" s="22">
        <f>SUM($A$2*'Baseline data'!$C7)</f>
        <v>319.5</v>
      </c>
      <c r="AD8" s="22">
        <f>SUM($A$2*'Baseline data'!$C7)</f>
        <v>319.5</v>
      </c>
      <c r="AE8" s="22">
        <f>SUM($A$2*'Baseline data'!$C7)</f>
        <v>319.5</v>
      </c>
      <c r="AF8" s="22">
        <f>SUM($A$2*'Baseline data'!$C7)</f>
        <v>319.5</v>
      </c>
      <c r="AG8" s="22">
        <f>SUM($A$2*'Baseline data'!$C7)</f>
        <v>319.5</v>
      </c>
      <c r="AH8" s="22">
        <f>SUM($A$2*'Baseline data'!$C7)</f>
        <v>319.5</v>
      </c>
      <c r="AI8" s="22">
        <f>SUM($A$2*'Baseline data'!$C7)</f>
        <v>319.5</v>
      </c>
      <c r="AJ8" s="22">
        <f>SUM($A$2*'Baseline data'!$C7)</f>
        <v>319.5</v>
      </c>
      <c r="AK8" s="22">
        <f>SUM($A$2*'Baseline data'!$C7)</f>
        <v>319.5</v>
      </c>
      <c r="AL8" s="22">
        <f>SUM($A$2*'Baseline data'!$C7)</f>
        <v>319.5</v>
      </c>
      <c r="AM8" s="22">
        <f>SUM($A$2*'Baseline data'!$C7)</f>
        <v>319.5</v>
      </c>
      <c r="AN8" s="22">
        <f>SUM($A$2*'Baseline data'!$C7)</f>
        <v>319.5</v>
      </c>
      <c r="AO8" s="22">
        <f>SUM($A$2*'Baseline data'!$C7)</f>
        <v>319.5</v>
      </c>
      <c r="AP8" s="22">
        <f>SUM($A$2*'Baseline data'!$C7)</f>
        <v>319.5</v>
      </c>
      <c r="AQ8" s="22">
        <f>SUM($A$2*'Baseline data'!$C7)</f>
        <v>319.5</v>
      </c>
      <c r="AR8" s="22">
        <f>SUM($A$2*'Baseline data'!$C7)</f>
        <v>319.5</v>
      </c>
      <c r="AS8" s="22">
        <f>SUM($A$2*'Baseline data'!$C7)</f>
        <v>319.5</v>
      </c>
      <c r="AT8" s="22">
        <f>SUM($A$2*'Baseline data'!$C7)</f>
        <v>319.5</v>
      </c>
      <c r="AU8" s="22">
        <f>SUM($A$2*'Baseline data'!$C7)</f>
        <v>319.5</v>
      </c>
      <c r="AV8" s="22">
        <f>SUM($A$2*'Baseline data'!$C7)</f>
        <v>319.5</v>
      </c>
      <c r="AW8" s="22">
        <f>SUM($A$2*'Baseline data'!$C7)</f>
        <v>319.5</v>
      </c>
      <c r="AX8" s="22">
        <f>SUM($A$2*'Baseline data'!$C7)</f>
        <v>319.5</v>
      </c>
    </row>
    <row r="9" spans="1:50" x14ac:dyDescent="0.2">
      <c r="B9" s="1" t="s">
        <v>17</v>
      </c>
      <c r="C9" s="19">
        <f t="shared" si="0"/>
        <v>204.5</v>
      </c>
      <c r="D9" s="20"/>
      <c r="E9" s="21"/>
      <c r="F9" s="21"/>
      <c r="G9" s="21"/>
      <c r="H9" s="21"/>
      <c r="I9" s="20"/>
      <c r="J9" s="20"/>
      <c r="K9" s="20"/>
      <c r="L9" s="20"/>
      <c r="M9" s="20"/>
      <c r="N9" s="20"/>
      <c r="O9" s="20"/>
      <c r="P9" s="20"/>
      <c r="Q9" s="22"/>
      <c r="R9" s="22"/>
      <c r="S9" s="22"/>
      <c r="T9" s="22">
        <f>SUM($A$2*'Baseline data'!$C8)</f>
        <v>204.5</v>
      </c>
      <c r="U9" s="22">
        <f>SUM($A$2*'Baseline data'!$C8)</f>
        <v>204.5</v>
      </c>
      <c r="V9" s="22">
        <f>SUM($A$2*'Baseline data'!$C8)</f>
        <v>204.5</v>
      </c>
      <c r="W9" s="22">
        <f>SUM($A$2*'Baseline data'!$C8)</f>
        <v>204.5</v>
      </c>
      <c r="X9" s="22">
        <f>SUM($A$2*'Baseline data'!$C8)</f>
        <v>204.5</v>
      </c>
      <c r="Y9" s="22">
        <f>SUM($A$2*'Baseline data'!$C8)</f>
        <v>204.5</v>
      </c>
      <c r="Z9" s="22">
        <f>SUM($A$2*'Baseline data'!$C8)</f>
        <v>204.5</v>
      </c>
      <c r="AA9" s="22">
        <f>SUM($A$2*'Baseline data'!$C8)</f>
        <v>204.5</v>
      </c>
      <c r="AB9" s="22">
        <f>SUM($A$2*'Baseline data'!$C8)</f>
        <v>204.5</v>
      </c>
      <c r="AC9" s="22">
        <f>SUM($A$2*'Baseline data'!$C8)</f>
        <v>204.5</v>
      </c>
      <c r="AD9" s="22">
        <f>SUM($A$2*'Baseline data'!$C8)</f>
        <v>204.5</v>
      </c>
      <c r="AE9" s="22">
        <f>SUM($A$2*'Baseline data'!$C8)</f>
        <v>204.5</v>
      </c>
      <c r="AF9" s="22">
        <f>SUM($A$2*'Baseline data'!$C8)</f>
        <v>204.5</v>
      </c>
      <c r="AG9" s="22">
        <f>SUM($A$2*'Baseline data'!$C8)</f>
        <v>204.5</v>
      </c>
      <c r="AH9" s="22">
        <f>SUM($A$2*'Baseline data'!$C8)</f>
        <v>204.5</v>
      </c>
      <c r="AI9" s="22">
        <f>SUM($A$2*'Baseline data'!$C8)</f>
        <v>204.5</v>
      </c>
      <c r="AJ9" s="22">
        <f>SUM($A$2*'Baseline data'!$C8)</f>
        <v>204.5</v>
      </c>
      <c r="AK9" s="22">
        <f>SUM($A$2*'Baseline data'!$C8)</f>
        <v>204.5</v>
      </c>
      <c r="AL9" s="22">
        <f>SUM($A$2*'Baseline data'!$C8)</f>
        <v>204.5</v>
      </c>
      <c r="AM9" s="22">
        <f>SUM($A$2*'Baseline data'!$C8)</f>
        <v>204.5</v>
      </c>
      <c r="AN9" s="22">
        <f>SUM($A$2*'Baseline data'!$C8)</f>
        <v>204.5</v>
      </c>
      <c r="AO9" s="22">
        <f>SUM($A$2*'Baseline data'!$C8)</f>
        <v>204.5</v>
      </c>
      <c r="AP9" s="22">
        <f>SUM($A$2*'Baseline data'!$C8)</f>
        <v>204.5</v>
      </c>
      <c r="AQ9" s="22">
        <f>SUM($A$2*'Baseline data'!$C8)</f>
        <v>204.5</v>
      </c>
      <c r="AR9" s="22">
        <f>SUM($A$2*'Baseline data'!$C8)</f>
        <v>204.5</v>
      </c>
      <c r="AS9" s="22">
        <f>SUM($A$2*'Baseline data'!$C8)</f>
        <v>204.5</v>
      </c>
      <c r="AT9" s="22">
        <f>SUM($A$2*'Baseline data'!$C8)</f>
        <v>204.5</v>
      </c>
      <c r="AU9" s="22">
        <f>SUM($A$2*'Baseline data'!$C8)</f>
        <v>204.5</v>
      </c>
      <c r="AV9" s="22">
        <f>SUM($A$2*'Baseline data'!$C8)</f>
        <v>204.5</v>
      </c>
      <c r="AW9" s="22">
        <f>SUM($A$2*'Baseline data'!$C8)</f>
        <v>204.5</v>
      </c>
      <c r="AX9" s="22">
        <f>SUM($A$2*'Baseline data'!$C8)</f>
        <v>204.5</v>
      </c>
    </row>
    <row r="10" spans="1:50" x14ac:dyDescent="0.2">
      <c r="B10" s="1" t="s">
        <v>19</v>
      </c>
      <c r="C10" s="19">
        <f t="shared" si="0"/>
        <v>474.5</v>
      </c>
      <c r="D10" s="20"/>
      <c r="E10" s="21"/>
      <c r="F10" s="21"/>
      <c r="G10" s="21"/>
      <c r="H10" s="21"/>
      <c r="I10" s="20"/>
      <c r="J10" s="20"/>
      <c r="K10" s="20"/>
      <c r="L10" s="20"/>
      <c r="M10" s="20"/>
      <c r="N10" s="20"/>
      <c r="O10" s="20"/>
      <c r="P10" s="20"/>
      <c r="Q10" s="22"/>
      <c r="R10" s="22"/>
      <c r="S10" s="22"/>
      <c r="T10" s="22">
        <f>SUM($A$2*'Baseline data'!$C9)</f>
        <v>474.5</v>
      </c>
      <c r="U10" s="22">
        <f>SUM($A$2*'Baseline data'!$C9)</f>
        <v>474.5</v>
      </c>
      <c r="V10" s="22">
        <f>SUM($A$2*'Baseline data'!$C9)</f>
        <v>474.5</v>
      </c>
      <c r="W10" s="22">
        <f>SUM($A$2*'Baseline data'!$C9)</f>
        <v>474.5</v>
      </c>
      <c r="X10" s="22">
        <f>SUM($A$2*'Baseline data'!$C9)</f>
        <v>474.5</v>
      </c>
      <c r="Y10" s="22">
        <f>SUM($A$2*'Baseline data'!$C9)</f>
        <v>474.5</v>
      </c>
      <c r="Z10" s="22">
        <f>SUM($A$2*'Baseline data'!$C9)</f>
        <v>474.5</v>
      </c>
      <c r="AA10" s="22">
        <f>SUM($A$2*'Baseline data'!$C9)</f>
        <v>474.5</v>
      </c>
      <c r="AB10" s="22">
        <f>SUM($A$2*'Baseline data'!$C9)</f>
        <v>474.5</v>
      </c>
      <c r="AC10" s="22">
        <f>SUM($A$2*'Baseline data'!$C9)</f>
        <v>474.5</v>
      </c>
      <c r="AD10" s="22">
        <f>SUM($A$2*'Baseline data'!$C9)</f>
        <v>474.5</v>
      </c>
      <c r="AE10" s="22">
        <f>SUM($A$2*'Baseline data'!$C9)</f>
        <v>474.5</v>
      </c>
      <c r="AF10" s="22">
        <f>SUM($A$2*'Baseline data'!$C9)</f>
        <v>474.5</v>
      </c>
      <c r="AG10" s="22">
        <f>SUM($A$2*'Baseline data'!$C9)</f>
        <v>474.5</v>
      </c>
      <c r="AH10" s="22">
        <f>SUM($A$2*'Baseline data'!$C9)</f>
        <v>474.5</v>
      </c>
      <c r="AI10" s="22">
        <f>SUM($A$2*'Baseline data'!$C9)</f>
        <v>474.5</v>
      </c>
      <c r="AJ10" s="22">
        <f>SUM($A$2*'Baseline data'!$C9)</f>
        <v>474.5</v>
      </c>
      <c r="AK10" s="22">
        <f>SUM($A$2*'Baseline data'!$C9)</f>
        <v>474.5</v>
      </c>
      <c r="AL10" s="22">
        <f>SUM($A$2*'Baseline data'!$C9)</f>
        <v>474.5</v>
      </c>
      <c r="AM10" s="22">
        <f>SUM($A$2*'Baseline data'!$C9)</f>
        <v>474.5</v>
      </c>
      <c r="AN10" s="22">
        <f>SUM($A$2*'Baseline data'!$C9)</f>
        <v>474.5</v>
      </c>
      <c r="AO10" s="22">
        <f>SUM($A$2*'Baseline data'!$C9)</f>
        <v>474.5</v>
      </c>
      <c r="AP10" s="22">
        <f>SUM($A$2*'Baseline data'!$C9)</f>
        <v>474.5</v>
      </c>
      <c r="AQ10" s="22">
        <f>SUM($A$2*'Baseline data'!$C9)</f>
        <v>474.5</v>
      </c>
      <c r="AR10" s="22">
        <f>SUM($A$2*'Baseline data'!$C9)</f>
        <v>474.5</v>
      </c>
      <c r="AS10" s="22">
        <f>SUM($A$2*'Baseline data'!$C9)</f>
        <v>474.5</v>
      </c>
      <c r="AT10" s="22">
        <f>SUM($A$2*'Baseline data'!$C9)</f>
        <v>474.5</v>
      </c>
      <c r="AU10" s="22">
        <f>SUM($A$2*'Baseline data'!$C9)</f>
        <v>474.5</v>
      </c>
      <c r="AV10" s="22">
        <f>SUM($A$2*'Baseline data'!$C9)</f>
        <v>474.5</v>
      </c>
      <c r="AW10" s="22">
        <f>SUM($A$2*'Baseline data'!$C9)</f>
        <v>474.5</v>
      </c>
      <c r="AX10" s="22">
        <f>SUM($A$2*'Baseline data'!$C9)</f>
        <v>474.5</v>
      </c>
    </row>
    <row r="11" spans="1:50" x14ac:dyDescent="0.2">
      <c r="B11" s="9" t="s">
        <v>21</v>
      </c>
      <c r="C11" s="19">
        <f t="shared" si="0"/>
        <v>247.5</v>
      </c>
      <c r="E11" s="25"/>
      <c r="F11" s="25"/>
      <c r="G11" s="25"/>
      <c r="H11" s="25"/>
      <c r="Q11" s="22"/>
      <c r="R11" s="22"/>
      <c r="S11" s="22"/>
      <c r="T11" s="22">
        <f>SUM($A$2*'Baseline data'!$C10)</f>
        <v>247.5</v>
      </c>
      <c r="U11" s="22">
        <f>SUM($A$2*'Baseline data'!$C10)</f>
        <v>247.5</v>
      </c>
      <c r="V11" s="22">
        <f>SUM($A$2*'Baseline data'!$C10)</f>
        <v>247.5</v>
      </c>
      <c r="W11" s="22">
        <f>SUM($A$2*'Baseline data'!$C10)</f>
        <v>247.5</v>
      </c>
      <c r="X11" s="22">
        <f>SUM($A$2*'Baseline data'!$C10)</f>
        <v>247.5</v>
      </c>
      <c r="Y11" s="22">
        <f>SUM($A$2*'Baseline data'!$C10)</f>
        <v>247.5</v>
      </c>
      <c r="Z11" s="22">
        <f>SUM($A$2*'Baseline data'!$C10)</f>
        <v>247.5</v>
      </c>
      <c r="AA11" s="22">
        <f>SUM($A$2*'Baseline data'!$C10)</f>
        <v>247.5</v>
      </c>
      <c r="AB11" s="22">
        <f>SUM($A$2*'Baseline data'!$C10)</f>
        <v>247.5</v>
      </c>
      <c r="AC11" s="22">
        <f>SUM($A$2*'Baseline data'!$C10)</f>
        <v>247.5</v>
      </c>
      <c r="AD11" s="22">
        <f>SUM($A$2*'Baseline data'!$C10)</f>
        <v>247.5</v>
      </c>
      <c r="AE11" s="22">
        <f>SUM($A$2*'Baseline data'!$C10)</f>
        <v>247.5</v>
      </c>
      <c r="AF11" s="22">
        <f>SUM($A$2*'Baseline data'!$C10)</f>
        <v>247.5</v>
      </c>
      <c r="AG11" s="22">
        <f>SUM($A$2*'Baseline data'!$C10)</f>
        <v>247.5</v>
      </c>
      <c r="AH11" s="22">
        <f>SUM($A$2*'Baseline data'!$C10)</f>
        <v>247.5</v>
      </c>
      <c r="AI11" s="22">
        <f>SUM($A$2*'Baseline data'!$C10)</f>
        <v>247.5</v>
      </c>
      <c r="AJ11" s="22">
        <f>SUM($A$2*'Baseline data'!$C10)</f>
        <v>247.5</v>
      </c>
      <c r="AK11" s="22">
        <f>SUM($A$2*'Baseline data'!$C10)</f>
        <v>247.5</v>
      </c>
      <c r="AL11" s="22">
        <f>SUM($A$2*'Baseline data'!$C10)</f>
        <v>247.5</v>
      </c>
      <c r="AM11" s="22">
        <f>SUM($A$2*'Baseline data'!$C10)</f>
        <v>247.5</v>
      </c>
      <c r="AN11" s="22">
        <f>SUM($A$2*'Baseline data'!$C10)</f>
        <v>247.5</v>
      </c>
      <c r="AO11" s="22">
        <f>SUM($A$2*'Baseline data'!$C10)</f>
        <v>247.5</v>
      </c>
      <c r="AP11" s="22">
        <f>SUM($A$2*'Baseline data'!$C10)</f>
        <v>247.5</v>
      </c>
      <c r="AQ11" s="22">
        <f>SUM($A$2*'Baseline data'!$C10)</f>
        <v>247.5</v>
      </c>
      <c r="AR11" s="22">
        <f>SUM($A$2*'Baseline data'!$C10)</f>
        <v>247.5</v>
      </c>
      <c r="AS11" s="22">
        <f>SUM($A$2*'Baseline data'!$C10)</f>
        <v>247.5</v>
      </c>
      <c r="AT11" s="22">
        <f>SUM($A$2*'Baseline data'!$C10)</f>
        <v>247.5</v>
      </c>
      <c r="AU11" s="22">
        <f>SUM($A$2*'Baseline data'!$C10)</f>
        <v>247.5</v>
      </c>
      <c r="AV11" s="22">
        <f>SUM($A$2*'Baseline data'!$C10)</f>
        <v>247.5</v>
      </c>
      <c r="AW11" s="22">
        <f>SUM($A$2*'Baseline data'!$C10)</f>
        <v>247.5</v>
      </c>
      <c r="AX11" s="22">
        <f>SUM($A$2*'Baseline data'!$C10)</f>
        <v>247.5</v>
      </c>
    </row>
    <row r="12" spans="1:50" x14ac:dyDescent="0.2">
      <c r="B12" s="9" t="s">
        <v>22</v>
      </c>
      <c r="C12" s="19">
        <f t="shared" si="0"/>
        <v>89.5</v>
      </c>
      <c r="D12" s="20"/>
      <c r="E12" s="21"/>
      <c r="F12" s="21"/>
      <c r="G12" s="21"/>
      <c r="H12" s="21"/>
      <c r="I12" s="20"/>
      <c r="J12" s="20"/>
      <c r="K12" s="20"/>
      <c r="L12" s="20"/>
      <c r="M12" s="20"/>
      <c r="N12" s="20"/>
      <c r="O12" s="20"/>
      <c r="P12" s="20"/>
      <c r="Q12" s="22"/>
      <c r="R12" s="22"/>
      <c r="S12" s="22"/>
      <c r="T12" s="22">
        <f>SUM($A$2*'Baseline data'!$C11)</f>
        <v>89.5</v>
      </c>
      <c r="U12" s="22">
        <f>SUM($A$2*'Baseline data'!$C11)</f>
        <v>89.5</v>
      </c>
      <c r="V12" s="22">
        <f>SUM($A$2*'Baseline data'!$C11)</f>
        <v>89.5</v>
      </c>
      <c r="W12" s="22">
        <f>SUM($A$2*'Baseline data'!$C11)</f>
        <v>89.5</v>
      </c>
      <c r="X12" s="22">
        <f>SUM($A$2*'Baseline data'!$C11)</f>
        <v>89.5</v>
      </c>
      <c r="Y12" s="22">
        <f>SUM($A$2*'Baseline data'!$C11)</f>
        <v>89.5</v>
      </c>
      <c r="Z12" s="22">
        <f>SUM($A$2*'Baseline data'!$C11)</f>
        <v>89.5</v>
      </c>
      <c r="AA12" s="22">
        <f>SUM($A$2*'Baseline data'!$C11)</f>
        <v>89.5</v>
      </c>
      <c r="AB12" s="22">
        <f>SUM($A$2*'Baseline data'!$C11)</f>
        <v>89.5</v>
      </c>
      <c r="AC12" s="22">
        <f>SUM($A$2*'Baseline data'!$C11)</f>
        <v>89.5</v>
      </c>
      <c r="AD12" s="22">
        <f>SUM($A$2*'Baseline data'!$C11)</f>
        <v>89.5</v>
      </c>
      <c r="AE12" s="22">
        <f>SUM($A$2*'Baseline data'!$C11)</f>
        <v>89.5</v>
      </c>
      <c r="AF12" s="22">
        <f>SUM($A$2*'Baseline data'!$C11)</f>
        <v>89.5</v>
      </c>
      <c r="AG12" s="22">
        <f>SUM($A$2*'Baseline data'!$C11)</f>
        <v>89.5</v>
      </c>
      <c r="AH12" s="22">
        <f>SUM($A$2*'Baseline data'!$C11)</f>
        <v>89.5</v>
      </c>
      <c r="AI12" s="22">
        <f>SUM($A$2*'Baseline data'!$C11)</f>
        <v>89.5</v>
      </c>
      <c r="AJ12" s="22">
        <f>SUM($A$2*'Baseline data'!$C11)</f>
        <v>89.5</v>
      </c>
      <c r="AK12" s="22">
        <f>SUM($A$2*'Baseline data'!$C11)</f>
        <v>89.5</v>
      </c>
      <c r="AL12" s="22">
        <f>SUM($A$2*'Baseline data'!$C11)</f>
        <v>89.5</v>
      </c>
      <c r="AM12" s="22">
        <f>SUM($A$2*'Baseline data'!$C11)</f>
        <v>89.5</v>
      </c>
      <c r="AN12" s="22">
        <f>SUM($A$2*'Baseline data'!$C11)</f>
        <v>89.5</v>
      </c>
      <c r="AO12" s="22">
        <f>SUM($A$2*'Baseline data'!$C11)</f>
        <v>89.5</v>
      </c>
      <c r="AP12" s="22">
        <f>SUM($A$2*'Baseline data'!$C11)</f>
        <v>89.5</v>
      </c>
      <c r="AQ12" s="22">
        <f>SUM($A$2*'Baseline data'!$C11)</f>
        <v>89.5</v>
      </c>
      <c r="AR12" s="22">
        <f>SUM($A$2*'Baseline data'!$C11)</f>
        <v>89.5</v>
      </c>
      <c r="AS12" s="22">
        <f>SUM($A$2*'Baseline data'!$C11)</f>
        <v>89.5</v>
      </c>
      <c r="AT12" s="22">
        <f>SUM($A$2*'Baseline data'!$C11)</f>
        <v>89.5</v>
      </c>
      <c r="AU12" s="22">
        <f>SUM($A$2*'Baseline data'!$C11)</f>
        <v>89.5</v>
      </c>
      <c r="AV12" s="22">
        <f>SUM($A$2*'Baseline data'!$C11)</f>
        <v>89.5</v>
      </c>
      <c r="AW12" s="22">
        <f>SUM($A$2*'Baseline data'!$C11)</f>
        <v>89.5</v>
      </c>
      <c r="AX12" s="22">
        <f>SUM($A$2*'Baseline data'!$C11)</f>
        <v>89.5</v>
      </c>
    </row>
    <row r="13" spans="1:50" x14ac:dyDescent="0.2">
      <c r="B13" s="9" t="s">
        <v>24</v>
      </c>
      <c r="C13" s="19">
        <f t="shared" si="0"/>
        <v>112</v>
      </c>
      <c r="D13" s="20"/>
      <c r="E13" s="21"/>
      <c r="F13" s="21"/>
      <c r="G13" s="21"/>
      <c r="H13" s="21"/>
      <c r="I13" s="20"/>
      <c r="J13" s="20"/>
      <c r="K13" s="20"/>
      <c r="L13" s="20"/>
      <c r="M13" s="20"/>
      <c r="N13" s="20"/>
      <c r="O13" s="20"/>
      <c r="P13" s="20"/>
      <c r="Q13" s="22"/>
      <c r="R13" s="22"/>
      <c r="S13" s="22"/>
      <c r="T13" s="22">
        <f>SUM($A$2*'Baseline data'!$C12)</f>
        <v>112</v>
      </c>
      <c r="U13" s="22">
        <f>SUM($A$2*'Baseline data'!$C12)</f>
        <v>112</v>
      </c>
      <c r="V13" s="22">
        <f>SUM($A$2*'Baseline data'!$C12)</f>
        <v>112</v>
      </c>
      <c r="W13" s="22">
        <f>SUM($A$2*'Baseline data'!$C12)</f>
        <v>112</v>
      </c>
      <c r="X13" s="22">
        <f>SUM($A$2*'Baseline data'!$C12)</f>
        <v>112</v>
      </c>
      <c r="Y13" s="22">
        <f>SUM($A$2*'Baseline data'!$C12)</f>
        <v>112</v>
      </c>
      <c r="Z13" s="22">
        <f>SUM($A$2*'Baseline data'!$C12)</f>
        <v>112</v>
      </c>
      <c r="AA13" s="22">
        <f>SUM($A$2*'Baseline data'!$C12)</f>
        <v>112</v>
      </c>
      <c r="AB13" s="22">
        <f>SUM($A$2*'Baseline data'!$C12)</f>
        <v>112</v>
      </c>
      <c r="AC13" s="22">
        <f>SUM($A$2*'Baseline data'!$C12)</f>
        <v>112</v>
      </c>
      <c r="AD13" s="22">
        <f>SUM($A$2*'Baseline data'!$C12)</f>
        <v>112</v>
      </c>
      <c r="AE13" s="22">
        <f>SUM($A$2*'Baseline data'!$C12)</f>
        <v>112</v>
      </c>
      <c r="AF13" s="22">
        <f>SUM($A$2*'Baseline data'!$C12)</f>
        <v>112</v>
      </c>
      <c r="AG13" s="22">
        <f>SUM($A$2*'Baseline data'!$C12)</f>
        <v>112</v>
      </c>
      <c r="AH13" s="22">
        <f>SUM($A$2*'Baseline data'!$C12)</f>
        <v>112</v>
      </c>
      <c r="AI13" s="22">
        <f>SUM($A$2*'Baseline data'!$C12)</f>
        <v>112</v>
      </c>
      <c r="AJ13" s="22">
        <f>SUM($A$2*'Baseline data'!$C12)</f>
        <v>112</v>
      </c>
      <c r="AK13" s="22">
        <f>SUM($A$2*'Baseline data'!$C12)</f>
        <v>112</v>
      </c>
      <c r="AL13" s="22">
        <f>SUM($A$2*'Baseline data'!$C12)</f>
        <v>112</v>
      </c>
      <c r="AM13" s="22">
        <f>SUM($A$2*'Baseline data'!$C12)</f>
        <v>112</v>
      </c>
      <c r="AN13" s="22">
        <f>SUM($A$2*'Baseline data'!$C12)</f>
        <v>112</v>
      </c>
      <c r="AO13" s="22">
        <f>SUM($A$2*'Baseline data'!$C12)</f>
        <v>112</v>
      </c>
      <c r="AP13" s="22">
        <f>SUM($A$2*'Baseline data'!$C12)</f>
        <v>112</v>
      </c>
      <c r="AQ13" s="22">
        <f>SUM($A$2*'Baseline data'!$C12)</f>
        <v>112</v>
      </c>
      <c r="AR13" s="22">
        <f>SUM($A$2*'Baseline data'!$C12)</f>
        <v>112</v>
      </c>
      <c r="AS13" s="22">
        <f>SUM($A$2*'Baseline data'!$C12)</f>
        <v>112</v>
      </c>
      <c r="AT13" s="22">
        <f>SUM($A$2*'Baseline data'!$C12)</f>
        <v>112</v>
      </c>
      <c r="AU13" s="22">
        <f>SUM($A$2*'Baseline data'!$C12)</f>
        <v>112</v>
      </c>
      <c r="AV13" s="22">
        <f>SUM($A$2*'Baseline data'!$C12)</f>
        <v>112</v>
      </c>
      <c r="AW13" s="22">
        <f>SUM($A$2*'Baseline data'!$C12)</f>
        <v>112</v>
      </c>
      <c r="AX13" s="22">
        <f>SUM($A$2*'Baseline data'!$C12)</f>
        <v>112</v>
      </c>
    </row>
    <row r="14" spans="1:50" x14ac:dyDescent="0.2">
      <c r="B14" s="1" t="s">
        <v>25</v>
      </c>
      <c r="C14" s="19">
        <f t="shared" si="0"/>
        <v>396</v>
      </c>
      <c r="D14" s="20"/>
      <c r="E14" s="21"/>
      <c r="F14" s="21"/>
      <c r="G14" s="21"/>
      <c r="H14" s="21"/>
      <c r="I14" s="20"/>
      <c r="J14" s="20"/>
      <c r="K14" s="20"/>
      <c r="L14" s="20"/>
      <c r="M14" s="20"/>
      <c r="N14" s="20"/>
      <c r="O14" s="20"/>
      <c r="P14" s="20"/>
      <c r="Q14" s="22"/>
      <c r="R14" s="22"/>
      <c r="S14" s="22"/>
      <c r="T14" s="22">
        <f>SUM($A$2*'Baseline data'!$C13)</f>
        <v>396</v>
      </c>
      <c r="U14" s="22">
        <f>SUM($A$2*'Baseline data'!$C13)</f>
        <v>396</v>
      </c>
      <c r="V14" s="22">
        <f>SUM($A$2*'Baseline data'!$C13)</f>
        <v>396</v>
      </c>
      <c r="W14" s="22">
        <f>SUM($A$2*'Baseline data'!$C13)</f>
        <v>396</v>
      </c>
      <c r="X14" s="22">
        <f>SUM($A$2*'Baseline data'!$C13)</f>
        <v>396</v>
      </c>
      <c r="Y14" s="22">
        <f>SUM($A$2*'Baseline data'!$C13)</f>
        <v>396</v>
      </c>
      <c r="Z14" s="22">
        <f>SUM($A$2*'Baseline data'!$C13)</f>
        <v>396</v>
      </c>
      <c r="AA14" s="22">
        <f>SUM($A$2*'Baseline data'!$C13)</f>
        <v>396</v>
      </c>
      <c r="AB14" s="22">
        <f>SUM($A$2*'Baseline data'!$C13)</f>
        <v>396</v>
      </c>
      <c r="AC14" s="22">
        <f>SUM($A$2*'Baseline data'!$C13)</f>
        <v>396</v>
      </c>
      <c r="AD14" s="22">
        <f>SUM($A$2*'Baseline data'!$C13)</f>
        <v>396</v>
      </c>
      <c r="AE14" s="22">
        <f>SUM($A$2*'Baseline data'!$C13)</f>
        <v>396</v>
      </c>
      <c r="AF14" s="22">
        <f>SUM($A$2*'Baseline data'!$C13)</f>
        <v>396</v>
      </c>
      <c r="AG14" s="22">
        <f>SUM($A$2*'Baseline data'!$C13)</f>
        <v>396</v>
      </c>
      <c r="AH14" s="22">
        <f>SUM($A$2*'Baseline data'!$C13)</f>
        <v>396</v>
      </c>
      <c r="AI14" s="22">
        <f>SUM($A$2*'Baseline data'!$C13)</f>
        <v>396</v>
      </c>
      <c r="AJ14" s="22">
        <f>SUM($A$2*'Baseline data'!$C13)</f>
        <v>396</v>
      </c>
      <c r="AK14" s="22">
        <f>SUM($A$2*'Baseline data'!$C13)</f>
        <v>396</v>
      </c>
      <c r="AL14" s="22">
        <f>SUM($A$2*'Baseline data'!$C13)</f>
        <v>396</v>
      </c>
      <c r="AM14" s="22">
        <f>SUM($A$2*'Baseline data'!$C13)</f>
        <v>396</v>
      </c>
      <c r="AN14" s="22">
        <f>SUM($A$2*'Baseline data'!$C13)</f>
        <v>396</v>
      </c>
      <c r="AO14" s="22">
        <f>SUM($A$2*'Baseline data'!$C13)</f>
        <v>396</v>
      </c>
      <c r="AP14" s="22">
        <f>SUM($A$2*'Baseline data'!$C13)</f>
        <v>396</v>
      </c>
      <c r="AQ14" s="22">
        <f>SUM($A$2*'Baseline data'!$C13)</f>
        <v>396</v>
      </c>
      <c r="AR14" s="22">
        <f>SUM($A$2*'Baseline data'!$C13)</f>
        <v>396</v>
      </c>
      <c r="AS14" s="22">
        <f>SUM($A$2*'Baseline data'!$C13)</f>
        <v>396</v>
      </c>
      <c r="AT14" s="22">
        <f>SUM($A$2*'Baseline data'!$C13)</f>
        <v>396</v>
      </c>
      <c r="AU14" s="22">
        <f>SUM($A$2*'Baseline data'!$C13)</f>
        <v>396</v>
      </c>
      <c r="AV14" s="22">
        <f>SUM($A$2*'Baseline data'!$C13)</f>
        <v>396</v>
      </c>
      <c r="AW14" s="22">
        <f>SUM($A$2*'Baseline data'!$C13)</f>
        <v>396</v>
      </c>
      <c r="AX14" s="22">
        <f>SUM($A$2*'Baseline data'!$C13)</f>
        <v>396</v>
      </c>
    </row>
    <row r="15" spans="1:50" x14ac:dyDescent="0.2">
      <c r="B15" s="1" t="s">
        <v>26</v>
      </c>
      <c r="C15" s="19">
        <f t="shared" si="0"/>
        <v>645</v>
      </c>
      <c r="D15" s="20"/>
      <c r="E15" s="21"/>
      <c r="F15" s="21"/>
      <c r="G15" s="21"/>
      <c r="H15" s="21"/>
      <c r="I15" s="20"/>
      <c r="J15" s="20"/>
      <c r="K15" s="20"/>
      <c r="L15" s="20"/>
      <c r="M15" s="20"/>
      <c r="N15" s="20"/>
      <c r="O15" s="20"/>
      <c r="P15" s="20"/>
      <c r="Q15" s="22"/>
      <c r="R15" s="22"/>
      <c r="S15" s="22"/>
      <c r="T15" s="22">
        <f>SUM($A$2*'Baseline data'!$C14)</f>
        <v>645</v>
      </c>
      <c r="U15" s="22">
        <f>SUM($A$2*'Baseline data'!$C14)</f>
        <v>645</v>
      </c>
      <c r="V15" s="22">
        <f>SUM($A$2*'Baseline data'!$C14)</f>
        <v>645</v>
      </c>
      <c r="W15" s="22">
        <f>SUM($A$2*'Baseline data'!$C14)</f>
        <v>645</v>
      </c>
      <c r="X15" s="22">
        <f>SUM($A$2*'Baseline data'!$C14)</f>
        <v>645</v>
      </c>
      <c r="Y15" s="22">
        <f>SUM($A$2*'Baseline data'!$C14)</f>
        <v>645</v>
      </c>
      <c r="Z15" s="22">
        <f>SUM($A$2*'Baseline data'!$C14)</f>
        <v>645</v>
      </c>
      <c r="AA15" s="22">
        <f>SUM($A$2*'Baseline data'!$C14)</f>
        <v>645</v>
      </c>
      <c r="AB15" s="22">
        <f>SUM($A$2*'Baseline data'!$C14)</f>
        <v>645</v>
      </c>
      <c r="AC15" s="22">
        <f>SUM($A$2*'Baseline data'!$C14)</f>
        <v>645</v>
      </c>
      <c r="AD15" s="22">
        <f>SUM($A$2*'Baseline data'!$C14)</f>
        <v>645</v>
      </c>
      <c r="AE15" s="22">
        <f>SUM($A$2*'Baseline data'!$C14)</f>
        <v>645</v>
      </c>
      <c r="AF15" s="22">
        <f>SUM($A$2*'Baseline data'!$C14)</f>
        <v>645</v>
      </c>
      <c r="AG15" s="22">
        <f>SUM($A$2*'Baseline data'!$C14)</f>
        <v>645</v>
      </c>
      <c r="AH15" s="22">
        <f>SUM($A$2*'Baseline data'!$C14)</f>
        <v>645</v>
      </c>
      <c r="AI15" s="22">
        <f>SUM($A$2*'Baseline data'!$C14)</f>
        <v>645</v>
      </c>
      <c r="AJ15" s="22">
        <f>SUM($A$2*'Baseline data'!$C14)</f>
        <v>645</v>
      </c>
      <c r="AK15" s="22">
        <f>SUM($A$2*'Baseline data'!$C14)</f>
        <v>645</v>
      </c>
      <c r="AL15" s="22">
        <f>SUM($A$2*'Baseline data'!$C14)</f>
        <v>645</v>
      </c>
      <c r="AM15" s="22">
        <f>SUM($A$2*'Baseline data'!$C14)</f>
        <v>645</v>
      </c>
      <c r="AN15" s="22">
        <f>SUM($A$2*'Baseline data'!$C14)</f>
        <v>645</v>
      </c>
      <c r="AO15" s="22">
        <f>SUM($A$2*'Baseline data'!$C14)</f>
        <v>645</v>
      </c>
      <c r="AP15" s="22">
        <f>SUM($A$2*'Baseline data'!$C14)</f>
        <v>645</v>
      </c>
      <c r="AQ15" s="22">
        <f>SUM($A$2*'Baseline data'!$C14)</f>
        <v>645</v>
      </c>
      <c r="AR15" s="22">
        <f>SUM($A$2*'Baseline data'!$C14)</f>
        <v>645</v>
      </c>
      <c r="AS15" s="22">
        <f>SUM($A$2*'Baseline data'!$C14)</f>
        <v>645</v>
      </c>
      <c r="AT15" s="22">
        <f>SUM($A$2*'Baseline data'!$C14)</f>
        <v>645</v>
      </c>
      <c r="AU15" s="22">
        <f>SUM($A$2*'Baseline data'!$C14)</f>
        <v>645</v>
      </c>
      <c r="AV15" s="22">
        <f>SUM($A$2*'Baseline data'!$C14)</f>
        <v>645</v>
      </c>
      <c r="AW15" s="22">
        <f>SUM($A$2*'Baseline data'!$C14)</f>
        <v>645</v>
      </c>
      <c r="AX15" s="22">
        <f>SUM($A$2*'Baseline data'!$C14)</f>
        <v>645</v>
      </c>
    </row>
    <row r="16" spans="1:50" x14ac:dyDescent="0.2">
      <c r="B16" s="1" t="s">
        <v>27</v>
      </c>
      <c r="C16" s="19">
        <f t="shared" si="0"/>
        <v>140</v>
      </c>
      <c r="D16" s="26"/>
      <c r="E16" s="24"/>
      <c r="F16" s="24"/>
      <c r="G16" s="24"/>
      <c r="H16" s="24"/>
      <c r="I16" s="26"/>
      <c r="J16" s="26"/>
      <c r="K16" s="26"/>
      <c r="L16" s="26"/>
      <c r="M16" s="26"/>
      <c r="N16" s="26"/>
      <c r="O16" s="26"/>
      <c r="P16" s="26"/>
      <c r="Q16" s="22"/>
      <c r="R16" s="22"/>
      <c r="S16" s="22"/>
      <c r="T16" s="22">
        <f>SUM($A$2*'Baseline data'!$C15)</f>
        <v>140</v>
      </c>
      <c r="U16" s="22">
        <f>SUM($A$2*'Baseline data'!$C15)</f>
        <v>140</v>
      </c>
      <c r="V16" s="22">
        <f>SUM($A$2*'Baseline data'!$C15)</f>
        <v>140</v>
      </c>
      <c r="W16" s="22">
        <f>SUM($A$2*'Baseline data'!$C15)</f>
        <v>140</v>
      </c>
      <c r="X16" s="22">
        <f>SUM($A$2*'Baseline data'!$C15)</f>
        <v>140</v>
      </c>
      <c r="Y16" s="22">
        <f>SUM($A$2*'Baseline data'!$C15)</f>
        <v>140</v>
      </c>
      <c r="Z16" s="22">
        <f>SUM($A$2*'Baseline data'!$C15)</f>
        <v>140</v>
      </c>
      <c r="AA16" s="22">
        <f>SUM($A$2*'Baseline data'!$C15)</f>
        <v>140</v>
      </c>
      <c r="AB16" s="22">
        <f>SUM($A$2*'Baseline data'!$C15)</f>
        <v>140</v>
      </c>
      <c r="AC16" s="22">
        <f>SUM($A$2*'Baseline data'!$C15)</f>
        <v>140</v>
      </c>
      <c r="AD16" s="22">
        <f>SUM($A$2*'Baseline data'!$C15)</f>
        <v>140</v>
      </c>
      <c r="AE16" s="22">
        <f>SUM($A$2*'Baseline data'!$C15)</f>
        <v>140</v>
      </c>
      <c r="AF16" s="22">
        <f>SUM($A$2*'Baseline data'!$C15)</f>
        <v>140</v>
      </c>
      <c r="AG16" s="22">
        <f>SUM($A$2*'Baseline data'!$C15)</f>
        <v>140</v>
      </c>
      <c r="AH16" s="22">
        <f>SUM($A$2*'Baseline data'!$C15)</f>
        <v>140</v>
      </c>
      <c r="AI16" s="22">
        <f>SUM($A$2*'Baseline data'!$C15)</f>
        <v>140</v>
      </c>
      <c r="AJ16" s="22">
        <f>SUM($A$2*'Baseline data'!$C15)</f>
        <v>140</v>
      </c>
      <c r="AK16" s="22">
        <f>SUM($A$2*'Baseline data'!$C15)</f>
        <v>140</v>
      </c>
      <c r="AL16" s="22">
        <f>SUM($A$2*'Baseline data'!$C15)</f>
        <v>140</v>
      </c>
      <c r="AM16" s="22">
        <f>SUM($A$2*'Baseline data'!$C15)</f>
        <v>140</v>
      </c>
      <c r="AN16" s="22">
        <f>SUM($A$2*'Baseline data'!$C15)</f>
        <v>140</v>
      </c>
      <c r="AO16" s="22">
        <f>SUM($A$2*'Baseline data'!$C15)</f>
        <v>140</v>
      </c>
      <c r="AP16" s="22">
        <f>SUM($A$2*'Baseline data'!$C15)</f>
        <v>140</v>
      </c>
      <c r="AQ16" s="22">
        <f>SUM($A$2*'Baseline data'!$C15)</f>
        <v>140</v>
      </c>
      <c r="AR16" s="22">
        <f>SUM($A$2*'Baseline data'!$C15)</f>
        <v>140</v>
      </c>
      <c r="AS16" s="22">
        <f>SUM($A$2*'Baseline data'!$C15)</f>
        <v>140</v>
      </c>
      <c r="AT16" s="22">
        <f>SUM($A$2*'Baseline data'!$C15)</f>
        <v>140</v>
      </c>
      <c r="AU16" s="22">
        <f>SUM($A$2*'Baseline data'!$C15)</f>
        <v>140</v>
      </c>
      <c r="AV16" s="22">
        <f>SUM($A$2*'Baseline data'!$C15)</f>
        <v>140</v>
      </c>
      <c r="AW16" s="22">
        <f>SUM($A$2*'Baseline data'!$C15)</f>
        <v>140</v>
      </c>
      <c r="AX16" s="22">
        <f>SUM($A$2*'Baseline data'!$C15)</f>
        <v>140</v>
      </c>
    </row>
    <row r="17" spans="1:50" x14ac:dyDescent="0.2">
      <c r="B17" s="1" t="s">
        <v>28</v>
      </c>
      <c r="C17" s="19">
        <f t="shared" si="0"/>
        <v>199</v>
      </c>
      <c r="D17" s="26"/>
      <c r="E17" s="24"/>
      <c r="F17" s="24"/>
      <c r="G17" s="24"/>
      <c r="H17" s="24"/>
      <c r="I17" s="26"/>
      <c r="J17" s="26"/>
      <c r="K17" s="26"/>
      <c r="L17" s="26"/>
      <c r="M17" s="26"/>
      <c r="N17" s="26"/>
      <c r="O17" s="26"/>
      <c r="P17" s="26"/>
      <c r="Q17" s="22"/>
      <c r="R17" s="22"/>
      <c r="S17" s="22"/>
      <c r="T17" s="22">
        <f>SUM($A$2*'Baseline data'!$C16)</f>
        <v>199</v>
      </c>
      <c r="U17" s="22">
        <f>SUM($A$2*'Baseline data'!$C16)</f>
        <v>199</v>
      </c>
      <c r="V17" s="22">
        <f>SUM($A$2*'Baseline data'!$C16)</f>
        <v>199</v>
      </c>
      <c r="W17" s="22">
        <f>SUM($A$2*'Baseline data'!$C16)</f>
        <v>199</v>
      </c>
      <c r="X17" s="22">
        <f>SUM($A$2*'Baseline data'!$C16)</f>
        <v>199</v>
      </c>
      <c r="Y17" s="22">
        <f>SUM($A$2*'Baseline data'!$C16)</f>
        <v>199</v>
      </c>
      <c r="Z17" s="22">
        <f>SUM($A$2*'Baseline data'!$C16)</f>
        <v>199</v>
      </c>
      <c r="AA17" s="22">
        <f>SUM($A$2*'Baseline data'!$C16)</f>
        <v>199</v>
      </c>
      <c r="AB17" s="22">
        <f>SUM($A$2*'Baseline data'!$C16)</f>
        <v>199</v>
      </c>
      <c r="AC17" s="22">
        <f>SUM($A$2*'Baseline data'!$C16)</f>
        <v>199</v>
      </c>
      <c r="AD17" s="22">
        <f>SUM($A$2*'Baseline data'!$C16)</f>
        <v>199</v>
      </c>
      <c r="AE17" s="22">
        <f>SUM($A$2*'Baseline data'!$C16)</f>
        <v>199</v>
      </c>
      <c r="AF17" s="22">
        <f>SUM($A$2*'Baseline data'!$C16)</f>
        <v>199</v>
      </c>
      <c r="AG17" s="22">
        <f>SUM($A$2*'Baseline data'!$C16)</f>
        <v>199</v>
      </c>
      <c r="AH17" s="22">
        <f>SUM($A$2*'Baseline data'!$C16)</f>
        <v>199</v>
      </c>
      <c r="AI17" s="22">
        <f>SUM($A$2*'Baseline data'!$C16)</f>
        <v>199</v>
      </c>
      <c r="AJ17" s="22">
        <f>SUM($A$2*'Baseline data'!$C16)</f>
        <v>199</v>
      </c>
      <c r="AK17" s="22">
        <f>SUM($A$2*'Baseline data'!$C16)</f>
        <v>199</v>
      </c>
      <c r="AL17" s="22">
        <f>SUM($A$2*'Baseline data'!$C16)</f>
        <v>199</v>
      </c>
      <c r="AM17" s="22">
        <f>SUM($A$2*'Baseline data'!$C16)</f>
        <v>199</v>
      </c>
      <c r="AN17" s="22">
        <f>SUM($A$2*'Baseline data'!$C16)</f>
        <v>199</v>
      </c>
      <c r="AO17" s="22">
        <f>SUM($A$2*'Baseline data'!$C16)</f>
        <v>199</v>
      </c>
      <c r="AP17" s="22">
        <f>SUM($A$2*'Baseline data'!$C16)</f>
        <v>199</v>
      </c>
      <c r="AQ17" s="22">
        <f>SUM($A$2*'Baseline data'!$C16)</f>
        <v>199</v>
      </c>
      <c r="AR17" s="22">
        <f>SUM($A$2*'Baseline data'!$C16)</f>
        <v>199</v>
      </c>
      <c r="AS17" s="22">
        <f>SUM($A$2*'Baseline data'!$C16)</f>
        <v>199</v>
      </c>
      <c r="AT17" s="22">
        <f>SUM($A$2*'Baseline data'!$C16)</f>
        <v>199</v>
      </c>
      <c r="AU17" s="22">
        <f>SUM($A$2*'Baseline data'!$C16)</f>
        <v>199</v>
      </c>
      <c r="AV17" s="22">
        <f>SUM($A$2*'Baseline data'!$C16)</f>
        <v>199</v>
      </c>
      <c r="AW17" s="22">
        <f>SUM($A$2*'Baseline data'!$C16)</f>
        <v>199</v>
      </c>
      <c r="AX17" s="22">
        <f>SUM($A$2*'Baseline data'!$C16)</f>
        <v>199</v>
      </c>
    </row>
    <row r="18" spans="1:50" x14ac:dyDescent="0.2">
      <c r="B18" s="1" t="s">
        <v>29</v>
      </c>
      <c r="C18" s="19">
        <f t="shared" si="0"/>
        <v>747.5</v>
      </c>
      <c r="D18" s="20"/>
      <c r="E18" s="21"/>
      <c r="F18" s="21"/>
      <c r="G18" s="21"/>
      <c r="H18" s="21"/>
      <c r="I18" s="20"/>
      <c r="J18" s="20"/>
      <c r="K18" s="20"/>
      <c r="L18" s="20"/>
      <c r="M18" s="20"/>
      <c r="N18" s="20"/>
      <c r="O18" s="20"/>
      <c r="P18" s="20"/>
      <c r="Q18" s="22"/>
      <c r="R18" s="22"/>
      <c r="S18" s="22"/>
      <c r="T18" s="22">
        <f>SUM($A$2*'Baseline data'!$C17)</f>
        <v>747.5</v>
      </c>
      <c r="U18" s="22">
        <f>SUM($A$2*'Baseline data'!$C17)</f>
        <v>747.5</v>
      </c>
      <c r="V18" s="22">
        <f>SUM($A$2*'Baseline data'!$C17)</f>
        <v>747.5</v>
      </c>
      <c r="W18" s="22">
        <f>SUM($A$2*'Baseline data'!$C17)</f>
        <v>747.5</v>
      </c>
      <c r="X18" s="22">
        <f>SUM($A$2*'Baseline data'!$C17)</f>
        <v>747.5</v>
      </c>
      <c r="Y18" s="22">
        <f>SUM($A$2*'Baseline data'!$C17)</f>
        <v>747.5</v>
      </c>
      <c r="Z18" s="22">
        <f>SUM($A$2*'Baseline data'!$C17)</f>
        <v>747.5</v>
      </c>
      <c r="AA18" s="22">
        <f>SUM($A$2*'Baseline data'!$C17)</f>
        <v>747.5</v>
      </c>
      <c r="AB18" s="22">
        <f>SUM($A$2*'Baseline data'!$C17)</f>
        <v>747.5</v>
      </c>
      <c r="AC18" s="22">
        <f>SUM($A$2*'Baseline data'!$C17)</f>
        <v>747.5</v>
      </c>
      <c r="AD18" s="22">
        <f>SUM($A$2*'Baseline data'!$C17)</f>
        <v>747.5</v>
      </c>
      <c r="AE18" s="22">
        <f>SUM($A$2*'Baseline data'!$C17)</f>
        <v>747.5</v>
      </c>
      <c r="AF18" s="22">
        <f>SUM($A$2*'Baseline data'!$C17)</f>
        <v>747.5</v>
      </c>
      <c r="AG18" s="22">
        <f>SUM($A$2*'Baseline data'!$C17)</f>
        <v>747.5</v>
      </c>
      <c r="AH18" s="22">
        <f>SUM($A$2*'Baseline data'!$C17)</f>
        <v>747.5</v>
      </c>
      <c r="AI18" s="22">
        <f>SUM($A$2*'Baseline data'!$C17)</f>
        <v>747.5</v>
      </c>
      <c r="AJ18" s="22">
        <f>SUM($A$2*'Baseline data'!$C17)</f>
        <v>747.5</v>
      </c>
      <c r="AK18" s="22">
        <f>SUM($A$2*'Baseline data'!$C17)</f>
        <v>747.5</v>
      </c>
      <c r="AL18" s="22">
        <f>SUM($A$2*'Baseline data'!$C17)</f>
        <v>747.5</v>
      </c>
      <c r="AM18" s="22">
        <f>SUM($A$2*'Baseline data'!$C17)</f>
        <v>747.5</v>
      </c>
      <c r="AN18" s="22">
        <f>SUM($A$2*'Baseline data'!$C17)</f>
        <v>747.5</v>
      </c>
      <c r="AO18" s="22">
        <f>SUM($A$2*'Baseline data'!$C17)</f>
        <v>747.5</v>
      </c>
      <c r="AP18" s="22">
        <f>SUM($A$2*'Baseline data'!$C17)</f>
        <v>747.5</v>
      </c>
      <c r="AQ18" s="22">
        <f>SUM($A$2*'Baseline data'!$C17)</f>
        <v>747.5</v>
      </c>
      <c r="AR18" s="22">
        <f>SUM($A$2*'Baseline data'!$C17)</f>
        <v>747.5</v>
      </c>
      <c r="AS18" s="22">
        <f>SUM($A$2*'Baseline data'!$C17)</f>
        <v>747.5</v>
      </c>
      <c r="AT18" s="22">
        <f>SUM($A$2*'Baseline data'!$C17)</f>
        <v>747.5</v>
      </c>
      <c r="AU18" s="22">
        <f>SUM($A$2*'Baseline data'!$C17)</f>
        <v>747.5</v>
      </c>
      <c r="AV18" s="22">
        <f>SUM($A$2*'Baseline data'!$C17)</f>
        <v>747.5</v>
      </c>
      <c r="AW18" s="22">
        <f>SUM($A$2*'Baseline data'!$C17)</f>
        <v>747.5</v>
      </c>
      <c r="AX18" s="22">
        <f>SUM($A$2*'Baseline data'!$C17)</f>
        <v>747.5</v>
      </c>
    </row>
    <row r="19" spans="1:50" x14ac:dyDescent="0.2">
      <c r="B19" s="1" t="s">
        <v>30</v>
      </c>
      <c r="C19" s="19">
        <f t="shared" si="0"/>
        <v>325</v>
      </c>
      <c r="D19" s="20"/>
      <c r="E19" s="21"/>
      <c r="F19" s="21"/>
      <c r="G19" s="21"/>
      <c r="H19" s="21"/>
      <c r="I19" s="20"/>
      <c r="J19" s="20"/>
      <c r="K19" s="20"/>
      <c r="L19" s="20"/>
      <c r="M19" s="20"/>
      <c r="N19" s="20"/>
      <c r="O19" s="20"/>
      <c r="P19" s="20"/>
      <c r="Q19" s="22"/>
      <c r="R19" s="22"/>
      <c r="S19" s="22"/>
      <c r="T19" s="22">
        <f>SUM($A$2*'Baseline data'!$C18)</f>
        <v>325</v>
      </c>
      <c r="U19" s="22">
        <f>SUM($A$2*'Baseline data'!$C18)</f>
        <v>325</v>
      </c>
      <c r="V19" s="22">
        <f>SUM($A$2*'Baseline data'!$C18)</f>
        <v>325</v>
      </c>
      <c r="W19" s="22">
        <f>SUM($A$2*'Baseline data'!$C18)</f>
        <v>325</v>
      </c>
      <c r="X19" s="22">
        <f>SUM($A$2*'Baseline data'!$C18)</f>
        <v>325</v>
      </c>
      <c r="Y19" s="22">
        <f>SUM($A$2*'Baseline data'!$C18)</f>
        <v>325</v>
      </c>
      <c r="Z19" s="22">
        <f>SUM($A$2*'Baseline data'!$C18)</f>
        <v>325</v>
      </c>
      <c r="AA19" s="22">
        <f>SUM($A$2*'Baseline data'!$C18)</f>
        <v>325</v>
      </c>
      <c r="AB19" s="22">
        <f>SUM($A$2*'Baseline data'!$C18)</f>
        <v>325</v>
      </c>
      <c r="AC19" s="22">
        <f>SUM($A$2*'Baseline data'!$C18)</f>
        <v>325</v>
      </c>
      <c r="AD19" s="22">
        <f>SUM($A$2*'Baseline data'!$C18)</f>
        <v>325</v>
      </c>
      <c r="AE19" s="22">
        <f>SUM($A$2*'Baseline data'!$C18)</f>
        <v>325</v>
      </c>
      <c r="AF19" s="22">
        <f>SUM($A$2*'Baseline data'!$C18)</f>
        <v>325</v>
      </c>
      <c r="AG19" s="22">
        <f>SUM($A$2*'Baseline data'!$C18)</f>
        <v>325</v>
      </c>
      <c r="AH19" s="22">
        <f>SUM($A$2*'Baseline data'!$C18)</f>
        <v>325</v>
      </c>
      <c r="AI19" s="22">
        <f>SUM($A$2*'Baseline data'!$C18)</f>
        <v>325</v>
      </c>
      <c r="AJ19" s="22">
        <f>SUM($A$2*'Baseline data'!$C18)</f>
        <v>325</v>
      </c>
      <c r="AK19" s="22">
        <f>SUM($A$2*'Baseline data'!$C18)</f>
        <v>325</v>
      </c>
      <c r="AL19" s="22">
        <f>SUM($A$2*'Baseline data'!$C18)</f>
        <v>325</v>
      </c>
      <c r="AM19" s="22">
        <f>SUM($A$2*'Baseline data'!$C18)</f>
        <v>325</v>
      </c>
      <c r="AN19" s="22">
        <f>SUM($A$2*'Baseline data'!$C18)</f>
        <v>325</v>
      </c>
      <c r="AO19" s="22">
        <f>SUM($A$2*'Baseline data'!$C18)</f>
        <v>325</v>
      </c>
      <c r="AP19" s="22">
        <f>SUM($A$2*'Baseline data'!$C18)</f>
        <v>325</v>
      </c>
      <c r="AQ19" s="22">
        <f>SUM($A$2*'Baseline data'!$C18)</f>
        <v>325</v>
      </c>
      <c r="AR19" s="22">
        <f>SUM($A$2*'Baseline data'!$C18)</f>
        <v>325</v>
      </c>
      <c r="AS19" s="22">
        <f>SUM($A$2*'Baseline data'!$C18)</f>
        <v>325</v>
      </c>
      <c r="AT19" s="22">
        <f>SUM($A$2*'Baseline data'!$C18)</f>
        <v>325</v>
      </c>
      <c r="AU19" s="22">
        <f>SUM($A$2*'Baseline data'!$C18)</f>
        <v>325</v>
      </c>
      <c r="AV19" s="22">
        <f>SUM($A$2*'Baseline data'!$C18)</f>
        <v>325</v>
      </c>
      <c r="AW19" s="22">
        <f>SUM($A$2*'Baseline data'!$C18)</f>
        <v>325</v>
      </c>
      <c r="AX19" s="22">
        <f>SUM($A$2*'Baseline data'!$C18)</f>
        <v>325</v>
      </c>
    </row>
    <row r="20" spans="1:50" x14ac:dyDescent="0.2">
      <c r="B20" s="1" t="s">
        <v>31</v>
      </c>
      <c r="C20" s="19">
        <f t="shared" si="0"/>
        <v>159.5</v>
      </c>
      <c r="D20" s="20"/>
      <c r="E20" s="21"/>
      <c r="F20" s="21"/>
      <c r="G20" s="21"/>
      <c r="H20" s="21"/>
      <c r="I20" s="20"/>
      <c r="J20" s="20"/>
      <c r="K20" s="20"/>
      <c r="L20" s="20"/>
      <c r="M20" s="20"/>
      <c r="N20" s="20"/>
      <c r="O20" s="20"/>
      <c r="P20" s="20"/>
      <c r="Q20" s="22"/>
      <c r="R20" s="22"/>
      <c r="S20" s="22"/>
      <c r="T20" s="22">
        <f>SUM($A$2*'Baseline data'!$C19)</f>
        <v>159.5</v>
      </c>
      <c r="U20" s="22">
        <f>SUM($A$2*'Baseline data'!$C19)</f>
        <v>159.5</v>
      </c>
      <c r="V20" s="22">
        <f>SUM($A$2*'Baseline data'!$C19)</f>
        <v>159.5</v>
      </c>
      <c r="W20" s="22">
        <f>SUM($A$2*'Baseline data'!$C19)</f>
        <v>159.5</v>
      </c>
      <c r="X20" s="22">
        <f>SUM($A$2*'Baseline data'!$C19)</f>
        <v>159.5</v>
      </c>
      <c r="Y20" s="22">
        <f>SUM($A$2*'Baseline data'!$C19)</f>
        <v>159.5</v>
      </c>
      <c r="Z20" s="22">
        <f>SUM($A$2*'Baseline data'!$C19)</f>
        <v>159.5</v>
      </c>
      <c r="AA20" s="22">
        <f>SUM($A$2*'Baseline data'!$C19)</f>
        <v>159.5</v>
      </c>
      <c r="AB20" s="22">
        <f>SUM($A$2*'Baseline data'!$C19)</f>
        <v>159.5</v>
      </c>
      <c r="AC20" s="22">
        <f>SUM($A$2*'Baseline data'!$C19)</f>
        <v>159.5</v>
      </c>
      <c r="AD20" s="22">
        <f>SUM($A$2*'Baseline data'!$C19)</f>
        <v>159.5</v>
      </c>
      <c r="AE20" s="22">
        <f>SUM($A$2*'Baseline data'!$C19)</f>
        <v>159.5</v>
      </c>
      <c r="AF20" s="22">
        <f>SUM($A$2*'Baseline data'!$C19)</f>
        <v>159.5</v>
      </c>
      <c r="AG20" s="22">
        <f>SUM($A$2*'Baseline data'!$C19)</f>
        <v>159.5</v>
      </c>
      <c r="AH20" s="22">
        <f>SUM($A$2*'Baseline data'!$C19)</f>
        <v>159.5</v>
      </c>
      <c r="AI20" s="22">
        <f>SUM($A$2*'Baseline data'!$C19)</f>
        <v>159.5</v>
      </c>
      <c r="AJ20" s="22">
        <f>SUM($A$2*'Baseline data'!$C19)</f>
        <v>159.5</v>
      </c>
      <c r="AK20" s="22">
        <f>SUM($A$2*'Baseline data'!$C19)</f>
        <v>159.5</v>
      </c>
      <c r="AL20" s="22">
        <f>SUM($A$2*'Baseline data'!$C19)</f>
        <v>159.5</v>
      </c>
      <c r="AM20" s="22">
        <f>SUM($A$2*'Baseline data'!$C19)</f>
        <v>159.5</v>
      </c>
      <c r="AN20" s="22">
        <f>SUM($A$2*'Baseline data'!$C19)</f>
        <v>159.5</v>
      </c>
      <c r="AO20" s="22">
        <f>SUM($A$2*'Baseline data'!$C19)</f>
        <v>159.5</v>
      </c>
      <c r="AP20" s="22">
        <f>SUM($A$2*'Baseline data'!$C19)</f>
        <v>159.5</v>
      </c>
      <c r="AQ20" s="22">
        <f>SUM($A$2*'Baseline data'!$C19)</f>
        <v>159.5</v>
      </c>
      <c r="AR20" s="22">
        <f>SUM($A$2*'Baseline data'!$C19)</f>
        <v>159.5</v>
      </c>
      <c r="AS20" s="22">
        <f>SUM($A$2*'Baseline data'!$C19)</f>
        <v>159.5</v>
      </c>
      <c r="AT20" s="22">
        <f>SUM($A$2*'Baseline data'!$C19)</f>
        <v>159.5</v>
      </c>
      <c r="AU20" s="22">
        <f>SUM($A$2*'Baseline data'!$C19)</f>
        <v>159.5</v>
      </c>
      <c r="AV20" s="22">
        <f>SUM($A$2*'Baseline data'!$C19)</f>
        <v>159.5</v>
      </c>
      <c r="AW20" s="22">
        <f>SUM($A$2*'Baseline data'!$C19)</f>
        <v>159.5</v>
      </c>
      <c r="AX20" s="22">
        <f>SUM($A$2*'Baseline data'!$C19)</f>
        <v>159.5</v>
      </c>
    </row>
    <row r="21" spans="1:50" x14ac:dyDescent="0.2">
      <c r="B21" s="1" t="s">
        <v>32</v>
      </c>
      <c r="C21" s="19">
        <f t="shared" si="0"/>
        <v>122</v>
      </c>
      <c r="E21" s="25"/>
      <c r="F21" s="25"/>
      <c r="G21" s="25"/>
      <c r="H21" s="25"/>
      <c r="Q21" s="22"/>
      <c r="R21" s="22"/>
      <c r="S21" s="22"/>
      <c r="T21" s="22">
        <f>SUM($A$2*'Baseline data'!$C20)</f>
        <v>122</v>
      </c>
      <c r="U21" s="22">
        <f>SUM($A$2*'Baseline data'!$C20)</f>
        <v>122</v>
      </c>
      <c r="V21" s="22">
        <f>SUM($A$2*'Baseline data'!$C20)</f>
        <v>122</v>
      </c>
      <c r="W21" s="22">
        <f>SUM($A$2*'Baseline data'!$C20)</f>
        <v>122</v>
      </c>
      <c r="X21" s="22">
        <f>SUM($A$2*'Baseline data'!$C20)</f>
        <v>122</v>
      </c>
      <c r="Y21" s="22">
        <f>SUM($A$2*'Baseline data'!$C20)</f>
        <v>122</v>
      </c>
      <c r="Z21" s="22">
        <f>SUM($A$2*'Baseline data'!$C20)</f>
        <v>122</v>
      </c>
      <c r="AA21" s="22">
        <f>SUM($A$2*'Baseline data'!$C20)</f>
        <v>122</v>
      </c>
      <c r="AB21" s="22">
        <f>SUM($A$2*'Baseline data'!$C20)</f>
        <v>122</v>
      </c>
      <c r="AC21" s="22">
        <f>SUM($A$2*'Baseline data'!$C20)</f>
        <v>122</v>
      </c>
      <c r="AD21" s="22">
        <f>SUM($A$2*'Baseline data'!$C20)</f>
        <v>122</v>
      </c>
      <c r="AE21" s="22">
        <f>SUM($A$2*'Baseline data'!$C20)</f>
        <v>122</v>
      </c>
      <c r="AF21" s="22">
        <f>SUM($A$2*'Baseline data'!$C20)</f>
        <v>122</v>
      </c>
      <c r="AG21" s="22">
        <f>SUM($A$2*'Baseline data'!$C20)</f>
        <v>122</v>
      </c>
      <c r="AH21" s="22">
        <f>SUM($A$2*'Baseline data'!$C20)</f>
        <v>122</v>
      </c>
      <c r="AI21" s="22">
        <f>SUM($A$2*'Baseline data'!$C20)</f>
        <v>122</v>
      </c>
      <c r="AJ21" s="22">
        <f>SUM($A$2*'Baseline data'!$C20)</f>
        <v>122</v>
      </c>
      <c r="AK21" s="22">
        <f>SUM($A$2*'Baseline data'!$C20)</f>
        <v>122</v>
      </c>
      <c r="AL21" s="22">
        <f>SUM($A$2*'Baseline data'!$C20)</f>
        <v>122</v>
      </c>
      <c r="AM21" s="22">
        <f>SUM($A$2*'Baseline data'!$C20)</f>
        <v>122</v>
      </c>
      <c r="AN21" s="22">
        <f>SUM($A$2*'Baseline data'!$C20)</f>
        <v>122</v>
      </c>
      <c r="AO21" s="22">
        <f>SUM($A$2*'Baseline data'!$C20)</f>
        <v>122</v>
      </c>
      <c r="AP21" s="22">
        <f>SUM($A$2*'Baseline data'!$C20)</f>
        <v>122</v>
      </c>
      <c r="AQ21" s="22">
        <f>SUM($A$2*'Baseline data'!$C20)</f>
        <v>122</v>
      </c>
      <c r="AR21" s="22">
        <f>SUM($A$2*'Baseline data'!$C20)</f>
        <v>122</v>
      </c>
      <c r="AS21" s="22">
        <f>SUM($A$2*'Baseline data'!$C20)</f>
        <v>122</v>
      </c>
      <c r="AT21" s="22">
        <f>SUM($A$2*'Baseline data'!$C20)</f>
        <v>122</v>
      </c>
      <c r="AU21" s="22">
        <f>SUM($A$2*'Baseline data'!$C20)</f>
        <v>122</v>
      </c>
      <c r="AV21" s="22">
        <f>SUM($A$2*'Baseline data'!$C20)</f>
        <v>122</v>
      </c>
      <c r="AW21" s="22">
        <f>SUM($A$2*'Baseline data'!$C20)</f>
        <v>122</v>
      </c>
      <c r="AX21" s="22">
        <f>SUM($A$2*'Baseline data'!$C20)</f>
        <v>122</v>
      </c>
    </row>
    <row r="22" spans="1:50" x14ac:dyDescent="0.2">
      <c r="B22" s="9" t="s">
        <v>33</v>
      </c>
      <c r="C22" s="19">
        <f t="shared" si="0"/>
        <v>479</v>
      </c>
      <c r="D22" s="20"/>
      <c r="E22" s="21"/>
      <c r="F22" s="21"/>
      <c r="G22" s="21"/>
      <c r="H22" s="21"/>
      <c r="I22" s="20"/>
      <c r="J22" s="20"/>
      <c r="K22" s="20"/>
      <c r="L22" s="20"/>
      <c r="M22" s="20"/>
      <c r="N22" s="20"/>
      <c r="O22" s="20"/>
      <c r="P22" s="20"/>
      <c r="Q22" s="22"/>
      <c r="R22" s="22"/>
      <c r="S22" s="22"/>
      <c r="T22" s="22">
        <f>SUM($A$2*'Baseline data'!$C21)</f>
        <v>479</v>
      </c>
      <c r="U22" s="22">
        <f>SUM($A$2*'Baseline data'!$C21)</f>
        <v>479</v>
      </c>
      <c r="V22" s="22">
        <f>SUM($A$2*'Baseline data'!$C21)</f>
        <v>479</v>
      </c>
      <c r="W22" s="22">
        <f>SUM($A$2*'Baseline data'!$C21)</f>
        <v>479</v>
      </c>
      <c r="X22" s="22">
        <f>SUM($A$2*'Baseline data'!$C21)</f>
        <v>479</v>
      </c>
      <c r="Y22" s="22">
        <f>SUM($A$2*'Baseline data'!$C21)</f>
        <v>479</v>
      </c>
      <c r="Z22" s="22">
        <f>SUM($A$2*'Baseline data'!$C21)</f>
        <v>479</v>
      </c>
      <c r="AA22" s="22">
        <f>SUM($A$2*'Baseline data'!$C21)</f>
        <v>479</v>
      </c>
      <c r="AB22" s="22">
        <f>SUM($A$2*'Baseline data'!$C21)</f>
        <v>479</v>
      </c>
      <c r="AC22" s="22">
        <f>SUM($A$2*'Baseline data'!$C21)</f>
        <v>479</v>
      </c>
      <c r="AD22" s="22">
        <f>SUM($A$2*'Baseline data'!$C21)</f>
        <v>479</v>
      </c>
      <c r="AE22" s="22">
        <f>SUM($A$2*'Baseline data'!$C21)</f>
        <v>479</v>
      </c>
      <c r="AF22" s="22">
        <f>SUM($A$2*'Baseline data'!$C21)</f>
        <v>479</v>
      </c>
      <c r="AG22" s="22">
        <f>SUM($A$2*'Baseline data'!$C21)</f>
        <v>479</v>
      </c>
      <c r="AH22" s="22">
        <f>SUM($A$2*'Baseline data'!$C21)</f>
        <v>479</v>
      </c>
      <c r="AI22" s="22">
        <f>SUM($A$2*'Baseline data'!$C21)</f>
        <v>479</v>
      </c>
      <c r="AJ22" s="22">
        <f>SUM($A$2*'Baseline data'!$C21)</f>
        <v>479</v>
      </c>
      <c r="AK22" s="22">
        <f>SUM($A$2*'Baseline data'!$C21)</f>
        <v>479</v>
      </c>
      <c r="AL22" s="22">
        <f>SUM($A$2*'Baseline data'!$C21)</f>
        <v>479</v>
      </c>
      <c r="AM22" s="22">
        <f>SUM($A$2*'Baseline data'!$C21)</f>
        <v>479</v>
      </c>
      <c r="AN22" s="22">
        <f>SUM($A$2*'Baseline data'!$C21)</f>
        <v>479</v>
      </c>
      <c r="AO22" s="22">
        <f>SUM($A$2*'Baseline data'!$C21)</f>
        <v>479</v>
      </c>
      <c r="AP22" s="22">
        <f>SUM($A$2*'Baseline data'!$C21)</f>
        <v>479</v>
      </c>
      <c r="AQ22" s="22">
        <f>SUM($A$2*'Baseline data'!$C21)</f>
        <v>479</v>
      </c>
      <c r="AR22" s="22">
        <f>SUM($A$2*'Baseline data'!$C21)</f>
        <v>479</v>
      </c>
      <c r="AS22" s="22">
        <f>SUM($A$2*'Baseline data'!$C21)</f>
        <v>479</v>
      </c>
      <c r="AT22" s="22">
        <f>SUM($A$2*'Baseline data'!$C21)</f>
        <v>479</v>
      </c>
      <c r="AU22" s="22">
        <f>SUM($A$2*'Baseline data'!$C21)</f>
        <v>479</v>
      </c>
      <c r="AV22" s="22">
        <f>SUM($A$2*'Baseline data'!$C21)</f>
        <v>479</v>
      </c>
      <c r="AW22" s="22">
        <f>SUM($A$2*'Baseline data'!$C21)</f>
        <v>479</v>
      </c>
      <c r="AX22" s="22">
        <f>SUM($A$2*'Baseline data'!$C21)</f>
        <v>479</v>
      </c>
    </row>
    <row r="23" spans="1:50" x14ac:dyDescent="0.2">
      <c r="B23" s="9" t="s">
        <v>34</v>
      </c>
      <c r="C23" s="19">
        <f t="shared" si="0"/>
        <v>241.5</v>
      </c>
      <c r="D23" s="20"/>
      <c r="E23" s="21"/>
      <c r="F23" s="21"/>
      <c r="G23" s="21"/>
      <c r="H23" s="21"/>
      <c r="I23" s="20"/>
      <c r="J23" s="20"/>
      <c r="K23" s="20"/>
      <c r="L23" s="20"/>
      <c r="M23" s="20"/>
      <c r="N23" s="20"/>
      <c r="O23" s="20"/>
      <c r="P23" s="20"/>
      <c r="Q23" s="22"/>
      <c r="R23" s="22"/>
      <c r="S23" s="22"/>
      <c r="T23" s="22">
        <f>SUM($A$2*'Baseline data'!$C22)</f>
        <v>241.5</v>
      </c>
      <c r="U23" s="22">
        <f>SUM($A$2*'Baseline data'!$C22)</f>
        <v>241.5</v>
      </c>
      <c r="V23" s="22">
        <f>SUM($A$2*'Baseline data'!$C22)</f>
        <v>241.5</v>
      </c>
      <c r="W23" s="22">
        <f>SUM($A$2*'Baseline data'!$C22)</f>
        <v>241.5</v>
      </c>
      <c r="X23" s="22">
        <f>SUM($A$2*'Baseline data'!$C22)</f>
        <v>241.5</v>
      </c>
      <c r="Y23" s="22">
        <f>SUM($A$2*'Baseline data'!$C22)</f>
        <v>241.5</v>
      </c>
      <c r="Z23" s="22">
        <f>SUM($A$2*'Baseline data'!$C22)</f>
        <v>241.5</v>
      </c>
      <c r="AA23" s="22">
        <f>SUM($A$2*'Baseline data'!$C22)</f>
        <v>241.5</v>
      </c>
      <c r="AB23" s="22">
        <f>SUM($A$2*'Baseline data'!$C22)</f>
        <v>241.5</v>
      </c>
      <c r="AC23" s="22">
        <f>SUM($A$2*'Baseline data'!$C22)</f>
        <v>241.5</v>
      </c>
      <c r="AD23" s="22">
        <f>SUM($A$2*'Baseline data'!$C22)</f>
        <v>241.5</v>
      </c>
      <c r="AE23" s="22">
        <f>SUM($A$2*'Baseline data'!$C22)</f>
        <v>241.5</v>
      </c>
      <c r="AF23" s="22">
        <f>SUM($A$2*'Baseline data'!$C22)</f>
        <v>241.5</v>
      </c>
      <c r="AG23" s="22">
        <f>SUM($A$2*'Baseline data'!$C22)</f>
        <v>241.5</v>
      </c>
      <c r="AH23" s="22">
        <f>SUM($A$2*'Baseline data'!$C22)</f>
        <v>241.5</v>
      </c>
      <c r="AI23" s="22">
        <f>SUM($A$2*'Baseline data'!$C22)</f>
        <v>241.5</v>
      </c>
      <c r="AJ23" s="22">
        <f>SUM($A$2*'Baseline data'!$C22)</f>
        <v>241.5</v>
      </c>
      <c r="AK23" s="22">
        <f>SUM($A$2*'Baseline data'!$C22)</f>
        <v>241.5</v>
      </c>
      <c r="AL23" s="22">
        <f>SUM($A$2*'Baseline data'!$C22)</f>
        <v>241.5</v>
      </c>
      <c r="AM23" s="22">
        <f>SUM($A$2*'Baseline data'!$C22)</f>
        <v>241.5</v>
      </c>
      <c r="AN23" s="22">
        <f>SUM($A$2*'Baseline data'!$C22)</f>
        <v>241.5</v>
      </c>
      <c r="AO23" s="22">
        <f>SUM($A$2*'Baseline data'!$C22)</f>
        <v>241.5</v>
      </c>
      <c r="AP23" s="22">
        <f>SUM($A$2*'Baseline data'!$C22)</f>
        <v>241.5</v>
      </c>
      <c r="AQ23" s="22">
        <f>SUM($A$2*'Baseline data'!$C22)</f>
        <v>241.5</v>
      </c>
      <c r="AR23" s="22">
        <f>SUM($A$2*'Baseline data'!$C22)</f>
        <v>241.5</v>
      </c>
      <c r="AS23" s="22">
        <f>SUM($A$2*'Baseline data'!$C22)</f>
        <v>241.5</v>
      </c>
      <c r="AT23" s="22">
        <f>SUM($A$2*'Baseline data'!$C22)</f>
        <v>241.5</v>
      </c>
      <c r="AU23" s="22">
        <f>SUM($A$2*'Baseline data'!$C22)</f>
        <v>241.5</v>
      </c>
      <c r="AV23" s="22">
        <f>SUM($A$2*'Baseline data'!$C22)</f>
        <v>241.5</v>
      </c>
      <c r="AW23" s="22">
        <f>SUM($A$2*'Baseline data'!$C22)</f>
        <v>241.5</v>
      </c>
      <c r="AX23" s="22">
        <f>SUM($A$2*'Baseline data'!$C22)</f>
        <v>241.5</v>
      </c>
    </row>
    <row r="24" spans="1:50" x14ac:dyDescent="0.2">
      <c r="B24" s="9" t="s">
        <v>35</v>
      </c>
      <c r="C24" s="19">
        <f t="shared" si="0"/>
        <v>207.5</v>
      </c>
      <c r="D24" s="26"/>
      <c r="E24" s="24"/>
      <c r="F24" s="24"/>
      <c r="G24" s="24"/>
      <c r="H24" s="24"/>
      <c r="I24" s="26"/>
      <c r="J24" s="26"/>
      <c r="K24" s="26"/>
      <c r="L24" s="26"/>
      <c r="M24" s="26"/>
      <c r="N24" s="26"/>
      <c r="O24" s="26"/>
      <c r="P24" s="26"/>
      <c r="Q24" s="22"/>
      <c r="R24" s="22"/>
      <c r="S24" s="22"/>
      <c r="T24" s="22">
        <f>SUM($A$2*'Baseline data'!$C23)</f>
        <v>207.5</v>
      </c>
      <c r="U24" s="22">
        <f>SUM($A$2*'Baseline data'!$C23)</f>
        <v>207.5</v>
      </c>
      <c r="V24" s="22">
        <f>SUM($A$2*'Baseline data'!$C23)</f>
        <v>207.5</v>
      </c>
      <c r="W24" s="22">
        <f>SUM($A$2*'Baseline data'!$C23)</f>
        <v>207.5</v>
      </c>
      <c r="X24" s="22">
        <f>SUM($A$2*'Baseline data'!$C23)</f>
        <v>207.5</v>
      </c>
      <c r="Y24" s="22">
        <f>SUM($A$2*'Baseline data'!$C23)</f>
        <v>207.5</v>
      </c>
      <c r="Z24" s="22">
        <f>SUM($A$2*'Baseline data'!$C23)</f>
        <v>207.5</v>
      </c>
      <c r="AA24" s="22">
        <f>SUM($A$2*'Baseline data'!$C23)</f>
        <v>207.5</v>
      </c>
      <c r="AB24" s="22">
        <f>SUM($A$2*'Baseline data'!$C23)</f>
        <v>207.5</v>
      </c>
      <c r="AC24" s="22">
        <f>SUM($A$2*'Baseline data'!$C23)</f>
        <v>207.5</v>
      </c>
      <c r="AD24" s="22">
        <f>SUM($A$2*'Baseline data'!$C23)</f>
        <v>207.5</v>
      </c>
      <c r="AE24" s="22">
        <f>SUM($A$2*'Baseline data'!$C23)</f>
        <v>207.5</v>
      </c>
      <c r="AF24" s="22">
        <f>SUM($A$2*'Baseline data'!$C23)</f>
        <v>207.5</v>
      </c>
      <c r="AG24" s="22">
        <f>SUM($A$2*'Baseline data'!$C23)</f>
        <v>207.5</v>
      </c>
      <c r="AH24" s="22">
        <f>SUM($A$2*'Baseline data'!$C23)</f>
        <v>207.5</v>
      </c>
      <c r="AI24" s="22">
        <f>SUM($A$2*'Baseline data'!$C23)</f>
        <v>207.5</v>
      </c>
      <c r="AJ24" s="22">
        <f>SUM($A$2*'Baseline data'!$C23)</f>
        <v>207.5</v>
      </c>
      <c r="AK24" s="22">
        <f>SUM($A$2*'Baseline data'!$C23)</f>
        <v>207.5</v>
      </c>
      <c r="AL24" s="22">
        <f>SUM($A$2*'Baseline data'!$C23)</f>
        <v>207.5</v>
      </c>
      <c r="AM24" s="22">
        <f>SUM($A$2*'Baseline data'!$C23)</f>
        <v>207.5</v>
      </c>
      <c r="AN24" s="22">
        <f>SUM($A$2*'Baseline data'!$C23)</f>
        <v>207.5</v>
      </c>
      <c r="AO24" s="22">
        <f>SUM($A$2*'Baseline data'!$C23)</f>
        <v>207.5</v>
      </c>
      <c r="AP24" s="22">
        <f>SUM($A$2*'Baseline data'!$C23)</f>
        <v>207.5</v>
      </c>
      <c r="AQ24" s="22">
        <f>SUM($A$2*'Baseline data'!$C23)</f>
        <v>207.5</v>
      </c>
      <c r="AR24" s="22">
        <f>SUM($A$2*'Baseline data'!$C23)</f>
        <v>207.5</v>
      </c>
      <c r="AS24" s="22">
        <f>SUM($A$2*'Baseline data'!$C23)</f>
        <v>207.5</v>
      </c>
      <c r="AT24" s="22">
        <f>SUM($A$2*'Baseline data'!$C23)</f>
        <v>207.5</v>
      </c>
      <c r="AU24" s="22">
        <f>SUM($A$2*'Baseline data'!$C23)</f>
        <v>207.5</v>
      </c>
      <c r="AV24" s="22">
        <f>SUM($A$2*'Baseline data'!$C23)</f>
        <v>207.5</v>
      </c>
      <c r="AW24" s="22">
        <f>SUM($A$2*'Baseline data'!$C23)</f>
        <v>207.5</v>
      </c>
      <c r="AX24" s="22">
        <f>SUM($A$2*'Baseline data'!$C23)</f>
        <v>207.5</v>
      </c>
    </row>
    <row r="25" spans="1:50" x14ac:dyDescent="0.2">
      <c r="B25" s="9" t="s">
        <v>36</v>
      </c>
      <c r="C25" s="19">
        <f t="shared" si="0"/>
        <v>176</v>
      </c>
      <c r="D25" s="20"/>
      <c r="E25" s="21"/>
      <c r="F25" s="21"/>
      <c r="G25" s="21"/>
      <c r="H25" s="21"/>
      <c r="I25" s="20"/>
      <c r="J25" s="20"/>
      <c r="K25" s="20"/>
      <c r="L25" s="20"/>
      <c r="M25" s="20"/>
      <c r="N25" s="20"/>
      <c r="O25" s="20"/>
      <c r="P25" s="20"/>
      <c r="Q25" s="22"/>
      <c r="R25" s="22"/>
      <c r="S25" s="22"/>
      <c r="T25" s="22">
        <f>SUM($A$2*'Baseline data'!$C24)</f>
        <v>176</v>
      </c>
      <c r="U25" s="22">
        <f>SUM($A$2*'Baseline data'!$C24)</f>
        <v>176</v>
      </c>
      <c r="V25" s="22">
        <f>SUM($A$2*'Baseline data'!$C24)</f>
        <v>176</v>
      </c>
      <c r="W25" s="22">
        <f>SUM($A$2*'Baseline data'!$C24)</f>
        <v>176</v>
      </c>
      <c r="X25" s="22">
        <f>SUM($A$2*'Baseline data'!$C24)</f>
        <v>176</v>
      </c>
      <c r="Y25" s="22">
        <f>SUM($A$2*'Baseline data'!$C24)</f>
        <v>176</v>
      </c>
      <c r="Z25" s="22">
        <f>SUM($A$2*'Baseline data'!$C24)</f>
        <v>176</v>
      </c>
      <c r="AA25" s="22">
        <f>SUM($A$2*'Baseline data'!$C24)</f>
        <v>176</v>
      </c>
      <c r="AB25" s="22">
        <f>SUM($A$2*'Baseline data'!$C24)</f>
        <v>176</v>
      </c>
      <c r="AC25" s="22">
        <f>SUM($A$2*'Baseline data'!$C24)</f>
        <v>176</v>
      </c>
      <c r="AD25" s="22">
        <f>SUM($A$2*'Baseline data'!$C24)</f>
        <v>176</v>
      </c>
      <c r="AE25" s="22">
        <f>SUM($A$2*'Baseline data'!$C24)</f>
        <v>176</v>
      </c>
      <c r="AF25" s="22">
        <f>SUM($A$2*'Baseline data'!$C24)</f>
        <v>176</v>
      </c>
      <c r="AG25" s="22">
        <f>SUM($A$2*'Baseline data'!$C24)</f>
        <v>176</v>
      </c>
      <c r="AH25" s="22">
        <f>SUM($A$2*'Baseline data'!$C24)</f>
        <v>176</v>
      </c>
      <c r="AI25" s="22">
        <f>SUM($A$2*'Baseline data'!$C24)</f>
        <v>176</v>
      </c>
      <c r="AJ25" s="22">
        <f>SUM($A$2*'Baseline data'!$C24)</f>
        <v>176</v>
      </c>
      <c r="AK25" s="22">
        <f>SUM($A$2*'Baseline data'!$C24)</f>
        <v>176</v>
      </c>
      <c r="AL25" s="22">
        <f>SUM($A$2*'Baseline data'!$C24)</f>
        <v>176</v>
      </c>
      <c r="AM25" s="22">
        <f>SUM($A$2*'Baseline data'!$C24)</f>
        <v>176</v>
      </c>
      <c r="AN25" s="22">
        <f>SUM($A$2*'Baseline data'!$C24)</f>
        <v>176</v>
      </c>
      <c r="AO25" s="22">
        <f>SUM($A$2*'Baseline data'!$C24)</f>
        <v>176</v>
      </c>
      <c r="AP25" s="22">
        <f>SUM($A$2*'Baseline data'!$C24)</f>
        <v>176</v>
      </c>
      <c r="AQ25" s="22">
        <f>SUM($A$2*'Baseline data'!$C24)</f>
        <v>176</v>
      </c>
      <c r="AR25" s="22">
        <f>SUM($A$2*'Baseline data'!$C24)</f>
        <v>176</v>
      </c>
      <c r="AS25" s="22">
        <f>SUM($A$2*'Baseline data'!$C24)</f>
        <v>176</v>
      </c>
      <c r="AT25" s="22">
        <f>SUM($A$2*'Baseline data'!$C24)</f>
        <v>176</v>
      </c>
      <c r="AU25" s="22">
        <f>SUM($A$2*'Baseline data'!$C24)</f>
        <v>176</v>
      </c>
      <c r="AV25" s="22">
        <f>SUM($A$2*'Baseline data'!$C24)</f>
        <v>176</v>
      </c>
      <c r="AW25" s="22">
        <f>SUM($A$2*'Baseline data'!$C24)</f>
        <v>176</v>
      </c>
      <c r="AX25" s="22">
        <f>SUM($A$2*'Baseline data'!$C24)</f>
        <v>176</v>
      </c>
    </row>
    <row r="26" spans="1:50" x14ac:dyDescent="0.2">
      <c r="B26" s="9" t="s">
        <v>37</v>
      </c>
      <c r="C26" s="19">
        <f t="shared" si="0"/>
        <v>195.5</v>
      </c>
      <c r="D26" s="20"/>
      <c r="E26" s="21"/>
      <c r="F26" s="21"/>
      <c r="G26" s="21"/>
      <c r="H26" s="21"/>
      <c r="I26" s="20"/>
      <c r="J26" s="20"/>
      <c r="K26" s="20"/>
      <c r="L26" s="20"/>
      <c r="M26" s="20"/>
      <c r="N26" s="20"/>
      <c r="O26" s="20"/>
      <c r="P26" s="20"/>
      <c r="Q26" s="22"/>
      <c r="R26" s="22"/>
      <c r="S26" s="22"/>
      <c r="T26" s="22">
        <f>SUM($A$2*'Baseline data'!$C25)</f>
        <v>195.5</v>
      </c>
      <c r="U26" s="22">
        <f>SUM($A$2*'Baseline data'!$C25)</f>
        <v>195.5</v>
      </c>
      <c r="V26" s="22">
        <f>SUM($A$2*'Baseline data'!$C25)</f>
        <v>195.5</v>
      </c>
      <c r="W26" s="22">
        <f>SUM($A$2*'Baseline data'!$C25)</f>
        <v>195.5</v>
      </c>
      <c r="X26" s="22">
        <f>SUM($A$2*'Baseline data'!$C25)</f>
        <v>195.5</v>
      </c>
      <c r="Y26" s="22">
        <f>SUM($A$2*'Baseline data'!$C25)</f>
        <v>195.5</v>
      </c>
      <c r="Z26" s="22">
        <f>SUM($A$2*'Baseline data'!$C25)</f>
        <v>195.5</v>
      </c>
      <c r="AA26" s="22">
        <f>SUM($A$2*'Baseline data'!$C25)</f>
        <v>195.5</v>
      </c>
      <c r="AB26" s="22">
        <f>SUM($A$2*'Baseline data'!$C25)</f>
        <v>195.5</v>
      </c>
      <c r="AC26" s="22">
        <f>SUM($A$2*'Baseline data'!$C25)</f>
        <v>195.5</v>
      </c>
      <c r="AD26" s="22">
        <f>SUM($A$2*'Baseline data'!$C25)</f>
        <v>195.5</v>
      </c>
      <c r="AE26" s="22">
        <f>SUM($A$2*'Baseline data'!$C25)</f>
        <v>195.5</v>
      </c>
      <c r="AF26" s="22">
        <f>SUM($A$2*'Baseline data'!$C25)</f>
        <v>195.5</v>
      </c>
      <c r="AG26" s="22">
        <f>SUM($A$2*'Baseline data'!$C25)</f>
        <v>195.5</v>
      </c>
      <c r="AH26" s="22">
        <f>SUM($A$2*'Baseline data'!$C25)</f>
        <v>195.5</v>
      </c>
      <c r="AI26" s="22">
        <f>SUM($A$2*'Baseline data'!$C25)</f>
        <v>195.5</v>
      </c>
      <c r="AJ26" s="22">
        <f>SUM($A$2*'Baseline data'!$C25)</f>
        <v>195.5</v>
      </c>
      <c r="AK26" s="22">
        <f>SUM($A$2*'Baseline data'!$C25)</f>
        <v>195.5</v>
      </c>
      <c r="AL26" s="22">
        <f>SUM($A$2*'Baseline data'!$C25)</f>
        <v>195.5</v>
      </c>
      <c r="AM26" s="22">
        <f>SUM($A$2*'Baseline data'!$C25)</f>
        <v>195.5</v>
      </c>
      <c r="AN26" s="22">
        <f>SUM($A$2*'Baseline data'!$C25)</f>
        <v>195.5</v>
      </c>
      <c r="AO26" s="22">
        <f>SUM($A$2*'Baseline data'!$C25)</f>
        <v>195.5</v>
      </c>
      <c r="AP26" s="22">
        <f>SUM($A$2*'Baseline data'!$C25)</f>
        <v>195.5</v>
      </c>
      <c r="AQ26" s="22">
        <f>SUM($A$2*'Baseline data'!$C25)</f>
        <v>195.5</v>
      </c>
      <c r="AR26" s="22">
        <f>SUM($A$2*'Baseline data'!$C25)</f>
        <v>195.5</v>
      </c>
      <c r="AS26" s="22">
        <f>SUM($A$2*'Baseline data'!$C25)</f>
        <v>195.5</v>
      </c>
      <c r="AT26" s="22">
        <f>SUM($A$2*'Baseline data'!$C25)</f>
        <v>195.5</v>
      </c>
      <c r="AU26" s="22">
        <f>SUM($A$2*'Baseline data'!$C25)</f>
        <v>195.5</v>
      </c>
      <c r="AV26" s="22">
        <f>SUM($A$2*'Baseline data'!$C25)</f>
        <v>195.5</v>
      </c>
      <c r="AW26" s="22">
        <f>SUM($A$2*'Baseline data'!$C25)</f>
        <v>195.5</v>
      </c>
      <c r="AX26" s="22">
        <f>SUM($A$2*'Baseline data'!$C25)</f>
        <v>195.5</v>
      </c>
    </row>
    <row r="27" spans="1:50" x14ac:dyDescent="0.2">
      <c r="B27" s="1" t="s">
        <v>38</v>
      </c>
      <c r="C27" s="19">
        <f t="shared" si="0"/>
        <v>337</v>
      </c>
      <c r="D27" s="20"/>
      <c r="E27" s="21"/>
      <c r="F27" s="21"/>
      <c r="G27" s="21"/>
      <c r="H27" s="21"/>
      <c r="I27" s="20"/>
      <c r="J27" s="20"/>
      <c r="K27" s="20"/>
      <c r="L27" s="20"/>
      <c r="M27" s="20"/>
      <c r="N27" s="20"/>
      <c r="O27" s="20"/>
      <c r="P27" s="20"/>
      <c r="Q27" s="22"/>
      <c r="R27" s="22"/>
      <c r="S27" s="22"/>
      <c r="T27" s="22">
        <f>SUM($A$2*'Baseline data'!$C26)</f>
        <v>337</v>
      </c>
      <c r="U27" s="22">
        <f>SUM($A$2*'Baseline data'!$C26)</f>
        <v>337</v>
      </c>
      <c r="V27" s="22">
        <f>SUM($A$2*'Baseline data'!$C26)</f>
        <v>337</v>
      </c>
      <c r="W27" s="22">
        <f>SUM($A$2*'Baseline data'!$C26)</f>
        <v>337</v>
      </c>
      <c r="X27" s="22">
        <f>SUM($A$2*'Baseline data'!$C26)</f>
        <v>337</v>
      </c>
      <c r="Y27" s="22">
        <f>SUM($A$2*'Baseline data'!$C26)</f>
        <v>337</v>
      </c>
      <c r="Z27" s="22">
        <f>SUM($A$2*'Baseline data'!$C26)</f>
        <v>337</v>
      </c>
      <c r="AA27" s="22">
        <f>SUM($A$2*'Baseline data'!$C26)</f>
        <v>337</v>
      </c>
      <c r="AB27" s="22">
        <f>SUM($A$2*'Baseline data'!$C26)</f>
        <v>337</v>
      </c>
      <c r="AC27" s="22">
        <f>SUM($A$2*'Baseline data'!$C26)</f>
        <v>337</v>
      </c>
      <c r="AD27" s="22">
        <f>SUM($A$2*'Baseline data'!$C26)</f>
        <v>337</v>
      </c>
      <c r="AE27" s="22">
        <f>SUM($A$2*'Baseline data'!$C26)</f>
        <v>337</v>
      </c>
      <c r="AF27" s="22">
        <f>SUM($A$2*'Baseline data'!$C26)</f>
        <v>337</v>
      </c>
      <c r="AG27" s="22">
        <f>SUM($A$2*'Baseline data'!$C26)</f>
        <v>337</v>
      </c>
      <c r="AH27" s="22">
        <f>SUM($A$2*'Baseline data'!$C26)</f>
        <v>337</v>
      </c>
      <c r="AI27" s="22">
        <f>SUM($A$2*'Baseline data'!$C26)</f>
        <v>337</v>
      </c>
      <c r="AJ27" s="22">
        <f>SUM($A$2*'Baseline data'!$C26)</f>
        <v>337</v>
      </c>
      <c r="AK27" s="22">
        <f>SUM($A$2*'Baseline data'!$C26)</f>
        <v>337</v>
      </c>
      <c r="AL27" s="22">
        <f>SUM($A$2*'Baseline data'!$C26)</f>
        <v>337</v>
      </c>
      <c r="AM27" s="22">
        <f>SUM($A$2*'Baseline data'!$C26)</f>
        <v>337</v>
      </c>
      <c r="AN27" s="22">
        <f>SUM($A$2*'Baseline data'!$C26)</f>
        <v>337</v>
      </c>
      <c r="AO27" s="22">
        <f>SUM($A$2*'Baseline data'!$C26)</f>
        <v>337</v>
      </c>
      <c r="AP27" s="22">
        <f>SUM($A$2*'Baseline data'!$C26)</f>
        <v>337</v>
      </c>
      <c r="AQ27" s="22">
        <f>SUM($A$2*'Baseline data'!$C26)</f>
        <v>337</v>
      </c>
      <c r="AR27" s="22">
        <f>SUM($A$2*'Baseline data'!$C26)</f>
        <v>337</v>
      </c>
      <c r="AS27" s="22">
        <f>SUM($A$2*'Baseline data'!$C26)</f>
        <v>337</v>
      </c>
      <c r="AT27" s="22">
        <f>SUM($A$2*'Baseline data'!$C26)</f>
        <v>337</v>
      </c>
      <c r="AU27" s="22">
        <f>SUM($A$2*'Baseline data'!$C26)</f>
        <v>337</v>
      </c>
      <c r="AV27" s="22">
        <f>SUM($A$2*'Baseline data'!$C26)</f>
        <v>337</v>
      </c>
      <c r="AW27" s="22">
        <f>SUM($A$2*'Baseline data'!$C26)</f>
        <v>337</v>
      </c>
      <c r="AX27" s="22">
        <f>SUM($A$2*'Baseline data'!$C26)</f>
        <v>337</v>
      </c>
    </row>
    <row r="28" spans="1:50" x14ac:dyDescent="0.2">
      <c r="B28" s="1" t="s">
        <v>39</v>
      </c>
      <c r="C28" s="19">
        <f t="shared" si="0"/>
        <v>151</v>
      </c>
      <c r="D28" s="26"/>
      <c r="E28" s="24"/>
      <c r="F28" s="24"/>
      <c r="G28" s="24"/>
      <c r="H28" s="24"/>
      <c r="I28" s="26"/>
      <c r="J28" s="26"/>
      <c r="K28" s="26"/>
      <c r="L28" s="26"/>
      <c r="M28" s="26"/>
      <c r="N28" s="26"/>
      <c r="O28" s="26"/>
      <c r="P28" s="26"/>
      <c r="Q28" s="22"/>
      <c r="R28" s="22"/>
      <c r="S28" s="22"/>
      <c r="T28" s="22">
        <f>SUM($A$2*'Baseline data'!$C27)</f>
        <v>151</v>
      </c>
      <c r="U28" s="22">
        <f>SUM($A$2*'Baseline data'!$C27)</f>
        <v>151</v>
      </c>
      <c r="V28" s="22">
        <f>SUM($A$2*'Baseline data'!$C27)</f>
        <v>151</v>
      </c>
      <c r="W28" s="22">
        <f>SUM($A$2*'Baseline data'!$C27)</f>
        <v>151</v>
      </c>
      <c r="X28" s="22">
        <f>SUM($A$2*'Baseline data'!$C27)</f>
        <v>151</v>
      </c>
      <c r="Y28" s="22">
        <f>SUM($A$2*'Baseline data'!$C27)</f>
        <v>151</v>
      </c>
      <c r="Z28" s="22">
        <f>SUM($A$2*'Baseline data'!$C27)</f>
        <v>151</v>
      </c>
      <c r="AA28" s="22">
        <f>SUM($A$2*'Baseline data'!$C27)</f>
        <v>151</v>
      </c>
      <c r="AB28" s="22">
        <f>SUM($A$2*'Baseline data'!$C27)</f>
        <v>151</v>
      </c>
      <c r="AC28" s="22">
        <f>SUM($A$2*'Baseline data'!$C27)</f>
        <v>151</v>
      </c>
      <c r="AD28" s="22">
        <f>SUM($A$2*'Baseline data'!$C27)</f>
        <v>151</v>
      </c>
      <c r="AE28" s="22">
        <f>SUM($A$2*'Baseline data'!$C27)</f>
        <v>151</v>
      </c>
      <c r="AF28" s="22">
        <f>SUM($A$2*'Baseline data'!$C27)</f>
        <v>151</v>
      </c>
      <c r="AG28" s="22">
        <f>SUM($A$2*'Baseline data'!$C27)</f>
        <v>151</v>
      </c>
      <c r="AH28" s="22">
        <f>SUM($A$2*'Baseline data'!$C27)</f>
        <v>151</v>
      </c>
      <c r="AI28" s="22">
        <f>SUM($A$2*'Baseline data'!$C27)</f>
        <v>151</v>
      </c>
      <c r="AJ28" s="22">
        <f>SUM($A$2*'Baseline data'!$C27)</f>
        <v>151</v>
      </c>
      <c r="AK28" s="22">
        <f>SUM($A$2*'Baseline data'!$C27)</f>
        <v>151</v>
      </c>
      <c r="AL28" s="22">
        <f>SUM($A$2*'Baseline data'!$C27)</f>
        <v>151</v>
      </c>
      <c r="AM28" s="22">
        <f>SUM($A$2*'Baseline data'!$C27)</f>
        <v>151</v>
      </c>
      <c r="AN28" s="22">
        <f>SUM($A$2*'Baseline data'!$C27)</f>
        <v>151</v>
      </c>
      <c r="AO28" s="22">
        <f>SUM($A$2*'Baseline data'!$C27)</f>
        <v>151</v>
      </c>
      <c r="AP28" s="22">
        <f>SUM($A$2*'Baseline data'!$C27)</f>
        <v>151</v>
      </c>
      <c r="AQ28" s="22">
        <f>SUM($A$2*'Baseline data'!$C27)</f>
        <v>151</v>
      </c>
      <c r="AR28" s="22">
        <f>SUM($A$2*'Baseline data'!$C27)</f>
        <v>151</v>
      </c>
      <c r="AS28" s="22">
        <f>SUM($A$2*'Baseline data'!$C27)</f>
        <v>151</v>
      </c>
      <c r="AT28" s="22">
        <f>SUM($A$2*'Baseline data'!$C27)</f>
        <v>151</v>
      </c>
      <c r="AU28" s="22">
        <f>SUM($A$2*'Baseline data'!$C27)</f>
        <v>151</v>
      </c>
      <c r="AV28" s="22">
        <f>SUM($A$2*'Baseline data'!$C27)</f>
        <v>151</v>
      </c>
      <c r="AW28" s="22">
        <f>SUM($A$2*'Baseline data'!$C27)</f>
        <v>151</v>
      </c>
      <c r="AX28" s="22">
        <f>SUM($A$2*'Baseline data'!$C27)</f>
        <v>151</v>
      </c>
    </row>
    <row r="29" spans="1:50" x14ac:dyDescent="0.2">
      <c r="B29" s="1" t="s">
        <v>41</v>
      </c>
      <c r="C29" s="19">
        <f t="shared" si="0"/>
        <v>336.5</v>
      </c>
      <c r="D29" s="26"/>
      <c r="E29" s="24"/>
      <c r="F29" s="24"/>
      <c r="G29" s="24"/>
      <c r="H29" s="24"/>
      <c r="I29" s="26"/>
      <c r="J29" s="26"/>
      <c r="K29" s="26"/>
      <c r="L29" s="26"/>
      <c r="M29" s="26"/>
      <c r="N29" s="26"/>
      <c r="O29" s="26"/>
      <c r="P29" s="26"/>
      <c r="Q29" s="22"/>
      <c r="R29" s="22"/>
      <c r="S29" s="22"/>
      <c r="T29" s="22">
        <f>SUM($A$2*'Baseline data'!$C28)</f>
        <v>336.5</v>
      </c>
      <c r="U29" s="22">
        <f>SUM($A$2*'Baseline data'!$C28)</f>
        <v>336.5</v>
      </c>
      <c r="V29" s="22">
        <f>SUM($A$2*'Baseline data'!$C28)</f>
        <v>336.5</v>
      </c>
      <c r="W29" s="22">
        <f>SUM($A$2*'Baseline data'!$C28)</f>
        <v>336.5</v>
      </c>
      <c r="X29" s="22">
        <f>SUM($A$2*'Baseline data'!$C28)</f>
        <v>336.5</v>
      </c>
      <c r="Y29" s="22">
        <f>SUM($A$2*'Baseline data'!$C28)</f>
        <v>336.5</v>
      </c>
      <c r="Z29" s="22">
        <f>SUM($A$2*'Baseline data'!$C28)</f>
        <v>336.5</v>
      </c>
      <c r="AA29" s="22">
        <f>SUM($A$2*'Baseline data'!$C28)</f>
        <v>336.5</v>
      </c>
      <c r="AB29" s="22">
        <f>SUM($A$2*'Baseline data'!$C28)</f>
        <v>336.5</v>
      </c>
      <c r="AC29" s="22">
        <f>SUM($A$2*'Baseline data'!$C28)</f>
        <v>336.5</v>
      </c>
      <c r="AD29" s="22">
        <f>SUM($A$2*'Baseline data'!$C28)</f>
        <v>336.5</v>
      </c>
      <c r="AE29" s="22">
        <f>SUM($A$2*'Baseline data'!$C28)</f>
        <v>336.5</v>
      </c>
      <c r="AF29" s="22">
        <f>SUM($A$2*'Baseline data'!$C28)</f>
        <v>336.5</v>
      </c>
      <c r="AG29" s="22">
        <f>SUM($A$2*'Baseline data'!$C28)</f>
        <v>336.5</v>
      </c>
      <c r="AH29" s="22">
        <f>SUM($A$2*'Baseline data'!$C28)</f>
        <v>336.5</v>
      </c>
      <c r="AI29" s="22">
        <f>SUM($A$2*'Baseline data'!$C28)</f>
        <v>336.5</v>
      </c>
      <c r="AJ29" s="22">
        <f>SUM($A$2*'Baseline data'!$C28)</f>
        <v>336.5</v>
      </c>
      <c r="AK29" s="22">
        <f>SUM($A$2*'Baseline data'!$C28)</f>
        <v>336.5</v>
      </c>
      <c r="AL29" s="22">
        <f>SUM($A$2*'Baseline data'!$C28)</f>
        <v>336.5</v>
      </c>
      <c r="AM29" s="22">
        <f>SUM($A$2*'Baseline data'!$C28)</f>
        <v>336.5</v>
      </c>
      <c r="AN29" s="22">
        <f>SUM($A$2*'Baseline data'!$C28)</f>
        <v>336.5</v>
      </c>
      <c r="AO29" s="22">
        <f>SUM($A$2*'Baseline data'!$C28)</f>
        <v>336.5</v>
      </c>
      <c r="AP29" s="22">
        <f>SUM($A$2*'Baseline data'!$C28)</f>
        <v>336.5</v>
      </c>
      <c r="AQ29" s="22">
        <f>SUM($A$2*'Baseline data'!$C28)</f>
        <v>336.5</v>
      </c>
      <c r="AR29" s="22">
        <f>SUM($A$2*'Baseline data'!$C28)</f>
        <v>336.5</v>
      </c>
      <c r="AS29" s="22">
        <f>SUM($A$2*'Baseline data'!$C28)</f>
        <v>336.5</v>
      </c>
      <c r="AT29" s="22">
        <f>SUM($A$2*'Baseline data'!$C28)</f>
        <v>336.5</v>
      </c>
      <c r="AU29" s="22">
        <f>SUM($A$2*'Baseline data'!$C28)</f>
        <v>336.5</v>
      </c>
      <c r="AV29" s="22">
        <f>SUM($A$2*'Baseline data'!$C28)</f>
        <v>336.5</v>
      </c>
      <c r="AW29" s="22">
        <f>SUM($A$2*'Baseline data'!$C28)</f>
        <v>336.5</v>
      </c>
      <c r="AX29" s="22">
        <f>SUM($A$2*'Baseline data'!$C28)</f>
        <v>336.5</v>
      </c>
    </row>
    <row r="30" spans="1:50" x14ac:dyDescent="0.2">
      <c r="B30" s="1" t="s">
        <v>43</v>
      </c>
      <c r="C30" s="19">
        <f t="shared" si="0"/>
        <v>369</v>
      </c>
      <c r="D30" s="26"/>
      <c r="E30" s="24"/>
      <c r="F30" s="24"/>
      <c r="G30" s="24"/>
      <c r="H30" s="24"/>
      <c r="I30" s="26"/>
      <c r="J30" s="26"/>
      <c r="K30" s="26"/>
      <c r="L30" s="26"/>
      <c r="M30" s="26"/>
      <c r="N30" s="26"/>
      <c r="O30" s="26"/>
      <c r="P30" s="26"/>
      <c r="Q30" s="22"/>
      <c r="R30" s="22"/>
      <c r="S30" s="22"/>
      <c r="T30" s="22">
        <f>SUM($A$2*'Baseline data'!$C29)</f>
        <v>369</v>
      </c>
      <c r="U30" s="22">
        <f>SUM($A$2*'Baseline data'!$C29)</f>
        <v>369</v>
      </c>
      <c r="V30" s="22">
        <f>SUM($A$2*'Baseline data'!$C29)</f>
        <v>369</v>
      </c>
      <c r="W30" s="22">
        <f>SUM($A$2*'Baseline data'!$C29)</f>
        <v>369</v>
      </c>
      <c r="X30" s="22">
        <f>SUM($A$2*'Baseline data'!$C29)</f>
        <v>369</v>
      </c>
      <c r="Y30" s="22">
        <f>SUM($A$2*'Baseline data'!$C29)</f>
        <v>369</v>
      </c>
      <c r="Z30" s="22">
        <f>SUM($A$2*'Baseline data'!$C29)</f>
        <v>369</v>
      </c>
      <c r="AA30" s="22">
        <f>SUM($A$2*'Baseline data'!$C29)</f>
        <v>369</v>
      </c>
      <c r="AB30" s="22">
        <f>SUM($A$2*'Baseline data'!$C29)</f>
        <v>369</v>
      </c>
      <c r="AC30" s="22">
        <f>SUM($A$2*'Baseline data'!$C29)</f>
        <v>369</v>
      </c>
      <c r="AD30" s="22">
        <f>SUM($A$2*'Baseline data'!$C29)</f>
        <v>369</v>
      </c>
      <c r="AE30" s="22">
        <f>SUM($A$2*'Baseline data'!$C29)</f>
        <v>369</v>
      </c>
      <c r="AF30" s="22">
        <f>SUM($A$2*'Baseline data'!$C29)</f>
        <v>369</v>
      </c>
      <c r="AG30" s="22">
        <f>SUM($A$2*'Baseline data'!$C29)</f>
        <v>369</v>
      </c>
      <c r="AH30" s="22">
        <f>SUM($A$2*'Baseline data'!$C29)</f>
        <v>369</v>
      </c>
      <c r="AI30" s="22">
        <f>SUM($A$2*'Baseline data'!$C29)</f>
        <v>369</v>
      </c>
      <c r="AJ30" s="22">
        <f>SUM($A$2*'Baseline data'!$C29)</f>
        <v>369</v>
      </c>
      <c r="AK30" s="22">
        <f>SUM($A$2*'Baseline data'!$C29)</f>
        <v>369</v>
      </c>
      <c r="AL30" s="22">
        <f>SUM($A$2*'Baseline data'!$C29)</f>
        <v>369</v>
      </c>
      <c r="AM30" s="22">
        <f>SUM($A$2*'Baseline data'!$C29)</f>
        <v>369</v>
      </c>
      <c r="AN30" s="22">
        <f>SUM($A$2*'Baseline data'!$C29)</f>
        <v>369</v>
      </c>
      <c r="AO30" s="22">
        <f>SUM($A$2*'Baseline data'!$C29)</f>
        <v>369</v>
      </c>
      <c r="AP30" s="22">
        <f>SUM($A$2*'Baseline data'!$C29)</f>
        <v>369</v>
      </c>
      <c r="AQ30" s="22">
        <f>SUM($A$2*'Baseline data'!$C29)</f>
        <v>369</v>
      </c>
      <c r="AR30" s="22">
        <f>SUM($A$2*'Baseline data'!$C29)</f>
        <v>369</v>
      </c>
      <c r="AS30" s="22">
        <f>SUM($A$2*'Baseline data'!$C29)</f>
        <v>369</v>
      </c>
      <c r="AT30" s="22">
        <f>SUM($A$2*'Baseline data'!$C29)</f>
        <v>369</v>
      </c>
      <c r="AU30" s="22">
        <f>SUM($A$2*'Baseline data'!$C29)</f>
        <v>369</v>
      </c>
      <c r="AV30" s="22">
        <f>SUM($A$2*'Baseline data'!$C29)</f>
        <v>369</v>
      </c>
      <c r="AW30" s="22">
        <f>SUM($A$2*'Baseline data'!$C29)</f>
        <v>369</v>
      </c>
      <c r="AX30" s="22">
        <f>SUM($A$2*'Baseline data'!$C29)</f>
        <v>369</v>
      </c>
    </row>
    <row r="31" spans="1:50" x14ac:dyDescent="0.2">
      <c r="B31" s="27"/>
      <c r="C31" s="19"/>
      <c r="D31" s="26"/>
      <c r="E31" s="24"/>
      <c r="F31" s="24"/>
      <c r="G31" s="24"/>
      <c r="H31" s="24"/>
      <c r="I31" s="26"/>
      <c r="J31" s="26"/>
      <c r="K31" s="26"/>
      <c r="L31" s="26"/>
      <c r="M31" s="26"/>
      <c r="N31" s="26"/>
      <c r="O31" s="26"/>
      <c r="P31" s="2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</row>
    <row r="32" spans="1:50" x14ac:dyDescent="0.2">
      <c r="A32" s="12">
        <v>0.2</v>
      </c>
      <c r="B32" s="27" t="s">
        <v>51</v>
      </c>
      <c r="C32" s="19">
        <f t="shared" si="0"/>
        <v>1466</v>
      </c>
      <c r="D32" s="26"/>
      <c r="E32" s="24"/>
      <c r="F32" s="24"/>
      <c r="G32" s="24"/>
      <c r="H32" s="24"/>
      <c r="I32" s="26"/>
      <c r="J32" s="26"/>
      <c r="K32" s="26"/>
      <c r="L32" s="26"/>
      <c r="M32" s="26"/>
      <c r="N32" s="26"/>
      <c r="O32" s="26"/>
      <c r="P32" s="26"/>
      <c r="Q32" s="22"/>
      <c r="R32" s="22"/>
      <c r="S32" s="22"/>
      <c r="T32" s="22">
        <f>SUM(T$5:T$30)*$A32</f>
        <v>1466</v>
      </c>
      <c r="U32" s="22">
        <f t="shared" ref="U32:AX36" si="1">SUM(U$5:U$30)*$A32</f>
        <v>1466</v>
      </c>
      <c r="V32" s="22">
        <f t="shared" si="1"/>
        <v>1466</v>
      </c>
      <c r="W32" s="22">
        <f t="shared" si="1"/>
        <v>1466</v>
      </c>
      <c r="X32" s="22">
        <f t="shared" si="1"/>
        <v>1466</v>
      </c>
      <c r="Y32" s="22">
        <f t="shared" si="1"/>
        <v>1466</v>
      </c>
      <c r="Z32" s="22">
        <f t="shared" si="1"/>
        <v>1466</v>
      </c>
      <c r="AA32" s="22">
        <f t="shared" si="1"/>
        <v>1466</v>
      </c>
      <c r="AB32" s="22">
        <f t="shared" si="1"/>
        <v>1466</v>
      </c>
      <c r="AC32" s="22">
        <f t="shared" si="1"/>
        <v>1466</v>
      </c>
      <c r="AD32" s="22">
        <f t="shared" si="1"/>
        <v>1466</v>
      </c>
      <c r="AE32" s="22">
        <f t="shared" si="1"/>
        <v>1466</v>
      </c>
      <c r="AF32" s="22">
        <f t="shared" si="1"/>
        <v>1466</v>
      </c>
      <c r="AG32" s="22">
        <f t="shared" si="1"/>
        <v>1466</v>
      </c>
      <c r="AH32" s="22">
        <f t="shared" si="1"/>
        <v>1466</v>
      </c>
      <c r="AI32" s="22">
        <f t="shared" si="1"/>
        <v>1466</v>
      </c>
      <c r="AJ32" s="22">
        <f t="shared" si="1"/>
        <v>1466</v>
      </c>
      <c r="AK32" s="22">
        <f t="shared" si="1"/>
        <v>1466</v>
      </c>
      <c r="AL32" s="22">
        <f t="shared" si="1"/>
        <v>1466</v>
      </c>
      <c r="AM32" s="22">
        <f t="shared" si="1"/>
        <v>1466</v>
      </c>
      <c r="AN32" s="22">
        <f t="shared" si="1"/>
        <v>1466</v>
      </c>
      <c r="AO32" s="22">
        <f t="shared" si="1"/>
        <v>1466</v>
      </c>
      <c r="AP32" s="22">
        <f t="shared" si="1"/>
        <v>1466</v>
      </c>
      <c r="AQ32" s="22">
        <f t="shared" si="1"/>
        <v>1466</v>
      </c>
      <c r="AR32" s="22">
        <f t="shared" si="1"/>
        <v>1466</v>
      </c>
      <c r="AS32" s="22">
        <f t="shared" si="1"/>
        <v>1466</v>
      </c>
      <c r="AT32" s="22">
        <f t="shared" si="1"/>
        <v>1466</v>
      </c>
      <c r="AU32" s="22">
        <f t="shared" si="1"/>
        <v>1466</v>
      </c>
      <c r="AV32" s="22">
        <f t="shared" si="1"/>
        <v>1466</v>
      </c>
      <c r="AW32" s="22">
        <f t="shared" si="1"/>
        <v>1466</v>
      </c>
      <c r="AX32" s="22">
        <f t="shared" si="1"/>
        <v>1466</v>
      </c>
    </row>
    <row r="33" spans="1:50" x14ac:dyDescent="0.2">
      <c r="A33" s="12">
        <v>0.2</v>
      </c>
      <c r="B33" s="27" t="s">
        <v>52</v>
      </c>
      <c r="C33" s="19">
        <f t="shared" si="0"/>
        <v>1466</v>
      </c>
      <c r="D33" s="26"/>
      <c r="E33" s="24"/>
      <c r="F33" s="24"/>
      <c r="G33" s="24"/>
      <c r="H33" s="24"/>
      <c r="I33" s="26"/>
      <c r="J33" s="26"/>
      <c r="K33" s="26"/>
      <c r="L33" s="26"/>
      <c r="M33" s="26"/>
      <c r="N33" s="26"/>
      <c r="O33" s="26"/>
      <c r="P33" s="26"/>
      <c r="Q33" s="22"/>
      <c r="R33" s="22"/>
      <c r="S33" s="22"/>
      <c r="T33" s="22">
        <f t="shared" ref="T33:AI36" si="2">SUM(T$5:T$30)*$A33</f>
        <v>1466</v>
      </c>
      <c r="U33" s="22">
        <f t="shared" si="2"/>
        <v>1466</v>
      </c>
      <c r="V33" s="22">
        <f t="shared" si="2"/>
        <v>1466</v>
      </c>
      <c r="W33" s="22">
        <f t="shared" si="2"/>
        <v>1466</v>
      </c>
      <c r="X33" s="22">
        <f t="shared" si="2"/>
        <v>1466</v>
      </c>
      <c r="Y33" s="22">
        <f t="shared" si="2"/>
        <v>1466</v>
      </c>
      <c r="Z33" s="22">
        <f t="shared" si="2"/>
        <v>1466</v>
      </c>
      <c r="AA33" s="22">
        <f t="shared" si="2"/>
        <v>1466</v>
      </c>
      <c r="AB33" s="22">
        <f t="shared" si="2"/>
        <v>1466</v>
      </c>
      <c r="AC33" s="22">
        <f t="shared" si="2"/>
        <v>1466</v>
      </c>
      <c r="AD33" s="22">
        <f t="shared" si="2"/>
        <v>1466</v>
      </c>
      <c r="AE33" s="22">
        <f t="shared" si="2"/>
        <v>1466</v>
      </c>
      <c r="AF33" s="22">
        <f t="shared" si="2"/>
        <v>1466</v>
      </c>
      <c r="AG33" s="22">
        <f t="shared" si="2"/>
        <v>1466</v>
      </c>
      <c r="AH33" s="22">
        <f t="shared" si="2"/>
        <v>1466</v>
      </c>
      <c r="AI33" s="22">
        <f t="shared" si="2"/>
        <v>1466</v>
      </c>
      <c r="AJ33" s="22">
        <f t="shared" si="1"/>
        <v>1466</v>
      </c>
      <c r="AK33" s="22">
        <f t="shared" si="1"/>
        <v>1466</v>
      </c>
      <c r="AL33" s="22">
        <f t="shared" si="1"/>
        <v>1466</v>
      </c>
      <c r="AM33" s="22">
        <f t="shared" si="1"/>
        <v>1466</v>
      </c>
      <c r="AN33" s="22">
        <f t="shared" si="1"/>
        <v>1466</v>
      </c>
      <c r="AO33" s="22">
        <f t="shared" si="1"/>
        <v>1466</v>
      </c>
      <c r="AP33" s="22">
        <f t="shared" si="1"/>
        <v>1466</v>
      </c>
      <c r="AQ33" s="22">
        <f t="shared" si="1"/>
        <v>1466</v>
      </c>
      <c r="AR33" s="22">
        <f t="shared" si="1"/>
        <v>1466</v>
      </c>
      <c r="AS33" s="22">
        <f t="shared" si="1"/>
        <v>1466</v>
      </c>
      <c r="AT33" s="22">
        <f t="shared" si="1"/>
        <v>1466</v>
      </c>
      <c r="AU33" s="22">
        <f t="shared" si="1"/>
        <v>1466</v>
      </c>
      <c r="AV33" s="22">
        <f t="shared" si="1"/>
        <v>1466</v>
      </c>
      <c r="AW33" s="22">
        <f t="shared" si="1"/>
        <v>1466</v>
      </c>
      <c r="AX33" s="22">
        <f t="shared" si="1"/>
        <v>1466</v>
      </c>
    </row>
    <row r="34" spans="1:50" x14ac:dyDescent="0.2">
      <c r="A34" s="12">
        <v>0.2</v>
      </c>
      <c r="B34" s="27" t="s">
        <v>53</v>
      </c>
      <c r="C34" s="19">
        <f t="shared" si="0"/>
        <v>1466</v>
      </c>
      <c r="D34" s="26"/>
      <c r="E34" s="24"/>
      <c r="F34" s="24"/>
      <c r="G34" s="24"/>
      <c r="H34" s="24"/>
      <c r="I34" s="26"/>
      <c r="J34" s="26"/>
      <c r="K34" s="26"/>
      <c r="L34" s="26"/>
      <c r="M34" s="26"/>
      <c r="N34" s="26"/>
      <c r="O34" s="26"/>
      <c r="P34" s="26"/>
      <c r="Q34" s="22"/>
      <c r="R34" s="22"/>
      <c r="S34" s="22"/>
      <c r="T34" s="22">
        <f t="shared" si="2"/>
        <v>1466</v>
      </c>
      <c r="U34" s="22">
        <f t="shared" si="2"/>
        <v>1466</v>
      </c>
      <c r="V34" s="22">
        <f t="shared" si="2"/>
        <v>1466</v>
      </c>
      <c r="W34" s="22">
        <f t="shared" si="2"/>
        <v>1466</v>
      </c>
      <c r="X34" s="22">
        <f t="shared" si="2"/>
        <v>1466</v>
      </c>
      <c r="Y34" s="22">
        <f t="shared" si="1"/>
        <v>1466</v>
      </c>
      <c r="Z34" s="22">
        <f t="shared" si="1"/>
        <v>1466</v>
      </c>
      <c r="AA34" s="22">
        <f t="shared" si="1"/>
        <v>1466</v>
      </c>
      <c r="AB34" s="22">
        <f t="shared" si="1"/>
        <v>1466</v>
      </c>
      <c r="AC34" s="22">
        <f t="shared" si="1"/>
        <v>1466</v>
      </c>
      <c r="AD34" s="22">
        <f t="shared" si="1"/>
        <v>1466</v>
      </c>
      <c r="AE34" s="22">
        <f t="shared" si="1"/>
        <v>1466</v>
      </c>
      <c r="AF34" s="22">
        <f t="shared" si="1"/>
        <v>1466</v>
      </c>
      <c r="AG34" s="22">
        <f t="shared" si="1"/>
        <v>1466</v>
      </c>
      <c r="AH34" s="22">
        <f t="shared" si="1"/>
        <v>1466</v>
      </c>
      <c r="AI34" s="22">
        <f t="shared" si="1"/>
        <v>1466</v>
      </c>
      <c r="AJ34" s="22">
        <f t="shared" si="1"/>
        <v>1466</v>
      </c>
      <c r="AK34" s="22">
        <f t="shared" si="1"/>
        <v>1466</v>
      </c>
      <c r="AL34" s="22">
        <f t="shared" si="1"/>
        <v>1466</v>
      </c>
      <c r="AM34" s="22">
        <f t="shared" si="1"/>
        <v>1466</v>
      </c>
      <c r="AN34" s="22">
        <f t="shared" si="1"/>
        <v>1466</v>
      </c>
      <c r="AO34" s="22">
        <f t="shared" si="1"/>
        <v>1466</v>
      </c>
      <c r="AP34" s="22">
        <f t="shared" si="1"/>
        <v>1466</v>
      </c>
      <c r="AQ34" s="22">
        <f t="shared" si="1"/>
        <v>1466</v>
      </c>
      <c r="AR34" s="22">
        <f t="shared" si="1"/>
        <v>1466</v>
      </c>
      <c r="AS34" s="22">
        <f t="shared" si="1"/>
        <v>1466</v>
      </c>
      <c r="AT34" s="22">
        <f t="shared" si="1"/>
        <v>1466</v>
      </c>
      <c r="AU34" s="22">
        <f t="shared" si="1"/>
        <v>1466</v>
      </c>
      <c r="AV34" s="22">
        <f t="shared" si="1"/>
        <v>1466</v>
      </c>
      <c r="AW34" s="22">
        <f t="shared" si="1"/>
        <v>1466</v>
      </c>
      <c r="AX34" s="22">
        <f t="shared" si="1"/>
        <v>1466</v>
      </c>
    </row>
    <row r="35" spans="1:50" x14ac:dyDescent="0.2">
      <c r="A35" s="12">
        <v>0.2</v>
      </c>
      <c r="B35" s="27" t="s">
        <v>54</v>
      </c>
      <c r="C35" s="19">
        <f t="shared" si="0"/>
        <v>1466</v>
      </c>
      <c r="D35" s="26"/>
      <c r="E35" s="24"/>
      <c r="F35" s="24"/>
      <c r="G35" s="24"/>
      <c r="H35" s="24"/>
      <c r="I35" s="26"/>
      <c r="J35" s="26"/>
      <c r="K35" s="26"/>
      <c r="L35" s="26"/>
      <c r="M35" s="26"/>
      <c r="N35" s="26"/>
      <c r="O35" s="26"/>
      <c r="P35" s="26"/>
      <c r="Q35" s="22"/>
      <c r="R35" s="22"/>
      <c r="S35" s="22"/>
      <c r="T35" s="22">
        <f t="shared" si="2"/>
        <v>1466</v>
      </c>
      <c r="U35" s="22">
        <f t="shared" si="2"/>
        <v>1466</v>
      </c>
      <c r="V35" s="22">
        <f t="shared" si="2"/>
        <v>1466</v>
      </c>
      <c r="W35" s="22">
        <f t="shared" si="2"/>
        <v>1466</v>
      </c>
      <c r="X35" s="22">
        <f t="shared" si="2"/>
        <v>1466</v>
      </c>
      <c r="Y35" s="22">
        <f t="shared" si="1"/>
        <v>1466</v>
      </c>
      <c r="Z35" s="22">
        <f t="shared" si="1"/>
        <v>1466</v>
      </c>
      <c r="AA35" s="22">
        <f t="shared" si="1"/>
        <v>1466</v>
      </c>
      <c r="AB35" s="22">
        <f t="shared" si="1"/>
        <v>1466</v>
      </c>
      <c r="AC35" s="22">
        <f t="shared" si="1"/>
        <v>1466</v>
      </c>
      <c r="AD35" s="22">
        <f t="shared" si="1"/>
        <v>1466</v>
      </c>
      <c r="AE35" s="22">
        <f t="shared" si="1"/>
        <v>1466</v>
      </c>
      <c r="AF35" s="22">
        <f t="shared" si="1"/>
        <v>1466</v>
      </c>
      <c r="AG35" s="22">
        <f t="shared" si="1"/>
        <v>1466</v>
      </c>
      <c r="AH35" s="22">
        <f t="shared" si="1"/>
        <v>1466</v>
      </c>
      <c r="AI35" s="22">
        <f t="shared" si="1"/>
        <v>1466</v>
      </c>
      <c r="AJ35" s="22">
        <f t="shared" si="1"/>
        <v>1466</v>
      </c>
      <c r="AK35" s="22">
        <f t="shared" si="1"/>
        <v>1466</v>
      </c>
      <c r="AL35" s="22">
        <f t="shared" si="1"/>
        <v>1466</v>
      </c>
      <c r="AM35" s="22">
        <f t="shared" si="1"/>
        <v>1466</v>
      </c>
      <c r="AN35" s="22">
        <f t="shared" si="1"/>
        <v>1466</v>
      </c>
      <c r="AO35" s="22">
        <f t="shared" si="1"/>
        <v>1466</v>
      </c>
      <c r="AP35" s="22">
        <f t="shared" si="1"/>
        <v>1466</v>
      </c>
      <c r="AQ35" s="22">
        <f t="shared" si="1"/>
        <v>1466</v>
      </c>
      <c r="AR35" s="22">
        <f t="shared" si="1"/>
        <v>1466</v>
      </c>
      <c r="AS35" s="22">
        <f t="shared" si="1"/>
        <v>1466</v>
      </c>
      <c r="AT35" s="22">
        <f t="shared" si="1"/>
        <v>1466</v>
      </c>
      <c r="AU35" s="22">
        <f t="shared" si="1"/>
        <v>1466</v>
      </c>
      <c r="AV35" s="22">
        <f t="shared" si="1"/>
        <v>1466</v>
      </c>
      <c r="AW35" s="22">
        <f t="shared" si="1"/>
        <v>1466</v>
      </c>
      <c r="AX35" s="22">
        <f t="shared" si="1"/>
        <v>1466</v>
      </c>
    </row>
    <row r="36" spans="1:50" x14ac:dyDescent="0.2">
      <c r="A36" s="12">
        <v>0.2</v>
      </c>
      <c r="B36" s="27" t="s">
        <v>55</v>
      </c>
      <c r="C36" s="19">
        <f t="shared" si="0"/>
        <v>1466</v>
      </c>
      <c r="D36" s="26"/>
      <c r="E36" s="24"/>
      <c r="F36" s="24"/>
      <c r="G36" s="24"/>
      <c r="H36" s="24"/>
      <c r="I36" s="26"/>
      <c r="J36" s="26"/>
      <c r="K36" s="26"/>
      <c r="L36" s="26"/>
      <c r="M36" s="26"/>
      <c r="N36" s="26"/>
      <c r="O36" s="26"/>
      <c r="P36" s="26"/>
      <c r="Q36" s="22"/>
      <c r="R36" s="22"/>
      <c r="S36" s="22"/>
      <c r="T36" s="22">
        <f t="shared" si="2"/>
        <v>1466</v>
      </c>
      <c r="U36" s="22">
        <f t="shared" si="2"/>
        <v>1466</v>
      </c>
      <c r="V36" s="22">
        <f t="shared" si="2"/>
        <v>1466</v>
      </c>
      <c r="W36" s="22">
        <f t="shared" si="2"/>
        <v>1466</v>
      </c>
      <c r="X36" s="22">
        <f t="shared" si="2"/>
        <v>1466</v>
      </c>
      <c r="Y36" s="22">
        <f t="shared" si="1"/>
        <v>1466</v>
      </c>
      <c r="Z36" s="22">
        <f t="shared" si="1"/>
        <v>1466</v>
      </c>
      <c r="AA36" s="22">
        <f t="shared" si="1"/>
        <v>1466</v>
      </c>
      <c r="AB36" s="22">
        <f t="shared" si="1"/>
        <v>1466</v>
      </c>
      <c r="AC36" s="22">
        <f t="shared" si="1"/>
        <v>1466</v>
      </c>
      <c r="AD36" s="22">
        <f t="shared" si="1"/>
        <v>1466</v>
      </c>
      <c r="AE36" s="22">
        <f t="shared" si="1"/>
        <v>1466</v>
      </c>
      <c r="AF36" s="22">
        <f t="shared" si="1"/>
        <v>1466</v>
      </c>
      <c r="AG36" s="22">
        <f t="shared" si="1"/>
        <v>1466</v>
      </c>
      <c r="AH36" s="22">
        <f t="shared" si="1"/>
        <v>1466</v>
      </c>
      <c r="AI36" s="22">
        <f t="shared" si="1"/>
        <v>1466</v>
      </c>
      <c r="AJ36" s="22">
        <f t="shared" si="1"/>
        <v>1466</v>
      </c>
      <c r="AK36" s="22">
        <f t="shared" si="1"/>
        <v>1466</v>
      </c>
      <c r="AL36" s="22">
        <f t="shared" si="1"/>
        <v>1466</v>
      </c>
      <c r="AM36" s="22">
        <f t="shared" si="1"/>
        <v>1466</v>
      </c>
      <c r="AN36" s="22">
        <f t="shared" si="1"/>
        <v>1466</v>
      </c>
      <c r="AO36" s="22">
        <f t="shared" si="1"/>
        <v>1466</v>
      </c>
      <c r="AP36" s="22">
        <f t="shared" si="1"/>
        <v>1466</v>
      </c>
      <c r="AQ36" s="22">
        <f t="shared" si="1"/>
        <v>1466</v>
      </c>
      <c r="AR36" s="22">
        <f t="shared" si="1"/>
        <v>1466</v>
      </c>
      <c r="AS36" s="22">
        <f t="shared" si="1"/>
        <v>1466</v>
      </c>
      <c r="AT36" s="22">
        <f t="shared" si="1"/>
        <v>1466</v>
      </c>
      <c r="AU36" s="22">
        <f t="shared" si="1"/>
        <v>1466</v>
      </c>
      <c r="AV36" s="22">
        <f t="shared" si="1"/>
        <v>1466</v>
      </c>
      <c r="AW36" s="22">
        <f t="shared" si="1"/>
        <v>1466</v>
      </c>
      <c r="AX36" s="22">
        <f t="shared" si="1"/>
        <v>1466</v>
      </c>
    </row>
    <row r="37" spans="1:50" x14ac:dyDescent="0.2">
      <c r="C37" s="19">
        <f t="shared" si="0"/>
        <v>0</v>
      </c>
      <c r="E37" s="25"/>
      <c r="F37" s="25"/>
      <c r="G37" s="25"/>
      <c r="H37" s="25"/>
    </row>
    <row r="38" spans="1:50" x14ac:dyDescent="0.2">
      <c r="A38" s="12">
        <f>SUM(A5:A36)</f>
        <v>1</v>
      </c>
      <c r="B38" s="12" t="s">
        <v>56</v>
      </c>
      <c r="C38" s="19">
        <f t="shared" si="0"/>
        <v>0</v>
      </c>
      <c r="D38" s="22">
        <f>SUM(D5:D36)</f>
        <v>0</v>
      </c>
      <c r="E38" s="22">
        <f t="shared" ref="E38:S38" si="3">SUM(E5:E36)</f>
        <v>0</v>
      </c>
      <c r="F38" s="22">
        <f t="shared" si="3"/>
        <v>0</v>
      </c>
      <c r="G38" s="22">
        <f t="shared" si="3"/>
        <v>0</v>
      </c>
      <c r="H38" s="22">
        <f t="shared" si="3"/>
        <v>0</v>
      </c>
      <c r="I38" s="22">
        <f t="shared" si="3"/>
        <v>0</v>
      </c>
      <c r="J38" s="22">
        <f t="shared" si="3"/>
        <v>0</v>
      </c>
      <c r="K38" s="22">
        <f t="shared" si="3"/>
        <v>0</v>
      </c>
      <c r="L38" s="22">
        <f t="shared" si="3"/>
        <v>0</v>
      </c>
      <c r="M38" s="22">
        <f t="shared" si="3"/>
        <v>0</v>
      </c>
      <c r="N38" s="22">
        <f t="shared" si="3"/>
        <v>0</v>
      </c>
      <c r="O38" s="22">
        <f t="shared" si="3"/>
        <v>0</v>
      </c>
      <c r="P38" s="22">
        <f t="shared" si="3"/>
        <v>0</v>
      </c>
      <c r="Q38" s="22">
        <f t="shared" si="3"/>
        <v>0</v>
      </c>
      <c r="R38" s="22">
        <f t="shared" si="3"/>
        <v>0</v>
      </c>
      <c r="S38" s="22">
        <f t="shared" si="3"/>
        <v>0</v>
      </c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topLeftCell="A13" workbookViewId="0">
      <pane xSplit="3" topLeftCell="AO1" activePane="topRight" state="frozen"/>
      <selection pane="topRight" activeCell="B2" sqref="B2"/>
    </sheetView>
  </sheetViews>
  <sheetFormatPr defaultColWidth="8.85546875" defaultRowHeight="12.75" x14ac:dyDescent="0.2"/>
  <cols>
    <col min="1" max="1" width="17" style="12" customWidth="1"/>
    <col min="2" max="2" width="25.85546875" style="12" bestFit="1" customWidth="1"/>
    <col min="3" max="3" width="12.85546875" style="12" customWidth="1"/>
    <col min="4" max="50" width="10.85546875" style="12" customWidth="1"/>
    <col min="51" max="16384" width="8.85546875" style="12"/>
  </cols>
  <sheetData>
    <row r="1" spans="1:50" x14ac:dyDescent="0.2">
      <c r="B1" s="13" t="s">
        <v>46</v>
      </c>
      <c r="C1" s="13"/>
    </row>
    <row r="2" spans="1:50" x14ac:dyDescent="0.2">
      <c r="B2" s="12" t="s">
        <v>47</v>
      </c>
      <c r="C2" s="14">
        <f>23000-14660</f>
        <v>8340</v>
      </c>
    </row>
    <row r="3" spans="1:50" x14ac:dyDescent="0.2">
      <c r="B3" s="13" t="s">
        <v>48</v>
      </c>
      <c r="C3" s="15">
        <v>14660</v>
      </c>
    </row>
    <row r="4" spans="1:50" x14ac:dyDescent="0.2">
      <c r="A4" s="12" t="s">
        <v>49</v>
      </c>
      <c r="B4" s="16" t="s">
        <v>50</v>
      </c>
      <c r="C4" s="17">
        <f>AX4</f>
        <v>2050</v>
      </c>
      <c r="D4" s="18">
        <v>2004</v>
      </c>
      <c r="E4" s="18">
        <v>2005</v>
      </c>
      <c r="F4" s="18">
        <v>2006</v>
      </c>
      <c r="G4" s="18">
        <v>2007</v>
      </c>
      <c r="H4" s="18">
        <v>2008</v>
      </c>
      <c r="I4" s="18">
        <v>2009</v>
      </c>
      <c r="J4" s="18">
        <v>2010</v>
      </c>
      <c r="K4" s="18">
        <v>2011</v>
      </c>
      <c r="L4" s="18">
        <v>2012</v>
      </c>
      <c r="M4" s="18">
        <v>2013</v>
      </c>
      <c r="N4" s="18">
        <v>2014</v>
      </c>
      <c r="O4" s="18">
        <v>2015</v>
      </c>
      <c r="P4" s="18">
        <v>2016</v>
      </c>
      <c r="Q4" s="18">
        <v>2017</v>
      </c>
      <c r="R4" s="18">
        <v>2018</v>
      </c>
      <c r="S4" s="18">
        <v>2019</v>
      </c>
      <c r="T4" s="18">
        <v>2020</v>
      </c>
      <c r="U4" s="18">
        <v>2021</v>
      </c>
      <c r="V4" s="18">
        <v>2022</v>
      </c>
      <c r="W4" s="18">
        <v>2023</v>
      </c>
      <c r="X4" s="18">
        <v>2024</v>
      </c>
      <c r="Y4" s="18">
        <v>2025</v>
      </c>
      <c r="Z4" s="18">
        <v>2026</v>
      </c>
      <c r="AA4" s="18">
        <v>2027</v>
      </c>
      <c r="AB4" s="18">
        <v>2028</v>
      </c>
      <c r="AC4" s="18">
        <v>2029</v>
      </c>
      <c r="AD4" s="18">
        <v>2030</v>
      </c>
      <c r="AE4" s="18">
        <v>2031</v>
      </c>
      <c r="AF4" s="18">
        <v>2032</v>
      </c>
      <c r="AG4" s="18">
        <v>2033</v>
      </c>
      <c r="AH4" s="18">
        <v>2034</v>
      </c>
      <c r="AI4" s="18">
        <v>2035</v>
      </c>
      <c r="AJ4" s="18">
        <v>2036</v>
      </c>
      <c r="AK4" s="18">
        <v>2037</v>
      </c>
      <c r="AL4" s="18">
        <v>2038</v>
      </c>
      <c r="AM4" s="18">
        <v>2039</v>
      </c>
      <c r="AN4" s="18">
        <v>2040</v>
      </c>
      <c r="AO4" s="18">
        <v>2041</v>
      </c>
      <c r="AP4" s="18">
        <v>2042</v>
      </c>
      <c r="AQ4" s="18">
        <v>2043</v>
      </c>
      <c r="AR4" s="18">
        <v>2044</v>
      </c>
      <c r="AS4" s="18">
        <v>2045</v>
      </c>
      <c r="AT4" s="18">
        <v>2046</v>
      </c>
      <c r="AU4" s="18">
        <v>2047</v>
      </c>
      <c r="AV4" s="18">
        <v>2048</v>
      </c>
      <c r="AW4" s="18">
        <v>2049</v>
      </c>
      <c r="AX4" s="18">
        <v>2050</v>
      </c>
    </row>
    <row r="5" spans="1:50" x14ac:dyDescent="0.2">
      <c r="B5" s="1" t="s">
        <v>9</v>
      </c>
      <c r="C5" s="19">
        <f t="shared" ref="C5:C38" si="0">AX5</f>
        <v>73045</v>
      </c>
      <c r="D5" s="20">
        <v>55670</v>
      </c>
      <c r="E5" s="21">
        <v>56260</v>
      </c>
      <c r="F5" s="21">
        <v>57180</v>
      </c>
      <c r="G5" s="21">
        <v>57900</v>
      </c>
      <c r="H5" s="21">
        <v>58200</v>
      </c>
      <c r="I5" s="20">
        <v>58490</v>
      </c>
      <c r="J5" s="20">
        <v>58790</v>
      </c>
      <c r="K5" s="20">
        <v>59020</v>
      </c>
      <c r="L5" s="20">
        <v>59370</v>
      </c>
      <c r="M5" s="20">
        <v>59720</v>
      </c>
      <c r="N5" s="20">
        <v>60130</v>
      </c>
      <c r="O5" s="20">
        <v>61070</v>
      </c>
      <c r="P5" s="20">
        <v>62500</v>
      </c>
      <c r="Q5" s="22">
        <f>SUM((P5+'Baseline data'!$C4)+($A5*$C$2))</f>
        <v>63070</v>
      </c>
      <c r="R5" s="22">
        <f>SUM((Q5+'Baseline data'!$C4)+($A5*$C$2))</f>
        <v>63640</v>
      </c>
      <c r="S5" s="22">
        <f>SUM((R5+'Baseline data'!$C4)+($A5*$C$2))</f>
        <v>64210</v>
      </c>
      <c r="T5" s="22">
        <f>SUM((S5+'Baseline data'!$C4)-'New build change of plans'!T5)</f>
        <v>64495</v>
      </c>
      <c r="U5" s="22">
        <f>SUM((T5+'Baseline data'!$C4)-'New build change of plans'!U5)</f>
        <v>64780</v>
      </c>
      <c r="V5" s="22">
        <f>SUM((U5+'Baseline data'!$C4)-'New build change of plans'!V5)</f>
        <v>65065</v>
      </c>
      <c r="W5" s="22">
        <f>SUM((V5+'Baseline data'!$C4)-'New build change of plans'!W5)</f>
        <v>65350</v>
      </c>
      <c r="X5" s="22">
        <f>SUM((W5+'Baseline data'!$C4)-'New build change of plans'!X5)</f>
        <v>65635</v>
      </c>
      <c r="Y5" s="22">
        <f>SUM((X5+'Baseline data'!$C4)-'New build change of plans'!Y5)</f>
        <v>65920</v>
      </c>
      <c r="Z5" s="22">
        <f>SUM((Y5+'Baseline data'!$C4)-'New build change of plans'!Z5)</f>
        <v>66205</v>
      </c>
      <c r="AA5" s="22">
        <f>SUM((Z5+'Baseline data'!$C4)-'New build change of plans'!AA5)</f>
        <v>66490</v>
      </c>
      <c r="AB5" s="22">
        <f>SUM((AA5+'Baseline data'!$C4)-'New build change of plans'!AB5)</f>
        <v>66775</v>
      </c>
      <c r="AC5" s="22">
        <f>SUM((AB5+'Baseline data'!$C4)-'New build change of plans'!AC5)</f>
        <v>67060</v>
      </c>
      <c r="AD5" s="22">
        <f>SUM((AC5+'Baseline data'!$C4)-'New build change of plans'!AD5)</f>
        <v>67345</v>
      </c>
      <c r="AE5" s="22">
        <f>SUM((AD5+'Baseline data'!$C4)-'New build change of plans'!AE5)</f>
        <v>67630</v>
      </c>
      <c r="AF5" s="22">
        <f>SUM((AE5+'Baseline data'!$C4)-'New build change of plans'!AF5)</f>
        <v>67915</v>
      </c>
      <c r="AG5" s="22">
        <f>SUM((AF5+'Baseline data'!$C4)-'New build change of plans'!AG5)</f>
        <v>68200</v>
      </c>
      <c r="AH5" s="22">
        <f>SUM((AG5+'Baseline data'!$C4)-'New build change of plans'!AH5)</f>
        <v>68485</v>
      </c>
      <c r="AI5" s="22">
        <f>SUM((AH5+'Baseline data'!$C4)-'New build change of plans'!AI5)</f>
        <v>68770</v>
      </c>
      <c r="AJ5" s="22">
        <f>SUM((AI5+'Baseline data'!$C4)-'New build change of plans'!AJ5)</f>
        <v>69055</v>
      </c>
      <c r="AK5" s="22">
        <f>SUM((AJ5+'Baseline data'!$C4)-'New build change of plans'!AK5)</f>
        <v>69340</v>
      </c>
      <c r="AL5" s="22">
        <f>SUM((AK5+'Baseline data'!$C4)-'New build change of plans'!AL5)</f>
        <v>69625</v>
      </c>
      <c r="AM5" s="22">
        <f>SUM((AL5+'Baseline data'!$C4)-'New build change of plans'!AM5)</f>
        <v>69910</v>
      </c>
      <c r="AN5" s="22">
        <f>SUM((AM5+'Baseline data'!$C4)-'New build change of plans'!AN5)</f>
        <v>70195</v>
      </c>
      <c r="AO5" s="22">
        <f>SUM((AN5+'Baseline data'!$C4)-'New build change of plans'!AO5)</f>
        <v>70480</v>
      </c>
      <c r="AP5" s="22">
        <f>SUM((AO5+'Baseline data'!$C4)-'New build change of plans'!AP5)</f>
        <v>70765</v>
      </c>
      <c r="AQ5" s="22">
        <f>SUM((AP5+'Baseline data'!$C4)-'New build change of plans'!AQ5)</f>
        <v>71050</v>
      </c>
      <c r="AR5" s="22">
        <f>SUM((AQ5+'Baseline data'!$C4)-'New build change of plans'!AR5)</f>
        <v>71335</v>
      </c>
      <c r="AS5" s="22">
        <f>SUM((AR5+'Baseline data'!$C4)-'New build change of plans'!AS5)</f>
        <v>71620</v>
      </c>
      <c r="AT5" s="22">
        <f>SUM((AS5+'Baseline data'!$C4)-'New build change of plans'!AT5)</f>
        <v>71905</v>
      </c>
      <c r="AU5" s="22">
        <f>SUM((AT5+'Baseline data'!$C4)-'New build change of plans'!AU5)</f>
        <v>72190</v>
      </c>
      <c r="AV5" s="22">
        <f>SUM((AU5+'Baseline data'!$C4)-'New build change of plans'!AV5)</f>
        <v>72475</v>
      </c>
      <c r="AW5" s="22">
        <f>SUM((AV5+'Baseline data'!$C4)-'New build change of plans'!AW5)</f>
        <v>72760</v>
      </c>
      <c r="AX5" s="22">
        <f>SUM((AW5+'Baseline data'!$C4)-'New build change of plans'!AX5)</f>
        <v>73045</v>
      </c>
    </row>
    <row r="6" spans="1:50" x14ac:dyDescent="0.2">
      <c r="B6" s="1" t="s">
        <v>11</v>
      </c>
      <c r="C6" s="19">
        <f t="shared" si="0"/>
        <v>63469</v>
      </c>
      <c r="D6" s="20">
        <v>53940</v>
      </c>
      <c r="E6" s="21">
        <v>54460</v>
      </c>
      <c r="F6" s="21">
        <v>55260</v>
      </c>
      <c r="G6" s="21">
        <v>55980</v>
      </c>
      <c r="H6" s="21">
        <v>56400</v>
      </c>
      <c r="I6" s="20">
        <v>56960</v>
      </c>
      <c r="J6" s="20">
        <v>57110</v>
      </c>
      <c r="K6" s="20">
        <v>57220</v>
      </c>
      <c r="L6" s="20">
        <v>57480</v>
      </c>
      <c r="M6" s="20">
        <v>57690</v>
      </c>
      <c r="N6" s="20">
        <v>57760</v>
      </c>
      <c r="O6" s="20">
        <v>58030</v>
      </c>
      <c r="P6" s="20">
        <v>58400</v>
      </c>
      <c r="Q6" s="22">
        <f>SUM((P6+'Baseline data'!$C5)+($A6*$C$2))</f>
        <v>58674</v>
      </c>
      <c r="R6" s="22">
        <f>SUM((Q6+'Baseline data'!$C5)+($A6*$C$2))</f>
        <v>58948</v>
      </c>
      <c r="S6" s="22">
        <f>SUM((R6+'Baseline data'!$C5)+($A6*$C$2))</f>
        <v>59222</v>
      </c>
      <c r="T6" s="22">
        <f>SUM((S6+'Baseline data'!$C5)-'New build change of plans'!T6)</f>
        <v>59359</v>
      </c>
      <c r="U6" s="22">
        <f>SUM((T6+'Baseline data'!$C5)-'New build change of plans'!U6)</f>
        <v>59496</v>
      </c>
      <c r="V6" s="22">
        <f>SUM((U6+'Baseline data'!$C5)-'New build change of plans'!V6)</f>
        <v>59633</v>
      </c>
      <c r="W6" s="22">
        <f>SUM((V6+'Baseline data'!$C5)-'New build change of plans'!W6)</f>
        <v>59770</v>
      </c>
      <c r="X6" s="22">
        <f>SUM((W6+'Baseline data'!$C5)-'New build change of plans'!X6)</f>
        <v>59907</v>
      </c>
      <c r="Y6" s="22">
        <f>SUM((X6+'Baseline data'!$C5)-'New build change of plans'!Y6)</f>
        <v>60044</v>
      </c>
      <c r="Z6" s="22">
        <f>SUM((Y6+'Baseline data'!$C5)-'New build change of plans'!Z6)</f>
        <v>60181</v>
      </c>
      <c r="AA6" s="22">
        <f>SUM((Z6+'Baseline data'!$C5)-'New build change of plans'!AA6)</f>
        <v>60318</v>
      </c>
      <c r="AB6" s="22">
        <f>SUM((AA6+'Baseline data'!$C5)-'New build change of plans'!AB6)</f>
        <v>60455</v>
      </c>
      <c r="AC6" s="22">
        <f>SUM((AB6+'Baseline data'!$C5)-'New build change of plans'!AC6)</f>
        <v>60592</v>
      </c>
      <c r="AD6" s="22">
        <f>SUM((AC6+'Baseline data'!$C5)-'New build change of plans'!AD6)</f>
        <v>60729</v>
      </c>
      <c r="AE6" s="22">
        <f>SUM((AD6+'Baseline data'!$C5)-'New build change of plans'!AE6)</f>
        <v>60866</v>
      </c>
      <c r="AF6" s="22">
        <f>SUM((AE6+'Baseline data'!$C5)-'New build change of plans'!AF6)</f>
        <v>61003</v>
      </c>
      <c r="AG6" s="22">
        <f>SUM((AF6+'Baseline data'!$C5)-'New build change of plans'!AG6)</f>
        <v>61140</v>
      </c>
      <c r="AH6" s="22">
        <f>SUM((AG6+'Baseline data'!$C5)-'New build change of plans'!AH6)</f>
        <v>61277</v>
      </c>
      <c r="AI6" s="22">
        <f>SUM((AH6+'Baseline data'!$C5)-'New build change of plans'!AI6)</f>
        <v>61414</v>
      </c>
      <c r="AJ6" s="22">
        <f>SUM((AI6+'Baseline data'!$C5)-'New build change of plans'!AJ6)</f>
        <v>61551</v>
      </c>
      <c r="AK6" s="22">
        <f>SUM((AJ6+'Baseline data'!$C5)-'New build change of plans'!AK6)</f>
        <v>61688</v>
      </c>
      <c r="AL6" s="22">
        <f>SUM((AK6+'Baseline data'!$C5)-'New build change of plans'!AL6)</f>
        <v>61825</v>
      </c>
      <c r="AM6" s="22">
        <f>SUM((AL6+'Baseline data'!$C5)-'New build change of plans'!AM6)</f>
        <v>61962</v>
      </c>
      <c r="AN6" s="22">
        <f>SUM((AM6+'Baseline data'!$C5)-'New build change of plans'!AN6)</f>
        <v>62099</v>
      </c>
      <c r="AO6" s="22">
        <f>SUM((AN6+'Baseline data'!$C5)-'New build change of plans'!AO6)</f>
        <v>62236</v>
      </c>
      <c r="AP6" s="22">
        <f>SUM((AO6+'Baseline data'!$C5)-'New build change of plans'!AP6)</f>
        <v>62373</v>
      </c>
      <c r="AQ6" s="22">
        <f>SUM((AP6+'Baseline data'!$C5)-'New build change of plans'!AQ6)</f>
        <v>62510</v>
      </c>
      <c r="AR6" s="22">
        <f>SUM((AQ6+'Baseline data'!$C5)-'New build change of plans'!AR6)</f>
        <v>62647</v>
      </c>
      <c r="AS6" s="22">
        <f>SUM((AR6+'Baseline data'!$C5)-'New build change of plans'!AS6)</f>
        <v>62784</v>
      </c>
      <c r="AT6" s="22">
        <f>SUM((AS6+'Baseline data'!$C5)-'New build change of plans'!AT6)</f>
        <v>62921</v>
      </c>
      <c r="AU6" s="22">
        <f>SUM((AT6+'Baseline data'!$C5)-'New build change of plans'!AU6)</f>
        <v>63058</v>
      </c>
      <c r="AV6" s="22">
        <f>SUM((AU6+'Baseline data'!$C5)-'New build change of plans'!AV6)</f>
        <v>63195</v>
      </c>
      <c r="AW6" s="22">
        <f>SUM((AV6+'Baseline data'!$C5)-'New build change of plans'!AW6)</f>
        <v>63332</v>
      </c>
      <c r="AX6" s="22">
        <f>SUM((AW6+'Baseline data'!$C5)-'New build change of plans'!AX6)</f>
        <v>63469</v>
      </c>
    </row>
    <row r="7" spans="1:50" x14ac:dyDescent="0.2">
      <c r="B7" s="1" t="s">
        <v>13</v>
      </c>
      <c r="C7" s="19">
        <f t="shared" si="0"/>
        <v>67949.5</v>
      </c>
      <c r="D7" s="20">
        <v>54740</v>
      </c>
      <c r="E7" s="21">
        <v>54930</v>
      </c>
      <c r="F7" s="21">
        <v>55150</v>
      </c>
      <c r="G7" s="21">
        <v>55360</v>
      </c>
      <c r="H7" s="21">
        <v>55900</v>
      </c>
      <c r="I7" s="20">
        <v>56180</v>
      </c>
      <c r="J7" s="20">
        <v>56410</v>
      </c>
      <c r="K7" s="20">
        <v>56640</v>
      </c>
      <c r="L7" s="20">
        <v>57120</v>
      </c>
      <c r="M7" s="20">
        <v>57600</v>
      </c>
      <c r="N7" s="20">
        <v>58110</v>
      </c>
      <c r="O7" s="20">
        <v>58730</v>
      </c>
      <c r="P7" s="20">
        <v>59310</v>
      </c>
      <c r="Q7" s="22">
        <f>SUM((P7+'Baseline data'!$C6)+($A7*$C$2))</f>
        <v>59777</v>
      </c>
      <c r="R7" s="22">
        <f>SUM((Q7+'Baseline data'!$C6)+($A7*$C$2))</f>
        <v>60244</v>
      </c>
      <c r="S7" s="22">
        <f>SUM((R7+'Baseline data'!$C6)+($A7*$C$2))</f>
        <v>60711</v>
      </c>
      <c r="T7" s="22">
        <f>SUM((S7+'Baseline data'!$C6)-'New build change of plans'!T7)</f>
        <v>60944.5</v>
      </c>
      <c r="U7" s="22">
        <f>SUM((T7+'Baseline data'!$C6)-'New build change of plans'!U7)</f>
        <v>61178</v>
      </c>
      <c r="V7" s="22">
        <f>SUM((U7+'Baseline data'!$C6)-'New build change of plans'!V7)</f>
        <v>61411.5</v>
      </c>
      <c r="W7" s="22">
        <f>SUM((V7+'Baseline data'!$C6)-'New build change of plans'!W7)</f>
        <v>61645</v>
      </c>
      <c r="X7" s="22">
        <f>SUM((W7+'Baseline data'!$C6)-'New build change of plans'!X7)</f>
        <v>61878.5</v>
      </c>
      <c r="Y7" s="22">
        <f>SUM((X7+'Baseline data'!$C6)-'New build change of plans'!Y7)</f>
        <v>62112</v>
      </c>
      <c r="Z7" s="22">
        <f>SUM((Y7+'Baseline data'!$C6)-'New build change of plans'!Z7)</f>
        <v>62345.5</v>
      </c>
      <c r="AA7" s="22">
        <f>SUM((Z7+'Baseline data'!$C6)-'New build change of plans'!AA7)</f>
        <v>62579</v>
      </c>
      <c r="AB7" s="22">
        <f>SUM((AA7+'Baseline data'!$C6)-'New build change of plans'!AB7)</f>
        <v>62812.5</v>
      </c>
      <c r="AC7" s="22">
        <f>SUM((AB7+'Baseline data'!$C6)-'New build change of plans'!AC7)</f>
        <v>63046</v>
      </c>
      <c r="AD7" s="22">
        <f>SUM((AC7+'Baseline data'!$C6)-'New build change of plans'!AD7)</f>
        <v>63279.5</v>
      </c>
      <c r="AE7" s="22">
        <f>SUM((AD7+'Baseline data'!$C6)-'New build change of plans'!AE7)</f>
        <v>63513</v>
      </c>
      <c r="AF7" s="22">
        <f>SUM((AE7+'Baseline data'!$C6)-'New build change of plans'!AF7)</f>
        <v>63746.5</v>
      </c>
      <c r="AG7" s="22">
        <f>SUM((AF7+'Baseline data'!$C6)-'New build change of plans'!AG7)</f>
        <v>63980</v>
      </c>
      <c r="AH7" s="22">
        <f>SUM((AG7+'Baseline data'!$C6)-'New build change of plans'!AH7)</f>
        <v>64213.5</v>
      </c>
      <c r="AI7" s="22">
        <f>SUM((AH7+'Baseline data'!$C6)-'New build change of plans'!AI7)</f>
        <v>64447</v>
      </c>
      <c r="AJ7" s="22">
        <f>SUM((AI7+'Baseline data'!$C6)-'New build change of plans'!AJ7)</f>
        <v>64680.5</v>
      </c>
      <c r="AK7" s="22">
        <f>SUM((AJ7+'Baseline data'!$C6)-'New build change of plans'!AK7)</f>
        <v>64914</v>
      </c>
      <c r="AL7" s="22">
        <f>SUM((AK7+'Baseline data'!$C6)-'New build change of plans'!AL7)</f>
        <v>65147.5</v>
      </c>
      <c r="AM7" s="22">
        <f>SUM((AL7+'Baseline data'!$C6)-'New build change of plans'!AM7)</f>
        <v>65381</v>
      </c>
      <c r="AN7" s="22">
        <f>SUM((AM7+'Baseline data'!$C6)-'New build change of plans'!AN7)</f>
        <v>65614.5</v>
      </c>
      <c r="AO7" s="22">
        <f>SUM((AN7+'Baseline data'!$C6)-'New build change of plans'!AO7)</f>
        <v>65848</v>
      </c>
      <c r="AP7" s="22">
        <f>SUM((AO7+'Baseline data'!$C6)-'New build change of plans'!AP7)</f>
        <v>66081.5</v>
      </c>
      <c r="AQ7" s="22">
        <f>SUM((AP7+'Baseline data'!$C6)-'New build change of plans'!AQ7)</f>
        <v>66315</v>
      </c>
      <c r="AR7" s="22">
        <f>SUM((AQ7+'Baseline data'!$C6)-'New build change of plans'!AR7)</f>
        <v>66548.5</v>
      </c>
      <c r="AS7" s="22">
        <f>SUM((AR7+'Baseline data'!$C6)-'New build change of plans'!AS7)</f>
        <v>66782</v>
      </c>
      <c r="AT7" s="22">
        <f>SUM((AS7+'Baseline data'!$C6)-'New build change of plans'!AT7)</f>
        <v>67015.5</v>
      </c>
      <c r="AU7" s="22">
        <f>SUM((AT7+'Baseline data'!$C6)-'New build change of plans'!AU7)</f>
        <v>67249</v>
      </c>
      <c r="AV7" s="22">
        <f>SUM((AU7+'Baseline data'!$C6)-'New build change of plans'!AV7)</f>
        <v>67482.5</v>
      </c>
      <c r="AW7" s="22">
        <f>SUM((AV7+'Baseline data'!$C6)-'New build change of plans'!AW7)</f>
        <v>67716</v>
      </c>
      <c r="AX7" s="22">
        <f>SUM((AW7+'Baseline data'!$C6)-'New build change of plans'!AX7)</f>
        <v>67949.5</v>
      </c>
    </row>
    <row r="8" spans="1:50" x14ac:dyDescent="0.2">
      <c r="B8" s="1" t="s">
        <v>15</v>
      </c>
      <c r="C8" s="19">
        <f t="shared" si="0"/>
        <v>66041.5</v>
      </c>
      <c r="D8" s="20">
        <v>47520</v>
      </c>
      <c r="E8" s="21">
        <v>48270</v>
      </c>
      <c r="F8" s="21">
        <v>48910</v>
      </c>
      <c r="G8" s="21">
        <v>49450</v>
      </c>
      <c r="H8" s="21">
        <v>49910</v>
      </c>
      <c r="I8" s="20">
        <v>50240</v>
      </c>
      <c r="J8" s="20">
        <v>50680</v>
      </c>
      <c r="K8" s="20">
        <v>51020</v>
      </c>
      <c r="L8" s="20">
        <v>51400</v>
      </c>
      <c r="M8" s="20">
        <v>51720</v>
      </c>
      <c r="N8" s="20">
        <v>52270</v>
      </c>
      <c r="O8" s="20">
        <v>53090</v>
      </c>
      <c r="P8" s="20">
        <v>54220</v>
      </c>
      <c r="Q8" s="22">
        <f>SUM((P8+'Baseline data'!$C7)+($A8*$C$2))</f>
        <v>54859</v>
      </c>
      <c r="R8" s="22">
        <f>SUM((Q8+'Baseline data'!$C7)+($A8*$C$2))</f>
        <v>55498</v>
      </c>
      <c r="S8" s="22">
        <f>SUM((R8+'Baseline data'!$C7)+($A8*$C$2))</f>
        <v>56137</v>
      </c>
      <c r="T8" s="22">
        <f>SUM((S8+'Baseline data'!$C7)-'New build change of plans'!T8)</f>
        <v>56456.5</v>
      </c>
      <c r="U8" s="22">
        <f>SUM((T8+'Baseline data'!$C7)-'New build change of plans'!U8)</f>
        <v>56776</v>
      </c>
      <c r="V8" s="22">
        <f>SUM((U8+'Baseline data'!$C7)-'New build change of plans'!V8)</f>
        <v>57095.5</v>
      </c>
      <c r="W8" s="22">
        <f>SUM((V8+'Baseline data'!$C7)-'New build change of plans'!W8)</f>
        <v>57415</v>
      </c>
      <c r="X8" s="22">
        <f>SUM((W8+'Baseline data'!$C7)-'New build change of plans'!X8)</f>
        <v>57734.5</v>
      </c>
      <c r="Y8" s="22">
        <f>SUM((X8+'Baseline data'!$C7)-'New build change of plans'!Y8)</f>
        <v>58054</v>
      </c>
      <c r="Z8" s="22">
        <f>SUM((Y8+'Baseline data'!$C7)-'New build change of plans'!Z8)</f>
        <v>58373.5</v>
      </c>
      <c r="AA8" s="22">
        <f>SUM((Z8+'Baseline data'!$C7)-'New build change of plans'!AA8)</f>
        <v>58693</v>
      </c>
      <c r="AB8" s="22">
        <f>SUM((AA8+'Baseline data'!$C7)-'New build change of plans'!AB8)</f>
        <v>59012.5</v>
      </c>
      <c r="AC8" s="22">
        <f>SUM((AB8+'Baseline data'!$C7)-'New build change of plans'!AC8)</f>
        <v>59332</v>
      </c>
      <c r="AD8" s="22">
        <f>SUM((AC8+'Baseline data'!$C7)-'New build change of plans'!AD8)</f>
        <v>59651.5</v>
      </c>
      <c r="AE8" s="22">
        <f>SUM((AD8+'Baseline data'!$C7)-'New build change of plans'!AE8)</f>
        <v>59971</v>
      </c>
      <c r="AF8" s="22">
        <f>SUM((AE8+'Baseline data'!$C7)-'New build change of plans'!AF8)</f>
        <v>60290.5</v>
      </c>
      <c r="AG8" s="22">
        <f>SUM((AF8+'Baseline data'!$C7)-'New build change of plans'!AG8)</f>
        <v>60610</v>
      </c>
      <c r="AH8" s="22">
        <f>SUM((AG8+'Baseline data'!$C7)-'New build change of plans'!AH8)</f>
        <v>60929.5</v>
      </c>
      <c r="AI8" s="22">
        <f>SUM((AH8+'Baseline data'!$C7)-'New build change of plans'!AI8)</f>
        <v>61249</v>
      </c>
      <c r="AJ8" s="22">
        <f>SUM((AI8+'Baseline data'!$C7)-'New build change of plans'!AJ8)</f>
        <v>61568.5</v>
      </c>
      <c r="AK8" s="22">
        <f>SUM((AJ8+'Baseline data'!$C7)-'New build change of plans'!AK8)</f>
        <v>61888</v>
      </c>
      <c r="AL8" s="22">
        <f>SUM((AK8+'Baseline data'!$C7)-'New build change of plans'!AL8)</f>
        <v>62207.5</v>
      </c>
      <c r="AM8" s="22">
        <f>SUM((AL8+'Baseline data'!$C7)-'New build change of plans'!AM8)</f>
        <v>62527</v>
      </c>
      <c r="AN8" s="22">
        <f>SUM((AM8+'Baseline data'!$C7)-'New build change of plans'!AN8)</f>
        <v>62846.5</v>
      </c>
      <c r="AO8" s="22">
        <f>SUM((AN8+'Baseline data'!$C7)-'New build change of plans'!AO8)</f>
        <v>63166</v>
      </c>
      <c r="AP8" s="22">
        <f>SUM((AO8+'Baseline data'!$C7)-'New build change of plans'!AP8)</f>
        <v>63485.5</v>
      </c>
      <c r="AQ8" s="22">
        <f>SUM((AP8+'Baseline data'!$C7)-'New build change of plans'!AQ8)</f>
        <v>63805</v>
      </c>
      <c r="AR8" s="22">
        <f>SUM((AQ8+'Baseline data'!$C7)-'New build change of plans'!AR8)</f>
        <v>64124.5</v>
      </c>
      <c r="AS8" s="22">
        <f>SUM((AR8+'Baseline data'!$C7)-'New build change of plans'!AS8)</f>
        <v>64444</v>
      </c>
      <c r="AT8" s="22">
        <f>SUM((AS8+'Baseline data'!$C7)-'New build change of plans'!AT8)</f>
        <v>64763.5</v>
      </c>
      <c r="AU8" s="22">
        <f>SUM((AT8+'Baseline data'!$C7)-'New build change of plans'!AU8)</f>
        <v>65083</v>
      </c>
      <c r="AV8" s="22">
        <f>SUM((AU8+'Baseline data'!$C7)-'New build change of plans'!AV8)</f>
        <v>65402.5</v>
      </c>
      <c r="AW8" s="22">
        <f>SUM((AV8+'Baseline data'!$C7)-'New build change of plans'!AW8)</f>
        <v>65722</v>
      </c>
      <c r="AX8" s="22">
        <f>SUM((AW8+'Baseline data'!$C7)-'New build change of plans'!AX8)</f>
        <v>66041.5</v>
      </c>
    </row>
    <row r="9" spans="1:50" x14ac:dyDescent="0.2">
      <c r="B9" s="1" t="s">
        <v>17</v>
      </c>
      <c r="C9" s="19">
        <f t="shared" si="0"/>
        <v>54616.5</v>
      </c>
      <c r="D9" s="20">
        <v>41420</v>
      </c>
      <c r="E9" s="21">
        <v>42010</v>
      </c>
      <c r="F9" s="21">
        <v>42710</v>
      </c>
      <c r="G9" s="21">
        <v>43480</v>
      </c>
      <c r="H9" s="21">
        <v>44320</v>
      </c>
      <c r="I9" s="20">
        <v>44850</v>
      </c>
      <c r="J9" s="20">
        <v>45200</v>
      </c>
      <c r="K9" s="20">
        <v>45580</v>
      </c>
      <c r="L9" s="20">
        <v>45940</v>
      </c>
      <c r="M9" s="20">
        <v>46220</v>
      </c>
      <c r="N9" s="20">
        <v>46400</v>
      </c>
      <c r="O9" s="20">
        <v>46800</v>
      </c>
      <c r="P9" s="20">
        <v>47050</v>
      </c>
      <c r="Q9" s="22">
        <f>SUM((P9+'Baseline data'!$C8)+($A9*$C$2))</f>
        <v>47459</v>
      </c>
      <c r="R9" s="22">
        <f>SUM((Q9+'Baseline data'!$C8)+($A9*$C$2))</f>
        <v>47868</v>
      </c>
      <c r="S9" s="22">
        <f>SUM((R9+'Baseline data'!$C8)+($A9*$C$2))</f>
        <v>48277</v>
      </c>
      <c r="T9" s="22">
        <f>SUM((S9+'Baseline data'!$C8)-'New build change of plans'!T9)</f>
        <v>48481.5</v>
      </c>
      <c r="U9" s="22">
        <f>SUM((T9+'Baseline data'!$C8)-'New build change of plans'!U9)</f>
        <v>48686</v>
      </c>
      <c r="V9" s="22">
        <f>SUM((U9+'Baseline data'!$C8)-'New build change of plans'!V9)</f>
        <v>48890.5</v>
      </c>
      <c r="W9" s="22">
        <f>SUM((V9+'Baseline data'!$C8)-'New build change of plans'!W9)</f>
        <v>49095</v>
      </c>
      <c r="X9" s="22">
        <f>SUM((W9+'Baseline data'!$C8)-'New build change of plans'!X9)</f>
        <v>49299.5</v>
      </c>
      <c r="Y9" s="22">
        <f>SUM((X9+'Baseline data'!$C8)-'New build change of plans'!Y9)</f>
        <v>49504</v>
      </c>
      <c r="Z9" s="22">
        <f>SUM((Y9+'Baseline data'!$C8)-'New build change of plans'!Z9)</f>
        <v>49708.5</v>
      </c>
      <c r="AA9" s="22">
        <f>SUM((Z9+'Baseline data'!$C8)-'New build change of plans'!AA9)</f>
        <v>49913</v>
      </c>
      <c r="AB9" s="22">
        <f>SUM((AA9+'Baseline data'!$C8)-'New build change of plans'!AB9)</f>
        <v>50117.5</v>
      </c>
      <c r="AC9" s="22">
        <f>SUM((AB9+'Baseline data'!$C8)-'New build change of plans'!AC9)</f>
        <v>50322</v>
      </c>
      <c r="AD9" s="22">
        <f>SUM((AC9+'Baseline data'!$C8)-'New build change of plans'!AD9)</f>
        <v>50526.5</v>
      </c>
      <c r="AE9" s="22">
        <f>SUM((AD9+'Baseline data'!$C8)-'New build change of plans'!AE9)</f>
        <v>50731</v>
      </c>
      <c r="AF9" s="22">
        <f>SUM((AE9+'Baseline data'!$C8)-'New build change of plans'!AF9)</f>
        <v>50935.5</v>
      </c>
      <c r="AG9" s="22">
        <f>SUM((AF9+'Baseline data'!$C8)-'New build change of plans'!AG9)</f>
        <v>51140</v>
      </c>
      <c r="AH9" s="22">
        <f>SUM((AG9+'Baseline data'!$C8)-'New build change of plans'!AH9)</f>
        <v>51344.5</v>
      </c>
      <c r="AI9" s="22">
        <f>SUM((AH9+'Baseline data'!$C8)-'New build change of plans'!AI9)</f>
        <v>51549</v>
      </c>
      <c r="AJ9" s="22">
        <f>SUM((AI9+'Baseline data'!$C8)-'New build change of plans'!AJ9)</f>
        <v>51753.5</v>
      </c>
      <c r="AK9" s="22">
        <f>SUM((AJ9+'Baseline data'!$C8)-'New build change of plans'!AK9)</f>
        <v>51958</v>
      </c>
      <c r="AL9" s="22">
        <f>SUM((AK9+'Baseline data'!$C8)-'New build change of plans'!AL9)</f>
        <v>52162.5</v>
      </c>
      <c r="AM9" s="22">
        <f>SUM((AL9+'Baseline data'!$C8)-'New build change of plans'!AM9)</f>
        <v>52367</v>
      </c>
      <c r="AN9" s="22">
        <f>SUM((AM9+'Baseline data'!$C8)-'New build change of plans'!AN9)</f>
        <v>52571.5</v>
      </c>
      <c r="AO9" s="22">
        <f>SUM((AN9+'Baseline data'!$C8)-'New build change of plans'!AO9)</f>
        <v>52776</v>
      </c>
      <c r="AP9" s="22">
        <f>SUM((AO9+'Baseline data'!$C8)-'New build change of plans'!AP9)</f>
        <v>52980.5</v>
      </c>
      <c r="AQ9" s="22">
        <f>SUM((AP9+'Baseline data'!$C8)-'New build change of plans'!AQ9)</f>
        <v>53185</v>
      </c>
      <c r="AR9" s="22">
        <f>SUM((AQ9+'Baseline data'!$C8)-'New build change of plans'!AR9)</f>
        <v>53389.5</v>
      </c>
      <c r="AS9" s="22">
        <f>SUM((AR9+'Baseline data'!$C8)-'New build change of plans'!AS9)</f>
        <v>53594</v>
      </c>
      <c r="AT9" s="22">
        <f>SUM((AS9+'Baseline data'!$C8)-'New build change of plans'!AT9)</f>
        <v>53798.5</v>
      </c>
      <c r="AU9" s="22">
        <f>SUM((AT9+'Baseline data'!$C8)-'New build change of plans'!AU9)</f>
        <v>54003</v>
      </c>
      <c r="AV9" s="22">
        <f>SUM((AU9+'Baseline data'!$C8)-'New build change of plans'!AV9)</f>
        <v>54207.5</v>
      </c>
      <c r="AW9" s="22">
        <f>SUM((AV9+'Baseline data'!$C8)-'New build change of plans'!AW9)</f>
        <v>54412</v>
      </c>
      <c r="AX9" s="22">
        <f>SUM((AW9+'Baseline data'!$C8)-'New build change of plans'!AX9)</f>
        <v>54616.5</v>
      </c>
    </row>
    <row r="10" spans="1:50" x14ac:dyDescent="0.2">
      <c r="B10" s="1" t="s">
        <v>19</v>
      </c>
      <c r="C10" s="19">
        <f t="shared" si="0"/>
        <v>95076.5</v>
      </c>
      <c r="D10" s="20">
        <v>67890</v>
      </c>
      <c r="E10" s="21">
        <v>68400</v>
      </c>
      <c r="F10" s="21">
        <v>68890</v>
      </c>
      <c r="G10" s="21">
        <v>69350</v>
      </c>
      <c r="H10" s="21">
        <v>70020</v>
      </c>
      <c r="I10" s="20">
        <v>70610</v>
      </c>
      <c r="J10" s="20">
        <v>71250</v>
      </c>
      <c r="K10" s="20">
        <v>71880</v>
      </c>
      <c r="L10" s="20">
        <v>72990</v>
      </c>
      <c r="M10" s="20">
        <v>73920</v>
      </c>
      <c r="N10" s="20">
        <v>74910</v>
      </c>
      <c r="O10" s="20">
        <v>76330</v>
      </c>
      <c r="P10" s="20">
        <v>77520</v>
      </c>
      <c r="Q10" s="22">
        <f>SUM((P10+'Baseline data'!$C9)+($A10*$C$2))</f>
        <v>78469</v>
      </c>
      <c r="R10" s="22">
        <f>SUM((Q10+'Baseline data'!$C9)+($A10*$C$2))</f>
        <v>79418</v>
      </c>
      <c r="S10" s="22">
        <f>SUM((R10+'Baseline data'!$C9)+($A10*$C$2))</f>
        <v>80367</v>
      </c>
      <c r="T10" s="22">
        <f>SUM((S10+'Baseline data'!$C9)-'New build change of plans'!T10)</f>
        <v>80841.5</v>
      </c>
      <c r="U10" s="22">
        <f>SUM((T10+'Baseline data'!$C9)-'New build change of plans'!U10)</f>
        <v>81316</v>
      </c>
      <c r="V10" s="22">
        <f>SUM((U10+'Baseline data'!$C9)-'New build change of plans'!V10)</f>
        <v>81790.5</v>
      </c>
      <c r="W10" s="22">
        <f>SUM((V10+'Baseline data'!$C9)-'New build change of plans'!W10)</f>
        <v>82265</v>
      </c>
      <c r="X10" s="22">
        <f>SUM((W10+'Baseline data'!$C9)-'New build change of plans'!X10)</f>
        <v>82739.5</v>
      </c>
      <c r="Y10" s="22">
        <f>SUM((X10+'Baseline data'!$C9)-'New build change of plans'!Y10)</f>
        <v>83214</v>
      </c>
      <c r="Z10" s="22">
        <f>SUM((Y10+'Baseline data'!$C9)-'New build change of plans'!Z10)</f>
        <v>83688.5</v>
      </c>
      <c r="AA10" s="22">
        <f>SUM((Z10+'Baseline data'!$C9)-'New build change of plans'!AA10)</f>
        <v>84163</v>
      </c>
      <c r="AB10" s="22">
        <f>SUM((AA10+'Baseline data'!$C9)-'New build change of plans'!AB10)</f>
        <v>84637.5</v>
      </c>
      <c r="AC10" s="22">
        <f>SUM((AB10+'Baseline data'!$C9)-'New build change of plans'!AC10)</f>
        <v>85112</v>
      </c>
      <c r="AD10" s="22">
        <f>SUM((AC10+'Baseline data'!$C9)-'New build change of plans'!AD10)</f>
        <v>85586.5</v>
      </c>
      <c r="AE10" s="22">
        <f>SUM((AD10+'Baseline data'!$C9)-'New build change of plans'!AE10)</f>
        <v>86061</v>
      </c>
      <c r="AF10" s="22">
        <f>SUM((AE10+'Baseline data'!$C9)-'New build change of plans'!AF10)</f>
        <v>86535.5</v>
      </c>
      <c r="AG10" s="22">
        <f>SUM((AF10+'Baseline data'!$C9)-'New build change of plans'!AG10)</f>
        <v>87010</v>
      </c>
      <c r="AH10" s="22">
        <f>SUM((AG10+'Baseline data'!$C9)-'New build change of plans'!AH10)</f>
        <v>87484.5</v>
      </c>
      <c r="AI10" s="22">
        <f>SUM((AH10+'Baseline data'!$C9)-'New build change of plans'!AI10)</f>
        <v>87959</v>
      </c>
      <c r="AJ10" s="22">
        <f>SUM((AI10+'Baseline data'!$C9)-'New build change of plans'!AJ10)</f>
        <v>88433.5</v>
      </c>
      <c r="AK10" s="22">
        <f>SUM((AJ10+'Baseline data'!$C9)-'New build change of plans'!AK10)</f>
        <v>88908</v>
      </c>
      <c r="AL10" s="22">
        <f>SUM((AK10+'Baseline data'!$C9)-'New build change of plans'!AL10)</f>
        <v>89382.5</v>
      </c>
      <c r="AM10" s="22">
        <f>SUM((AL10+'Baseline data'!$C9)-'New build change of plans'!AM10)</f>
        <v>89857</v>
      </c>
      <c r="AN10" s="22">
        <f>SUM((AM10+'Baseline data'!$C9)-'New build change of plans'!AN10)</f>
        <v>90331.5</v>
      </c>
      <c r="AO10" s="22">
        <f>SUM((AN10+'Baseline data'!$C9)-'New build change of plans'!AO10)</f>
        <v>90806</v>
      </c>
      <c r="AP10" s="22">
        <f>SUM((AO10+'Baseline data'!$C9)-'New build change of plans'!AP10)</f>
        <v>91280.5</v>
      </c>
      <c r="AQ10" s="22">
        <f>SUM((AP10+'Baseline data'!$C9)-'New build change of plans'!AQ10)</f>
        <v>91755</v>
      </c>
      <c r="AR10" s="22">
        <f>SUM((AQ10+'Baseline data'!$C9)-'New build change of plans'!AR10)</f>
        <v>92229.5</v>
      </c>
      <c r="AS10" s="22">
        <f>SUM((AR10+'Baseline data'!$C9)-'New build change of plans'!AS10)</f>
        <v>92704</v>
      </c>
      <c r="AT10" s="22">
        <f>SUM((AS10+'Baseline data'!$C9)-'New build change of plans'!AT10)</f>
        <v>93178.5</v>
      </c>
      <c r="AU10" s="22">
        <f>SUM((AT10+'Baseline data'!$C9)-'New build change of plans'!AU10)</f>
        <v>93653</v>
      </c>
      <c r="AV10" s="22">
        <f>SUM((AU10+'Baseline data'!$C9)-'New build change of plans'!AV10)</f>
        <v>94127.5</v>
      </c>
      <c r="AW10" s="22">
        <f>SUM((AV10+'Baseline data'!$C9)-'New build change of plans'!AW10)</f>
        <v>94602</v>
      </c>
      <c r="AX10" s="22">
        <f>SUM((AW10+'Baseline data'!$C9)-'New build change of plans'!AX10)</f>
        <v>95076.5</v>
      </c>
    </row>
    <row r="11" spans="1:50" x14ac:dyDescent="0.2">
      <c r="B11" s="9" t="s">
        <v>21</v>
      </c>
      <c r="C11" s="19">
        <f t="shared" si="0"/>
        <v>81047.5</v>
      </c>
      <c r="D11" s="20">
        <v>66430</v>
      </c>
      <c r="E11" s="21">
        <v>66700</v>
      </c>
      <c r="F11" s="21">
        <v>67060</v>
      </c>
      <c r="G11" s="21">
        <v>67730</v>
      </c>
      <c r="H11" s="21">
        <v>68400</v>
      </c>
      <c r="I11" s="20">
        <v>69080</v>
      </c>
      <c r="J11" s="20">
        <v>69450</v>
      </c>
      <c r="K11" s="20">
        <v>70090</v>
      </c>
      <c r="L11" s="20">
        <v>70600</v>
      </c>
      <c r="M11" s="20">
        <v>70820</v>
      </c>
      <c r="N11" s="20">
        <v>71090</v>
      </c>
      <c r="O11" s="20">
        <v>71520</v>
      </c>
      <c r="P11" s="20">
        <v>71890</v>
      </c>
      <c r="Q11" s="22">
        <f>SUM((P11+'Baseline data'!$C10)+($A11*$C$2))</f>
        <v>72385</v>
      </c>
      <c r="R11" s="22">
        <f>SUM((Q11+'Baseline data'!$C10)+($A11*$C$2))</f>
        <v>72880</v>
      </c>
      <c r="S11" s="22">
        <f>SUM((R11+'Baseline data'!$C10)+($A11*$C$2))</f>
        <v>73375</v>
      </c>
      <c r="T11" s="22">
        <f>SUM((S11+'Baseline data'!$C10)-'New build change of plans'!T11)</f>
        <v>73622.5</v>
      </c>
      <c r="U11" s="22">
        <f>SUM((T11+'Baseline data'!$C10)-'New build change of plans'!U11)</f>
        <v>73870</v>
      </c>
      <c r="V11" s="22">
        <f>SUM((U11+'Baseline data'!$C10)-'New build change of plans'!V11)</f>
        <v>74117.5</v>
      </c>
      <c r="W11" s="22">
        <f>SUM((V11+'Baseline data'!$C10)-'New build change of plans'!W11)</f>
        <v>74365</v>
      </c>
      <c r="X11" s="22">
        <f>SUM((W11+'Baseline data'!$C10)-'New build change of plans'!X11)</f>
        <v>74612.5</v>
      </c>
      <c r="Y11" s="22">
        <f>SUM((X11+'Baseline data'!$C10)-'New build change of plans'!Y11)</f>
        <v>74860</v>
      </c>
      <c r="Z11" s="22">
        <f>SUM((Y11+'Baseline data'!$C10)-'New build change of plans'!Z11)</f>
        <v>75107.5</v>
      </c>
      <c r="AA11" s="22">
        <f>SUM((Z11+'Baseline data'!$C10)-'New build change of plans'!AA11)</f>
        <v>75355</v>
      </c>
      <c r="AB11" s="22">
        <f>SUM((AA11+'Baseline data'!$C10)-'New build change of plans'!AB11)</f>
        <v>75602.5</v>
      </c>
      <c r="AC11" s="22">
        <f>SUM((AB11+'Baseline data'!$C10)-'New build change of plans'!AC11)</f>
        <v>75850</v>
      </c>
      <c r="AD11" s="22">
        <f>SUM((AC11+'Baseline data'!$C10)-'New build change of plans'!AD11)</f>
        <v>76097.5</v>
      </c>
      <c r="AE11" s="22">
        <f>SUM((AD11+'Baseline data'!$C10)-'New build change of plans'!AE11)</f>
        <v>76345</v>
      </c>
      <c r="AF11" s="22">
        <f>SUM((AE11+'Baseline data'!$C10)-'New build change of plans'!AF11)</f>
        <v>76592.5</v>
      </c>
      <c r="AG11" s="22">
        <f>SUM((AF11+'Baseline data'!$C10)-'New build change of plans'!AG11)</f>
        <v>76840</v>
      </c>
      <c r="AH11" s="22">
        <f>SUM((AG11+'Baseline data'!$C10)-'New build change of plans'!AH11)</f>
        <v>77087.5</v>
      </c>
      <c r="AI11" s="22">
        <f>SUM((AH11+'Baseline data'!$C10)-'New build change of plans'!AI11)</f>
        <v>77335</v>
      </c>
      <c r="AJ11" s="22">
        <f>SUM((AI11+'Baseline data'!$C10)-'New build change of plans'!AJ11)</f>
        <v>77582.5</v>
      </c>
      <c r="AK11" s="22">
        <f>SUM((AJ11+'Baseline data'!$C10)-'New build change of plans'!AK11)</f>
        <v>77830</v>
      </c>
      <c r="AL11" s="22">
        <f>SUM((AK11+'Baseline data'!$C10)-'New build change of plans'!AL11)</f>
        <v>78077.5</v>
      </c>
      <c r="AM11" s="22">
        <f>SUM((AL11+'Baseline data'!$C10)-'New build change of plans'!AM11)</f>
        <v>78325</v>
      </c>
      <c r="AN11" s="22">
        <f>SUM((AM11+'Baseline data'!$C10)-'New build change of plans'!AN11)</f>
        <v>78572.5</v>
      </c>
      <c r="AO11" s="22">
        <f>SUM((AN11+'Baseline data'!$C10)-'New build change of plans'!AO11)</f>
        <v>78820</v>
      </c>
      <c r="AP11" s="22">
        <f>SUM((AO11+'Baseline data'!$C10)-'New build change of plans'!AP11)</f>
        <v>79067.5</v>
      </c>
      <c r="AQ11" s="22">
        <f>SUM((AP11+'Baseline data'!$C10)-'New build change of plans'!AQ11)</f>
        <v>79315</v>
      </c>
      <c r="AR11" s="22">
        <f>SUM((AQ11+'Baseline data'!$C10)-'New build change of plans'!AR11)</f>
        <v>79562.5</v>
      </c>
      <c r="AS11" s="22">
        <f>SUM((AR11+'Baseline data'!$C10)-'New build change of plans'!AS11)</f>
        <v>79810</v>
      </c>
      <c r="AT11" s="22">
        <f>SUM((AS11+'Baseline data'!$C10)-'New build change of plans'!AT11)</f>
        <v>80057.5</v>
      </c>
      <c r="AU11" s="22">
        <f>SUM((AT11+'Baseline data'!$C10)-'New build change of plans'!AU11)</f>
        <v>80305</v>
      </c>
      <c r="AV11" s="22">
        <f>SUM((AU11+'Baseline data'!$C10)-'New build change of plans'!AV11)</f>
        <v>80552.5</v>
      </c>
      <c r="AW11" s="22">
        <f>SUM((AV11+'Baseline data'!$C10)-'New build change of plans'!AW11)</f>
        <v>80800</v>
      </c>
      <c r="AX11" s="22">
        <f>SUM((AW11+'Baseline data'!$C10)-'New build change of plans'!AX11)</f>
        <v>81047.5</v>
      </c>
    </row>
    <row r="12" spans="1:50" x14ac:dyDescent="0.2">
      <c r="B12" s="9" t="s">
        <v>22</v>
      </c>
      <c r="C12" s="19">
        <f t="shared" si="0"/>
        <v>42531.5</v>
      </c>
      <c r="D12" s="20">
        <v>36890</v>
      </c>
      <c r="E12" s="21">
        <v>37140</v>
      </c>
      <c r="F12" s="21">
        <v>37410</v>
      </c>
      <c r="G12" s="21">
        <v>37670</v>
      </c>
      <c r="H12" s="21">
        <v>37900</v>
      </c>
      <c r="I12" s="20">
        <v>38040</v>
      </c>
      <c r="J12" s="20">
        <v>38160</v>
      </c>
      <c r="K12" s="20">
        <v>38290</v>
      </c>
      <c r="L12" s="20">
        <v>38460</v>
      </c>
      <c r="M12" s="20">
        <v>38770</v>
      </c>
      <c r="N12" s="20">
        <v>38930</v>
      </c>
      <c r="O12" s="20">
        <v>39050</v>
      </c>
      <c r="P12" s="20">
        <v>39220</v>
      </c>
      <c r="Q12" s="22">
        <f>SUM((P12+'Baseline data'!$C11)+($A12*$C$2))</f>
        <v>39399</v>
      </c>
      <c r="R12" s="22">
        <f>SUM((Q12+'Baseline data'!$C11)+($A12*$C$2))</f>
        <v>39578</v>
      </c>
      <c r="S12" s="22">
        <f>SUM((R12+'Baseline data'!$C11)+($A12*$C$2))</f>
        <v>39757</v>
      </c>
      <c r="T12" s="22">
        <f>SUM((S12+'Baseline data'!$C11)-'New build change of plans'!T12)</f>
        <v>39846.5</v>
      </c>
      <c r="U12" s="22">
        <f>SUM((T12+'Baseline data'!$C11)-'New build change of plans'!U12)</f>
        <v>39936</v>
      </c>
      <c r="V12" s="22">
        <f>SUM((U12+'Baseline data'!$C11)-'New build change of plans'!V12)</f>
        <v>40025.5</v>
      </c>
      <c r="W12" s="22">
        <f>SUM((V12+'Baseline data'!$C11)-'New build change of plans'!W12)</f>
        <v>40115</v>
      </c>
      <c r="X12" s="22">
        <f>SUM((W12+'Baseline data'!$C11)-'New build change of plans'!X12)</f>
        <v>40204.5</v>
      </c>
      <c r="Y12" s="22">
        <f>SUM((X12+'Baseline data'!$C11)-'New build change of plans'!Y12)</f>
        <v>40294</v>
      </c>
      <c r="Z12" s="22">
        <f>SUM((Y12+'Baseline data'!$C11)-'New build change of plans'!Z12)</f>
        <v>40383.5</v>
      </c>
      <c r="AA12" s="22">
        <f>SUM((Z12+'Baseline data'!$C11)-'New build change of plans'!AA12)</f>
        <v>40473</v>
      </c>
      <c r="AB12" s="22">
        <f>SUM((AA12+'Baseline data'!$C11)-'New build change of plans'!AB12)</f>
        <v>40562.5</v>
      </c>
      <c r="AC12" s="22">
        <f>SUM((AB12+'Baseline data'!$C11)-'New build change of plans'!AC12)</f>
        <v>40652</v>
      </c>
      <c r="AD12" s="22">
        <f>SUM((AC12+'Baseline data'!$C11)-'New build change of plans'!AD12)</f>
        <v>40741.5</v>
      </c>
      <c r="AE12" s="22">
        <f>SUM((AD12+'Baseline data'!$C11)-'New build change of plans'!AE12)</f>
        <v>40831</v>
      </c>
      <c r="AF12" s="22">
        <f>SUM((AE12+'Baseline data'!$C11)-'New build change of plans'!AF12)</f>
        <v>40920.5</v>
      </c>
      <c r="AG12" s="22">
        <f>SUM((AF12+'Baseline data'!$C11)-'New build change of plans'!AG12)</f>
        <v>41010</v>
      </c>
      <c r="AH12" s="22">
        <f>SUM((AG12+'Baseline data'!$C11)-'New build change of plans'!AH12)</f>
        <v>41099.5</v>
      </c>
      <c r="AI12" s="22">
        <f>SUM((AH12+'Baseline data'!$C11)-'New build change of plans'!AI12)</f>
        <v>41189</v>
      </c>
      <c r="AJ12" s="22">
        <f>SUM((AI12+'Baseline data'!$C11)-'New build change of plans'!AJ12)</f>
        <v>41278.5</v>
      </c>
      <c r="AK12" s="22">
        <f>SUM((AJ12+'Baseline data'!$C11)-'New build change of plans'!AK12)</f>
        <v>41368</v>
      </c>
      <c r="AL12" s="22">
        <f>SUM((AK12+'Baseline data'!$C11)-'New build change of plans'!AL12)</f>
        <v>41457.5</v>
      </c>
      <c r="AM12" s="22">
        <f>SUM((AL12+'Baseline data'!$C11)-'New build change of plans'!AM12)</f>
        <v>41547</v>
      </c>
      <c r="AN12" s="22">
        <f>SUM((AM12+'Baseline data'!$C11)-'New build change of plans'!AN12)</f>
        <v>41636.5</v>
      </c>
      <c r="AO12" s="22">
        <f>SUM((AN12+'Baseline data'!$C11)-'New build change of plans'!AO12)</f>
        <v>41726</v>
      </c>
      <c r="AP12" s="22">
        <f>SUM((AO12+'Baseline data'!$C11)-'New build change of plans'!AP12)</f>
        <v>41815.5</v>
      </c>
      <c r="AQ12" s="22">
        <f>SUM((AP12+'Baseline data'!$C11)-'New build change of plans'!AQ12)</f>
        <v>41905</v>
      </c>
      <c r="AR12" s="22">
        <f>SUM((AQ12+'Baseline data'!$C11)-'New build change of plans'!AR12)</f>
        <v>41994.5</v>
      </c>
      <c r="AS12" s="22">
        <f>SUM((AR12+'Baseline data'!$C11)-'New build change of plans'!AS12)</f>
        <v>42084</v>
      </c>
      <c r="AT12" s="22">
        <f>SUM((AS12+'Baseline data'!$C11)-'New build change of plans'!AT12)</f>
        <v>42173.5</v>
      </c>
      <c r="AU12" s="22">
        <f>SUM((AT12+'Baseline data'!$C11)-'New build change of plans'!AU12)</f>
        <v>42263</v>
      </c>
      <c r="AV12" s="22">
        <f>SUM((AU12+'Baseline data'!$C11)-'New build change of plans'!AV12)</f>
        <v>42352.5</v>
      </c>
      <c r="AW12" s="22">
        <f>SUM((AV12+'Baseline data'!$C11)-'New build change of plans'!AW12)</f>
        <v>42442</v>
      </c>
      <c r="AX12" s="22">
        <f>SUM((AW12+'Baseline data'!$C11)-'New build change of plans'!AX12)</f>
        <v>42531.5</v>
      </c>
    </row>
    <row r="13" spans="1:50" x14ac:dyDescent="0.2">
      <c r="B13" s="9" t="s">
        <v>24</v>
      </c>
      <c r="C13" s="19">
        <f t="shared" si="0"/>
        <v>32574</v>
      </c>
      <c r="D13" s="20">
        <v>26150</v>
      </c>
      <c r="E13" s="21">
        <v>26360</v>
      </c>
      <c r="F13" s="21">
        <v>26520</v>
      </c>
      <c r="G13" s="21">
        <v>26760</v>
      </c>
      <c r="H13" s="21">
        <v>27170</v>
      </c>
      <c r="I13" s="20">
        <v>27400</v>
      </c>
      <c r="J13" s="20">
        <v>27550</v>
      </c>
      <c r="K13" s="20">
        <v>27710</v>
      </c>
      <c r="L13" s="20">
        <v>27840</v>
      </c>
      <c r="M13" s="20">
        <v>28060</v>
      </c>
      <c r="N13" s="20">
        <v>28210</v>
      </c>
      <c r="O13" s="20">
        <v>28350</v>
      </c>
      <c r="P13" s="20">
        <v>28430</v>
      </c>
      <c r="Q13" s="22">
        <f>SUM((P13+'Baseline data'!$C12)+($A13*$C$2))</f>
        <v>28654</v>
      </c>
      <c r="R13" s="22">
        <f>SUM((Q13+'Baseline data'!$C12)+($A13*$C$2))</f>
        <v>28878</v>
      </c>
      <c r="S13" s="22">
        <f>SUM((R13+'Baseline data'!$C12)+($A13*$C$2))</f>
        <v>29102</v>
      </c>
      <c r="T13" s="22">
        <f>SUM((S13+'Baseline data'!$C12)-'New build change of plans'!T13)</f>
        <v>29214</v>
      </c>
      <c r="U13" s="22">
        <f>SUM((T13+'Baseline data'!$C12)-'New build change of plans'!U13)</f>
        <v>29326</v>
      </c>
      <c r="V13" s="22">
        <f>SUM((U13+'Baseline data'!$C12)-'New build change of plans'!V13)</f>
        <v>29438</v>
      </c>
      <c r="W13" s="22">
        <f>SUM((V13+'Baseline data'!$C12)-'New build change of plans'!W13)</f>
        <v>29550</v>
      </c>
      <c r="X13" s="22">
        <f>SUM((W13+'Baseline data'!$C12)-'New build change of plans'!X13)</f>
        <v>29662</v>
      </c>
      <c r="Y13" s="22">
        <f>SUM((X13+'Baseline data'!$C12)-'New build change of plans'!Y13)</f>
        <v>29774</v>
      </c>
      <c r="Z13" s="22">
        <f>SUM((Y13+'Baseline data'!$C12)-'New build change of plans'!Z13)</f>
        <v>29886</v>
      </c>
      <c r="AA13" s="22">
        <f>SUM((Z13+'Baseline data'!$C12)-'New build change of plans'!AA13)</f>
        <v>29998</v>
      </c>
      <c r="AB13" s="22">
        <f>SUM((AA13+'Baseline data'!$C12)-'New build change of plans'!AB13)</f>
        <v>30110</v>
      </c>
      <c r="AC13" s="22">
        <f>SUM((AB13+'Baseline data'!$C12)-'New build change of plans'!AC13)</f>
        <v>30222</v>
      </c>
      <c r="AD13" s="22">
        <f>SUM((AC13+'Baseline data'!$C12)-'New build change of plans'!AD13)</f>
        <v>30334</v>
      </c>
      <c r="AE13" s="22">
        <f>SUM((AD13+'Baseline data'!$C12)-'New build change of plans'!AE13)</f>
        <v>30446</v>
      </c>
      <c r="AF13" s="22">
        <f>SUM((AE13+'Baseline data'!$C12)-'New build change of plans'!AF13)</f>
        <v>30558</v>
      </c>
      <c r="AG13" s="22">
        <f>SUM((AF13+'Baseline data'!$C12)-'New build change of plans'!AG13)</f>
        <v>30670</v>
      </c>
      <c r="AH13" s="22">
        <f>SUM((AG13+'Baseline data'!$C12)-'New build change of plans'!AH13)</f>
        <v>30782</v>
      </c>
      <c r="AI13" s="22">
        <f>SUM((AH13+'Baseline data'!$C12)-'New build change of plans'!AI13)</f>
        <v>30894</v>
      </c>
      <c r="AJ13" s="22">
        <f>SUM((AI13+'Baseline data'!$C12)-'New build change of plans'!AJ13)</f>
        <v>31006</v>
      </c>
      <c r="AK13" s="22">
        <f>SUM((AJ13+'Baseline data'!$C12)-'New build change of plans'!AK13)</f>
        <v>31118</v>
      </c>
      <c r="AL13" s="22">
        <f>SUM((AK13+'Baseline data'!$C12)-'New build change of plans'!AL13)</f>
        <v>31230</v>
      </c>
      <c r="AM13" s="22">
        <f>SUM((AL13+'Baseline data'!$C12)-'New build change of plans'!AM13)</f>
        <v>31342</v>
      </c>
      <c r="AN13" s="22">
        <f>SUM((AM13+'Baseline data'!$C12)-'New build change of plans'!AN13)</f>
        <v>31454</v>
      </c>
      <c r="AO13" s="22">
        <f>SUM((AN13+'Baseline data'!$C12)-'New build change of plans'!AO13)</f>
        <v>31566</v>
      </c>
      <c r="AP13" s="22">
        <f>SUM((AO13+'Baseline data'!$C12)-'New build change of plans'!AP13)</f>
        <v>31678</v>
      </c>
      <c r="AQ13" s="22">
        <f>SUM((AP13+'Baseline data'!$C12)-'New build change of plans'!AQ13)</f>
        <v>31790</v>
      </c>
      <c r="AR13" s="22">
        <f>SUM((AQ13+'Baseline data'!$C12)-'New build change of plans'!AR13)</f>
        <v>31902</v>
      </c>
      <c r="AS13" s="22">
        <f>SUM((AR13+'Baseline data'!$C12)-'New build change of plans'!AS13)</f>
        <v>32014</v>
      </c>
      <c r="AT13" s="22">
        <f>SUM((AS13+'Baseline data'!$C12)-'New build change of plans'!AT13)</f>
        <v>32126</v>
      </c>
      <c r="AU13" s="22">
        <f>SUM((AT13+'Baseline data'!$C12)-'New build change of plans'!AU13)</f>
        <v>32238</v>
      </c>
      <c r="AV13" s="22">
        <f>SUM((AU13+'Baseline data'!$C12)-'New build change of plans'!AV13)</f>
        <v>32350</v>
      </c>
      <c r="AW13" s="22">
        <f>SUM((AV13+'Baseline data'!$C12)-'New build change of plans'!AW13)</f>
        <v>32462</v>
      </c>
      <c r="AX13" s="22">
        <f>SUM((AW13+'Baseline data'!$C12)-'New build change of plans'!AX13)</f>
        <v>32574</v>
      </c>
    </row>
    <row r="14" spans="1:50" x14ac:dyDescent="0.2">
      <c r="B14" s="1" t="s">
        <v>25</v>
      </c>
      <c r="C14" s="19">
        <f t="shared" si="0"/>
        <v>86352</v>
      </c>
      <c r="D14" s="20">
        <v>61100</v>
      </c>
      <c r="E14" s="21">
        <v>62600</v>
      </c>
      <c r="F14" s="21">
        <v>61600</v>
      </c>
      <c r="G14" s="21">
        <v>62300</v>
      </c>
      <c r="H14" s="21">
        <v>62900</v>
      </c>
      <c r="I14" s="20">
        <v>64500</v>
      </c>
      <c r="J14" s="20">
        <v>66660</v>
      </c>
      <c r="K14" s="20">
        <v>67330</v>
      </c>
      <c r="L14" s="20">
        <v>68250</v>
      </c>
      <c r="M14" s="20">
        <v>68910</v>
      </c>
      <c r="N14" s="20">
        <v>69900</v>
      </c>
      <c r="O14" s="20">
        <v>70730</v>
      </c>
      <c r="P14" s="20">
        <v>71700</v>
      </c>
      <c r="Q14" s="22">
        <f>SUM((P14+'Baseline data'!$C13)+($A14*$C$2))</f>
        <v>72492</v>
      </c>
      <c r="R14" s="22">
        <f>SUM((Q14+'Baseline data'!$C13)+($A14*$C$2))</f>
        <v>73284</v>
      </c>
      <c r="S14" s="22">
        <f>SUM((R14+'Baseline data'!$C13)+($A14*$C$2))</f>
        <v>74076</v>
      </c>
      <c r="T14" s="22">
        <f>SUM((S14+'Baseline data'!$C13)-'New build change of plans'!T14)</f>
        <v>74472</v>
      </c>
      <c r="U14" s="22">
        <f>SUM((T14+'Baseline data'!$C13)-'New build change of plans'!U14)</f>
        <v>74868</v>
      </c>
      <c r="V14" s="22">
        <f>SUM((U14+'Baseline data'!$C13)-'New build change of plans'!V14)</f>
        <v>75264</v>
      </c>
      <c r="W14" s="22">
        <f>SUM((V14+'Baseline data'!$C13)-'New build change of plans'!W14)</f>
        <v>75660</v>
      </c>
      <c r="X14" s="22">
        <f>SUM((W14+'Baseline data'!$C13)-'New build change of plans'!X14)</f>
        <v>76056</v>
      </c>
      <c r="Y14" s="22">
        <f>SUM((X14+'Baseline data'!$C13)-'New build change of plans'!Y14)</f>
        <v>76452</v>
      </c>
      <c r="Z14" s="22">
        <f>SUM((Y14+'Baseline data'!$C13)-'New build change of plans'!Z14)</f>
        <v>76848</v>
      </c>
      <c r="AA14" s="22">
        <f>SUM((Z14+'Baseline data'!$C13)-'New build change of plans'!AA14)</f>
        <v>77244</v>
      </c>
      <c r="AB14" s="22">
        <f>SUM((AA14+'Baseline data'!$C13)-'New build change of plans'!AB14)</f>
        <v>77640</v>
      </c>
      <c r="AC14" s="22">
        <f>SUM((AB14+'Baseline data'!$C13)-'New build change of plans'!AC14)</f>
        <v>78036</v>
      </c>
      <c r="AD14" s="22">
        <f>SUM((AC14+'Baseline data'!$C13)-'New build change of plans'!AD14)</f>
        <v>78432</v>
      </c>
      <c r="AE14" s="22">
        <f>SUM((AD14+'Baseline data'!$C13)-'New build change of plans'!AE14)</f>
        <v>78828</v>
      </c>
      <c r="AF14" s="22">
        <f>SUM((AE14+'Baseline data'!$C13)-'New build change of plans'!AF14)</f>
        <v>79224</v>
      </c>
      <c r="AG14" s="22">
        <f>SUM((AF14+'Baseline data'!$C13)-'New build change of plans'!AG14)</f>
        <v>79620</v>
      </c>
      <c r="AH14" s="22">
        <f>SUM((AG14+'Baseline data'!$C13)-'New build change of plans'!AH14)</f>
        <v>80016</v>
      </c>
      <c r="AI14" s="22">
        <f>SUM((AH14+'Baseline data'!$C13)-'New build change of plans'!AI14)</f>
        <v>80412</v>
      </c>
      <c r="AJ14" s="22">
        <f>SUM((AI14+'Baseline data'!$C13)-'New build change of plans'!AJ14)</f>
        <v>80808</v>
      </c>
      <c r="AK14" s="22">
        <f>SUM((AJ14+'Baseline data'!$C13)-'New build change of plans'!AK14)</f>
        <v>81204</v>
      </c>
      <c r="AL14" s="22">
        <f>SUM((AK14+'Baseline data'!$C13)-'New build change of plans'!AL14)</f>
        <v>81600</v>
      </c>
      <c r="AM14" s="22">
        <f>SUM((AL14+'Baseline data'!$C13)-'New build change of plans'!AM14)</f>
        <v>81996</v>
      </c>
      <c r="AN14" s="22">
        <f>SUM((AM14+'Baseline data'!$C13)-'New build change of plans'!AN14)</f>
        <v>82392</v>
      </c>
      <c r="AO14" s="22">
        <f>SUM((AN14+'Baseline data'!$C13)-'New build change of plans'!AO14)</f>
        <v>82788</v>
      </c>
      <c r="AP14" s="22">
        <f>SUM((AO14+'Baseline data'!$C13)-'New build change of plans'!AP14)</f>
        <v>83184</v>
      </c>
      <c r="AQ14" s="22">
        <f>SUM((AP14+'Baseline data'!$C13)-'New build change of plans'!AQ14)</f>
        <v>83580</v>
      </c>
      <c r="AR14" s="22">
        <f>SUM((AQ14+'Baseline data'!$C13)-'New build change of plans'!AR14)</f>
        <v>83976</v>
      </c>
      <c r="AS14" s="22">
        <f>SUM((AR14+'Baseline data'!$C13)-'New build change of plans'!AS14)</f>
        <v>84372</v>
      </c>
      <c r="AT14" s="22">
        <f>SUM((AS14+'Baseline data'!$C13)-'New build change of plans'!AT14)</f>
        <v>84768</v>
      </c>
      <c r="AU14" s="22">
        <f>SUM((AT14+'Baseline data'!$C13)-'New build change of plans'!AU14)</f>
        <v>85164</v>
      </c>
      <c r="AV14" s="22">
        <f>SUM((AU14+'Baseline data'!$C13)-'New build change of plans'!AV14)</f>
        <v>85560</v>
      </c>
      <c r="AW14" s="22">
        <f>SUM((AV14+'Baseline data'!$C13)-'New build change of plans'!AW14)</f>
        <v>85956</v>
      </c>
      <c r="AX14" s="22">
        <f>SUM((AW14+'Baseline data'!$C13)-'New build change of plans'!AX14)</f>
        <v>86352</v>
      </c>
    </row>
    <row r="15" spans="1:50" x14ac:dyDescent="0.2">
      <c r="B15" s="1" t="s">
        <v>26</v>
      </c>
      <c r="C15" s="19">
        <f t="shared" si="0"/>
        <v>139235</v>
      </c>
      <c r="D15" s="20">
        <v>99900</v>
      </c>
      <c r="E15" s="21">
        <v>105600</v>
      </c>
      <c r="F15" s="21">
        <v>102200</v>
      </c>
      <c r="G15" s="21">
        <v>99800</v>
      </c>
      <c r="H15" s="21">
        <v>100000</v>
      </c>
      <c r="I15" s="20">
        <v>96000</v>
      </c>
      <c r="J15" s="20">
        <v>107410</v>
      </c>
      <c r="K15" s="20">
        <v>108690</v>
      </c>
      <c r="L15" s="20">
        <v>109990</v>
      </c>
      <c r="M15" s="20">
        <v>110960</v>
      </c>
      <c r="N15" s="20">
        <v>112220</v>
      </c>
      <c r="O15" s="20">
        <v>113740</v>
      </c>
      <c r="P15" s="20">
        <v>115370</v>
      </c>
      <c r="Q15" s="22">
        <f>SUM((P15+'Baseline data'!$C14)+($A15*$C$2))</f>
        <v>116660</v>
      </c>
      <c r="R15" s="22">
        <f>SUM((Q15+'Baseline data'!$C14)+($A15*$C$2))</f>
        <v>117950</v>
      </c>
      <c r="S15" s="22">
        <f>SUM((R15+'Baseline data'!$C14)+($A15*$C$2))</f>
        <v>119240</v>
      </c>
      <c r="T15" s="22">
        <f>SUM((S15+'Baseline data'!$C14)-'New build change of plans'!T15)</f>
        <v>119885</v>
      </c>
      <c r="U15" s="22">
        <f>SUM((T15+'Baseline data'!$C14)-'New build change of plans'!U15)</f>
        <v>120530</v>
      </c>
      <c r="V15" s="22">
        <f>SUM((U15+'Baseline data'!$C14)-'New build change of plans'!V15)</f>
        <v>121175</v>
      </c>
      <c r="W15" s="22">
        <f>SUM((V15+'Baseline data'!$C14)-'New build change of plans'!W15)</f>
        <v>121820</v>
      </c>
      <c r="X15" s="22">
        <f>SUM((W15+'Baseline data'!$C14)-'New build change of plans'!X15)</f>
        <v>122465</v>
      </c>
      <c r="Y15" s="22">
        <f>SUM((X15+'Baseline data'!$C14)-'New build change of plans'!Y15)</f>
        <v>123110</v>
      </c>
      <c r="Z15" s="22">
        <f>SUM((Y15+'Baseline data'!$C14)-'New build change of plans'!Z15)</f>
        <v>123755</v>
      </c>
      <c r="AA15" s="22">
        <f>SUM((Z15+'Baseline data'!$C14)-'New build change of plans'!AA15)</f>
        <v>124400</v>
      </c>
      <c r="AB15" s="22">
        <f>SUM((AA15+'Baseline data'!$C14)-'New build change of plans'!AB15)</f>
        <v>125045</v>
      </c>
      <c r="AC15" s="22">
        <f>SUM((AB15+'Baseline data'!$C14)-'New build change of plans'!AC15)</f>
        <v>125690</v>
      </c>
      <c r="AD15" s="22">
        <f>SUM((AC15+'Baseline data'!$C14)-'New build change of plans'!AD15)</f>
        <v>126335</v>
      </c>
      <c r="AE15" s="22">
        <f>SUM((AD15+'Baseline data'!$C14)-'New build change of plans'!AE15)</f>
        <v>126980</v>
      </c>
      <c r="AF15" s="22">
        <f>SUM((AE15+'Baseline data'!$C14)-'New build change of plans'!AF15)</f>
        <v>127625</v>
      </c>
      <c r="AG15" s="22">
        <f>SUM((AF15+'Baseline data'!$C14)-'New build change of plans'!AG15)</f>
        <v>128270</v>
      </c>
      <c r="AH15" s="22">
        <f>SUM((AG15+'Baseline data'!$C14)-'New build change of plans'!AH15)</f>
        <v>128915</v>
      </c>
      <c r="AI15" s="22">
        <f>SUM((AH15+'Baseline data'!$C14)-'New build change of plans'!AI15)</f>
        <v>129560</v>
      </c>
      <c r="AJ15" s="22">
        <f>SUM((AI15+'Baseline data'!$C14)-'New build change of plans'!AJ15)</f>
        <v>130205</v>
      </c>
      <c r="AK15" s="22">
        <f>SUM((AJ15+'Baseline data'!$C14)-'New build change of plans'!AK15)</f>
        <v>130850</v>
      </c>
      <c r="AL15" s="22">
        <f>SUM((AK15+'Baseline data'!$C14)-'New build change of plans'!AL15)</f>
        <v>131495</v>
      </c>
      <c r="AM15" s="22">
        <f>SUM((AL15+'Baseline data'!$C14)-'New build change of plans'!AM15)</f>
        <v>132140</v>
      </c>
      <c r="AN15" s="22">
        <f>SUM((AM15+'Baseline data'!$C14)-'New build change of plans'!AN15)</f>
        <v>132785</v>
      </c>
      <c r="AO15" s="22">
        <f>SUM((AN15+'Baseline data'!$C14)-'New build change of plans'!AO15)</f>
        <v>133430</v>
      </c>
      <c r="AP15" s="22">
        <f>SUM((AO15+'Baseline data'!$C14)-'New build change of plans'!AP15)</f>
        <v>134075</v>
      </c>
      <c r="AQ15" s="22">
        <f>SUM((AP15+'Baseline data'!$C14)-'New build change of plans'!AQ15)</f>
        <v>134720</v>
      </c>
      <c r="AR15" s="22">
        <f>SUM((AQ15+'Baseline data'!$C14)-'New build change of plans'!AR15)</f>
        <v>135365</v>
      </c>
      <c r="AS15" s="22">
        <f>SUM((AR15+'Baseline data'!$C14)-'New build change of plans'!AS15)</f>
        <v>136010</v>
      </c>
      <c r="AT15" s="22">
        <f>SUM((AS15+'Baseline data'!$C14)-'New build change of plans'!AT15)</f>
        <v>136655</v>
      </c>
      <c r="AU15" s="22">
        <f>SUM((AT15+'Baseline data'!$C14)-'New build change of plans'!AU15)</f>
        <v>137300</v>
      </c>
      <c r="AV15" s="22">
        <f>SUM((AU15+'Baseline data'!$C14)-'New build change of plans'!AV15)</f>
        <v>137945</v>
      </c>
      <c r="AW15" s="22">
        <f>SUM((AV15+'Baseline data'!$C14)-'New build change of plans'!AW15)</f>
        <v>138590</v>
      </c>
      <c r="AX15" s="22">
        <f>SUM((AW15+'Baseline data'!$C14)-'New build change of plans'!AX15)</f>
        <v>139235</v>
      </c>
    </row>
    <row r="16" spans="1:50" x14ac:dyDescent="0.2">
      <c r="B16" s="1" t="s">
        <v>27</v>
      </c>
      <c r="C16" s="19">
        <f t="shared" si="0"/>
        <v>39250</v>
      </c>
      <c r="D16" s="20">
        <v>31010</v>
      </c>
      <c r="E16" s="21">
        <v>31250</v>
      </c>
      <c r="F16" s="21">
        <v>31580</v>
      </c>
      <c r="G16" s="21">
        <v>31840</v>
      </c>
      <c r="H16" s="21">
        <v>32150</v>
      </c>
      <c r="I16" s="20">
        <v>32320</v>
      </c>
      <c r="J16" s="20">
        <v>32480</v>
      </c>
      <c r="K16" s="20">
        <v>32620</v>
      </c>
      <c r="L16" s="20">
        <v>32760</v>
      </c>
      <c r="M16" s="20">
        <v>32880</v>
      </c>
      <c r="N16" s="20">
        <v>33110</v>
      </c>
      <c r="O16" s="20">
        <v>33500</v>
      </c>
      <c r="P16" s="20">
        <v>34070</v>
      </c>
      <c r="Q16" s="22">
        <f>SUM((P16+'Baseline data'!$C15)+($A16*$C$2))</f>
        <v>34350</v>
      </c>
      <c r="R16" s="22">
        <f>SUM((Q16+'Baseline data'!$C15)+($A16*$C$2))</f>
        <v>34630</v>
      </c>
      <c r="S16" s="22">
        <f>SUM((R16+'Baseline data'!$C15)+($A16*$C$2))</f>
        <v>34910</v>
      </c>
      <c r="T16" s="22">
        <f>SUM((S16+'Baseline data'!$C15)-'New build change of plans'!T16)</f>
        <v>35050</v>
      </c>
      <c r="U16" s="22">
        <f>SUM((T16+'Baseline data'!$C15)-'New build change of plans'!U16)</f>
        <v>35190</v>
      </c>
      <c r="V16" s="22">
        <f>SUM((U16+'Baseline data'!$C15)-'New build change of plans'!V16)</f>
        <v>35330</v>
      </c>
      <c r="W16" s="22">
        <f>SUM((V16+'Baseline data'!$C15)-'New build change of plans'!W16)</f>
        <v>35470</v>
      </c>
      <c r="X16" s="22">
        <f>SUM((W16+'Baseline data'!$C15)-'New build change of plans'!X16)</f>
        <v>35610</v>
      </c>
      <c r="Y16" s="22">
        <f>SUM((X16+'Baseline data'!$C15)-'New build change of plans'!Y16)</f>
        <v>35750</v>
      </c>
      <c r="Z16" s="22">
        <f>SUM((Y16+'Baseline data'!$C15)-'New build change of plans'!Z16)</f>
        <v>35890</v>
      </c>
      <c r="AA16" s="22">
        <f>SUM((Z16+'Baseline data'!$C15)-'New build change of plans'!AA16)</f>
        <v>36030</v>
      </c>
      <c r="AB16" s="22">
        <f>SUM((AA16+'Baseline data'!$C15)-'New build change of plans'!AB16)</f>
        <v>36170</v>
      </c>
      <c r="AC16" s="22">
        <f>SUM((AB16+'Baseline data'!$C15)-'New build change of plans'!AC16)</f>
        <v>36310</v>
      </c>
      <c r="AD16" s="22">
        <f>SUM((AC16+'Baseline data'!$C15)-'New build change of plans'!AD16)</f>
        <v>36450</v>
      </c>
      <c r="AE16" s="22">
        <f>SUM((AD16+'Baseline data'!$C15)-'New build change of plans'!AE16)</f>
        <v>36590</v>
      </c>
      <c r="AF16" s="22">
        <f>SUM((AE16+'Baseline data'!$C15)-'New build change of plans'!AF16)</f>
        <v>36730</v>
      </c>
      <c r="AG16" s="22">
        <f>SUM((AF16+'Baseline data'!$C15)-'New build change of plans'!AG16)</f>
        <v>36870</v>
      </c>
      <c r="AH16" s="22">
        <f>SUM((AG16+'Baseline data'!$C15)-'New build change of plans'!AH16)</f>
        <v>37010</v>
      </c>
      <c r="AI16" s="22">
        <f>SUM((AH16+'Baseline data'!$C15)-'New build change of plans'!AI16)</f>
        <v>37150</v>
      </c>
      <c r="AJ16" s="22">
        <f>SUM((AI16+'Baseline data'!$C15)-'New build change of plans'!AJ16)</f>
        <v>37290</v>
      </c>
      <c r="AK16" s="22">
        <f>SUM((AJ16+'Baseline data'!$C15)-'New build change of plans'!AK16)</f>
        <v>37430</v>
      </c>
      <c r="AL16" s="22">
        <f>SUM((AK16+'Baseline data'!$C15)-'New build change of plans'!AL16)</f>
        <v>37570</v>
      </c>
      <c r="AM16" s="22">
        <f>SUM((AL16+'Baseline data'!$C15)-'New build change of plans'!AM16)</f>
        <v>37710</v>
      </c>
      <c r="AN16" s="22">
        <f>SUM((AM16+'Baseline data'!$C15)-'New build change of plans'!AN16)</f>
        <v>37850</v>
      </c>
      <c r="AO16" s="22">
        <f>SUM((AN16+'Baseline data'!$C15)-'New build change of plans'!AO16)</f>
        <v>37990</v>
      </c>
      <c r="AP16" s="22">
        <f>SUM((AO16+'Baseline data'!$C15)-'New build change of plans'!AP16)</f>
        <v>38130</v>
      </c>
      <c r="AQ16" s="22">
        <f>SUM((AP16+'Baseline data'!$C15)-'New build change of plans'!AQ16)</f>
        <v>38270</v>
      </c>
      <c r="AR16" s="22">
        <f>SUM((AQ16+'Baseline data'!$C15)-'New build change of plans'!AR16)</f>
        <v>38410</v>
      </c>
      <c r="AS16" s="22">
        <f>SUM((AR16+'Baseline data'!$C15)-'New build change of plans'!AS16)</f>
        <v>38550</v>
      </c>
      <c r="AT16" s="22">
        <f>SUM((AS16+'Baseline data'!$C15)-'New build change of plans'!AT16)</f>
        <v>38690</v>
      </c>
      <c r="AU16" s="22">
        <f>SUM((AT16+'Baseline data'!$C15)-'New build change of plans'!AU16)</f>
        <v>38830</v>
      </c>
      <c r="AV16" s="22">
        <f>SUM((AU16+'Baseline data'!$C15)-'New build change of plans'!AV16)</f>
        <v>38970</v>
      </c>
      <c r="AW16" s="22">
        <f>SUM((AV16+'Baseline data'!$C15)-'New build change of plans'!AW16)</f>
        <v>39110</v>
      </c>
      <c r="AX16" s="22">
        <f>SUM((AW16+'Baseline data'!$C15)-'New build change of plans'!AX16)</f>
        <v>39250</v>
      </c>
    </row>
    <row r="17" spans="1:50" x14ac:dyDescent="0.2">
      <c r="B17" s="1" t="s">
        <v>28</v>
      </c>
      <c r="C17" s="19">
        <f t="shared" si="0"/>
        <v>85093</v>
      </c>
      <c r="D17" s="26">
        <v>73050</v>
      </c>
      <c r="E17" s="24">
        <v>73590</v>
      </c>
      <c r="F17" s="24">
        <v>74150</v>
      </c>
      <c r="G17" s="24">
        <v>74550</v>
      </c>
      <c r="H17" s="24">
        <v>75010</v>
      </c>
      <c r="I17" s="26">
        <v>75430</v>
      </c>
      <c r="J17" s="26">
        <v>75800</v>
      </c>
      <c r="K17" s="26">
        <v>76010</v>
      </c>
      <c r="L17" s="26">
        <v>76370</v>
      </c>
      <c r="M17" s="26">
        <v>76730</v>
      </c>
      <c r="N17" s="26">
        <v>76910</v>
      </c>
      <c r="O17" s="26">
        <v>77100</v>
      </c>
      <c r="P17" s="26">
        <v>77730</v>
      </c>
      <c r="Q17" s="22">
        <f>SUM((P17+'Baseline data'!$C16)+($A17*$C$2))</f>
        <v>78128</v>
      </c>
      <c r="R17" s="22">
        <f>SUM((Q17+'Baseline data'!$C16)+($A17*$C$2))</f>
        <v>78526</v>
      </c>
      <c r="S17" s="22">
        <f>SUM((R17+'Baseline data'!$C16)+($A17*$C$2))</f>
        <v>78924</v>
      </c>
      <c r="T17" s="22">
        <f>SUM((S17+'Baseline data'!$C16)-'New build change of plans'!T17)</f>
        <v>79123</v>
      </c>
      <c r="U17" s="22">
        <f>SUM((T17+'Baseline data'!$C16)-'New build change of plans'!U17)</f>
        <v>79322</v>
      </c>
      <c r="V17" s="22">
        <f>SUM((U17+'Baseline data'!$C16)-'New build change of plans'!V17)</f>
        <v>79521</v>
      </c>
      <c r="W17" s="22">
        <f>SUM((V17+'Baseline data'!$C16)-'New build change of plans'!W17)</f>
        <v>79720</v>
      </c>
      <c r="X17" s="22">
        <f>SUM((W17+'Baseline data'!$C16)-'New build change of plans'!X17)</f>
        <v>79919</v>
      </c>
      <c r="Y17" s="22">
        <f>SUM((X17+'Baseline data'!$C16)-'New build change of plans'!Y17)</f>
        <v>80118</v>
      </c>
      <c r="Z17" s="22">
        <f>SUM((Y17+'Baseline data'!$C16)-'New build change of plans'!Z17)</f>
        <v>80317</v>
      </c>
      <c r="AA17" s="22">
        <f>SUM((Z17+'Baseline data'!$C16)-'New build change of plans'!AA17)</f>
        <v>80516</v>
      </c>
      <c r="AB17" s="22">
        <f>SUM((AA17+'Baseline data'!$C16)-'New build change of plans'!AB17)</f>
        <v>80715</v>
      </c>
      <c r="AC17" s="22">
        <f>SUM((AB17+'Baseline data'!$C16)-'New build change of plans'!AC17)</f>
        <v>80914</v>
      </c>
      <c r="AD17" s="22">
        <f>SUM((AC17+'Baseline data'!$C16)-'New build change of plans'!AD17)</f>
        <v>81113</v>
      </c>
      <c r="AE17" s="22">
        <f>SUM((AD17+'Baseline data'!$C16)-'New build change of plans'!AE17)</f>
        <v>81312</v>
      </c>
      <c r="AF17" s="22">
        <f>SUM((AE17+'Baseline data'!$C16)-'New build change of plans'!AF17)</f>
        <v>81511</v>
      </c>
      <c r="AG17" s="22">
        <f>SUM((AF17+'Baseline data'!$C16)-'New build change of plans'!AG17)</f>
        <v>81710</v>
      </c>
      <c r="AH17" s="22">
        <f>SUM((AG17+'Baseline data'!$C16)-'New build change of plans'!AH17)</f>
        <v>81909</v>
      </c>
      <c r="AI17" s="22">
        <f>SUM((AH17+'Baseline data'!$C16)-'New build change of plans'!AI17)</f>
        <v>82108</v>
      </c>
      <c r="AJ17" s="22">
        <f>SUM((AI17+'Baseline data'!$C16)-'New build change of plans'!AJ17)</f>
        <v>82307</v>
      </c>
      <c r="AK17" s="22">
        <f>SUM((AJ17+'Baseline data'!$C16)-'New build change of plans'!AK17)</f>
        <v>82506</v>
      </c>
      <c r="AL17" s="22">
        <f>SUM((AK17+'Baseline data'!$C16)-'New build change of plans'!AL17)</f>
        <v>82705</v>
      </c>
      <c r="AM17" s="22">
        <f>SUM((AL17+'Baseline data'!$C16)-'New build change of plans'!AM17)</f>
        <v>82904</v>
      </c>
      <c r="AN17" s="22">
        <f>SUM((AM17+'Baseline data'!$C16)-'New build change of plans'!AN17)</f>
        <v>83103</v>
      </c>
      <c r="AO17" s="22">
        <f>SUM((AN17+'Baseline data'!$C16)-'New build change of plans'!AO17)</f>
        <v>83302</v>
      </c>
      <c r="AP17" s="22">
        <f>SUM((AO17+'Baseline data'!$C16)-'New build change of plans'!AP17)</f>
        <v>83501</v>
      </c>
      <c r="AQ17" s="22">
        <f>SUM((AP17+'Baseline data'!$C16)-'New build change of plans'!AQ17)</f>
        <v>83700</v>
      </c>
      <c r="AR17" s="22">
        <f>SUM((AQ17+'Baseline data'!$C16)-'New build change of plans'!AR17)</f>
        <v>83899</v>
      </c>
      <c r="AS17" s="22">
        <f>SUM((AR17+'Baseline data'!$C16)-'New build change of plans'!AS17)</f>
        <v>84098</v>
      </c>
      <c r="AT17" s="22">
        <f>SUM((AS17+'Baseline data'!$C16)-'New build change of plans'!AT17)</f>
        <v>84297</v>
      </c>
      <c r="AU17" s="22">
        <f>SUM((AT17+'Baseline data'!$C16)-'New build change of plans'!AU17)</f>
        <v>84496</v>
      </c>
      <c r="AV17" s="22">
        <f>SUM((AU17+'Baseline data'!$C16)-'New build change of plans'!AV17)</f>
        <v>84695</v>
      </c>
      <c r="AW17" s="22">
        <f>SUM((AV17+'Baseline data'!$C16)-'New build change of plans'!AW17)</f>
        <v>84894</v>
      </c>
      <c r="AX17" s="22">
        <f>SUM((AW17+'Baseline data'!$C16)-'New build change of plans'!AX17)</f>
        <v>85093</v>
      </c>
    </row>
    <row r="18" spans="1:50" x14ac:dyDescent="0.2">
      <c r="B18" s="1" t="s">
        <v>29</v>
      </c>
      <c r="C18" s="19">
        <f t="shared" si="0"/>
        <v>136397.5</v>
      </c>
      <c r="D18" s="26">
        <v>90090</v>
      </c>
      <c r="E18" s="24">
        <v>91490</v>
      </c>
      <c r="F18" s="24">
        <v>93320</v>
      </c>
      <c r="G18" s="24">
        <v>95020</v>
      </c>
      <c r="H18" s="24">
        <v>97350</v>
      </c>
      <c r="I18" s="26">
        <v>99230</v>
      </c>
      <c r="J18" s="26">
        <v>100680</v>
      </c>
      <c r="K18" s="26">
        <v>102010</v>
      </c>
      <c r="L18" s="26">
        <v>103590</v>
      </c>
      <c r="M18" s="26">
        <v>104890</v>
      </c>
      <c r="N18" s="26">
        <v>106130</v>
      </c>
      <c r="O18" s="26">
        <v>107550</v>
      </c>
      <c r="P18" s="26">
        <v>108740</v>
      </c>
      <c r="Q18" s="22">
        <f>SUM((P18+'Baseline data'!$C17)+($A18*$C$2))</f>
        <v>110235</v>
      </c>
      <c r="R18" s="22">
        <f>SUM((Q18+'Baseline data'!$C17)+($A18*$C$2))</f>
        <v>111730</v>
      </c>
      <c r="S18" s="22">
        <f>SUM((R18+'Baseline data'!$C17)+($A18*$C$2))</f>
        <v>113225</v>
      </c>
      <c r="T18" s="22">
        <f>SUM((S18+'Baseline data'!$C17)-'New build change of plans'!T18)</f>
        <v>113972.5</v>
      </c>
      <c r="U18" s="22">
        <f>SUM((T18+'Baseline data'!$C17)-'New build change of plans'!U18)</f>
        <v>114720</v>
      </c>
      <c r="V18" s="22">
        <f>SUM((U18+'Baseline data'!$C17)-'New build change of plans'!V18)</f>
        <v>115467.5</v>
      </c>
      <c r="W18" s="22">
        <f>SUM((V18+'Baseline data'!$C17)-'New build change of plans'!W18)</f>
        <v>116215</v>
      </c>
      <c r="X18" s="22">
        <f>SUM((W18+'Baseline data'!$C17)-'New build change of plans'!X18)</f>
        <v>116962.5</v>
      </c>
      <c r="Y18" s="22">
        <f>SUM((X18+'Baseline data'!$C17)-'New build change of plans'!Y18)</f>
        <v>117710</v>
      </c>
      <c r="Z18" s="22">
        <f>SUM((Y18+'Baseline data'!$C17)-'New build change of plans'!Z18)</f>
        <v>118457.5</v>
      </c>
      <c r="AA18" s="22">
        <f>SUM((Z18+'Baseline data'!$C17)-'New build change of plans'!AA18)</f>
        <v>119205</v>
      </c>
      <c r="AB18" s="22">
        <f>SUM((AA18+'Baseline data'!$C17)-'New build change of plans'!AB18)</f>
        <v>119952.5</v>
      </c>
      <c r="AC18" s="22">
        <f>SUM((AB18+'Baseline data'!$C17)-'New build change of plans'!AC18)</f>
        <v>120700</v>
      </c>
      <c r="AD18" s="22">
        <f>SUM((AC18+'Baseline data'!$C17)-'New build change of plans'!AD18)</f>
        <v>121447.5</v>
      </c>
      <c r="AE18" s="22">
        <f>SUM((AD18+'Baseline data'!$C17)-'New build change of plans'!AE18)</f>
        <v>122195</v>
      </c>
      <c r="AF18" s="22">
        <f>SUM((AE18+'Baseline data'!$C17)-'New build change of plans'!AF18)</f>
        <v>122942.5</v>
      </c>
      <c r="AG18" s="22">
        <f>SUM((AF18+'Baseline data'!$C17)-'New build change of plans'!AG18)</f>
        <v>123690</v>
      </c>
      <c r="AH18" s="22">
        <f>SUM((AG18+'Baseline data'!$C17)-'New build change of plans'!AH18)</f>
        <v>124437.5</v>
      </c>
      <c r="AI18" s="22">
        <f>SUM((AH18+'Baseline data'!$C17)-'New build change of plans'!AI18)</f>
        <v>125185</v>
      </c>
      <c r="AJ18" s="22">
        <f>SUM((AI18+'Baseline data'!$C17)-'New build change of plans'!AJ18)</f>
        <v>125932.5</v>
      </c>
      <c r="AK18" s="22">
        <f>SUM((AJ18+'Baseline data'!$C17)-'New build change of plans'!AK18)</f>
        <v>126680</v>
      </c>
      <c r="AL18" s="22">
        <f>SUM((AK18+'Baseline data'!$C17)-'New build change of plans'!AL18)</f>
        <v>127427.5</v>
      </c>
      <c r="AM18" s="22">
        <f>SUM((AL18+'Baseline data'!$C17)-'New build change of plans'!AM18)</f>
        <v>128175</v>
      </c>
      <c r="AN18" s="22">
        <f>SUM((AM18+'Baseline data'!$C17)-'New build change of plans'!AN18)</f>
        <v>128922.5</v>
      </c>
      <c r="AO18" s="22">
        <f>SUM((AN18+'Baseline data'!$C17)-'New build change of plans'!AO18)</f>
        <v>129670</v>
      </c>
      <c r="AP18" s="22">
        <f>SUM((AO18+'Baseline data'!$C17)-'New build change of plans'!AP18)</f>
        <v>130417.5</v>
      </c>
      <c r="AQ18" s="22">
        <f>SUM((AP18+'Baseline data'!$C17)-'New build change of plans'!AQ18)</f>
        <v>131165</v>
      </c>
      <c r="AR18" s="22">
        <f>SUM((AQ18+'Baseline data'!$C17)-'New build change of plans'!AR18)</f>
        <v>131912.5</v>
      </c>
      <c r="AS18" s="22">
        <f>SUM((AR18+'Baseline data'!$C17)-'New build change of plans'!AS18)</f>
        <v>132660</v>
      </c>
      <c r="AT18" s="22">
        <f>SUM((AS18+'Baseline data'!$C17)-'New build change of plans'!AT18)</f>
        <v>133407.5</v>
      </c>
      <c r="AU18" s="22">
        <f>SUM((AT18+'Baseline data'!$C17)-'New build change of plans'!AU18)</f>
        <v>134155</v>
      </c>
      <c r="AV18" s="22">
        <f>SUM((AU18+'Baseline data'!$C17)-'New build change of plans'!AV18)</f>
        <v>134902.5</v>
      </c>
      <c r="AW18" s="22">
        <f>SUM((AV18+'Baseline data'!$C17)-'New build change of plans'!AW18)</f>
        <v>135650</v>
      </c>
      <c r="AX18" s="22">
        <f>SUM((AW18+'Baseline data'!$C17)-'New build change of plans'!AX18)</f>
        <v>136397.5</v>
      </c>
    </row>
    <row r="19" spans="1:50" x14ac:dyDescent="0.2">
      <c r="B19" s="1" t="s">
        <v>30</v>
      </c>
      <c r="C19" s="19">
        <f t="shared" si="0"/>
        <v>106855</v>
      </c>
      <c r="D19" s="20">
        <v>85590</v>
      </c>
      <c r="E19" s="21">
        <v>86060</v>
      </c>
      <c r="F19" s="21">
        <v>87550</v>
      </c>
      <c r="G19" s="21">
        <v>89330</v>
      </c>
      <c r="H19" s="21">
        <v>90290</v>
      </c>
      <c r="I19" s="20">
        <v>90930</v>
      </c>
      <c r="J19" s="20">
        <v>91220</v>
      </c>
      <c r="K19" s="20">
        <v>91480</v>
      </c>
      <c r="L19" s="20">
        <v>91910</v>
      </c>
      <c r="M19" s="20">
        <v>92420</v>
      </c>
      <c r="N19" s="20">
        <v>93260</v>
      </c>
      <c r="O19" s="20">
        <v>94090</v>
      </c>
      <c r="P19" s="20">
        <v>94830</v>
      </c>
      <c r="Q19" s="22">
        <f>SUM((P19+'Baseline data'!$C18)+($A19*$C$2))</f>
        <v>95480</v>
      </c>
      <c r="R19" s="22">
        <f>SUM((Q19+'Baseline data'!$C18)+($A19*$C$2))</f>
        <v>96130</v>
      </c>
      <c r="S19" s="22">
        <f>SUM((R19+'Baseline data'!$C18)+($A19*$C$2))</f>
        <v>96780</v>
      </c>
      <c r="T19" s="22">
        <f>SUM((S19+'Baseline data'!$C18)-'New build change of plans'!T19)</f>
        <v>97105</v>
      </c>
      <c r="U19" s="22">
        <f>SUM((T19+'Baseline data'!$C18)-'New build change of plans'!U19)</f>
        <v>97430</v>
      </c>
      <c r="V19" s="22">
        <f>SUM((U19+'Baseline data'!$C18)-'New build change of plans'!V19)</f>
        <v>97755</v>
      </c>
      <c r="W19" s="22">
        <f>SUM((V19+'Baseline data'!$C18)-'New build change of plans'!W19)</f>
        <v>98080</v>
      </c>
      <c r="X19" s="22">
        <f>SUM((W19+'Baseline data'!$C18)-'New build change of plans'!X19)</f>
        <v>98405</v>
      </c>
      <c r="Y19" s="22">
        <f>SUM((X19+'Baseline data'!$C18)-'New build change of plans'!Y19)</f>
        <v>98730</v>
      </c>
      <c r="Z19" s="22">
        <f>SUM((Y19+'Baseline data'!$C18)-'New build change of plans'!Z19)</f>
        <v>99055</v>
      </c>
      <c r="AA19" s="22">
        <f>SUM((Z19+'Baseline data'!$C18)-'New build change of plans'!AA19)</f>
        <v>99380</v>
      </c>
      <c r="AB19" s="22">
        <f>SUM((AA19+'Baseline data'!$C18)-'New build change of plans'!AB19)</f>
        <v>99705</v>
      </c>
      <c r="AC19" s="22">
        <f>SUM((AB19+'Baseline data'!$C18)-'New build change of plans'!AC19)</f>
        <v>100030</v>
      </c>
      <c r="AD19" s="22">
        <f>SUM((AC19+'Baseline data'!$C18)-'New build change of plans'!AD19)</f>
        <v>100355</v>
      </c>
      <c r="AE19" s="22">
        <f>SUM((AD19+'Baseline data'!$C18)-'New build change of plans'!AE19)</f>
        <v>100680</v>
      </c>
      <c r="AF19" s="22">
        <f>SUM((AE19+'Baseline data'!$C18)-'New build change of plans'!AF19)</f>
        <v>101005</v>
      </c>
      <c r="AG19" s="22">
        <f>SUM((AF19+'Baseline data'!$C18)-'New build change of plans'!AG19)</f>
        <v>101330</v>
      </c>
      <c r="AH19" s="22">
        <f>SUM((AG19+'Baseline data'!$C18)-'New build change of plans'!AH19)</f>
        <v>101655</v>
      </c>
      <c r="AI19" s="22">
        <f>SUM((AH19+'Baseline data'!$C18)-'New build change of plans'!AI19)</f>
        <v>101980</v>
      </c>
      <c r="AJ19" s="22">
        <f>SUM((AI19+'Baseline data'!$C18)-'New build change of plans'!AJ19)</f>
        <v>102305</v>
      </c>
      <c r="AK19" s="22">
        <f>SUM((AJ19+'Baseline data'!$C18)-'New build change of plans'!AK19)</f>
        <v>102630</v>
      </c>
      <c r="AL19" s="22">
        <f>SUM((AK19+'Baseline data'!$C18)-'New build change of plans'!AL19)</f>
        <v>102955</v>
      </c>
      <c r="AM19" s="22">
        <f>SUM((AL19+'Baseline data'!$C18)-'New build change of plans'!AM19)</f>
        <v>103280</v>
      </c>
      <c r="AN19" s="22">
        <f>SUM((AM19+'Baseline data'!$C18)-'New build change of plans'!AN19)</f>
        <v>103605</v>
      </c>
      <c r="AO19" s="22">
        <f>SUM((AN19+'Baseline data'!$C18)-'New build change of plans'!AO19)</f>
        <v>103930</v>
      </c>
      <c r="AP19" s="22">
        <f>SUM((AO19+'Baseline data'!$C18)-'New build change of plans'!AP19)</f>
        <v>104255</v>
      </c>
      <c r="AQ19" s="22">
        <f>SUM((AP19+'Baseline data'!$C18)-'New build change of plans'!AQ19)</f>
        <v>104580</v>
      </c>
      <c r="AR19" s="22">
        <f>SUM((AQ19+'Baseline data'!$C18)-'New build change of plans'!AR19)</f>
        <v>104905</v>
      </c>
      <c r="AS19" s="22">
        <f>SUM((AR19+'Baseline data'!$C18)-'New build change of plans'!AS19)</f>
        <v>105230</v>
      </c>
      <c r="AT19" s="22">
        <f>SUM((AS19+'Baseline data'!$C18)-'New build change of plans'!AT19)</f>
        <v>105555</v>
      </c>
      <c r="AU19" s="22">
        <f>SUM((AT19+'Baseline data'!$C18)-'New build change of plans'!AU19)</f>
        <v>105880</v>
      </c>
      <c r="AV19" s="22">
        <f>SUM((AU19+'Baseline data'!$C18)-'New build change of plans'!AV19)</f>
        <v>106205</v>
      </c>
      <c r="AW19" s="22">
        <f>SUM((AV19+'Baseline data'!$C18)-'New build change of plans'!AW19)</f>
        <v>106530</v>
      </c>
      <c r="AX19" s="22">
        <f>SUM((AW19+'Baseline data'!$C18)-'New build change of plans'!AX19)</f>
        <v>106855</v>
      </c>
    </row>
    <row r="20" spans="1:50" x14ac:dyDescent="0.2">
      <c r="B20" s="1" t="s">
        <v>31</v>
      </c>
      <c r="C20" s="19">
        <f t="shared" si="0"/>
        <v>43631.5</v>
      </c>
      <c r="D20" s="20">
        <v>34170</v>
      </c>
      <c r="E20" s="21">
        <v>34740</v>
      </c>
      <c r="F20" s="21">
        <v>35000</v>
      </c>
      <c r="G20" s="21">
        <v>35220</v>
      </c>
      <c r="H20" s="21">
        <v>35440</v>
      </c>
      <c r="I20" s="20">
        <v>35640</v>
      </c>
      <c r="J20" s="20">
        <v>35870</v>
      </c>
      <c r="K20" s="20">
        <v>36040</v>
      </c>
      <c r="L20" s="20">
        <v>36370</v>
      </c>
      <c r="M20" s="20">
        <v>36590</v>
      </c>
      <c r="N20" s="20">
        <v>36930</v>
      </c>
      <c r="O20" s="20">
        <v>37270</v>
      </c>
      <c r="P20" s="20">
        <v>37730</v>
      </c>
      <c r="Q20" s="22">
        <f>SUM((P20+'Baseline data'!$C19)+($A20*$C$2))</f>
        <v>38049</v>
      </c>
      <c r="R20" s="22">
        <f>SUM((Q20+'Baseline data'!$C19)+($A20*$C$2))</f>
        <v>38368</v>
      </c>
      <c r="S20" s="22">
        <f>SUM((R20+'Baseline data'!$C19)+($A20*$C$2))</f>
        <v>38687</v>
      </c>
      <c r="T20" s="22">
        <f>SUM((S20+'Baseline data'!$C19)-'New build change of plans'!T20)</f>
        <v>38846.5</v>
      </c>
      <c r="U20" s="22">
        <f>SUM((T20+'Baseline data'!$C19)-'New build change of plans'!U20)</f>
        <v>39006</v>
      </c>
      <c r="V20" s="22">
        <f>SUM((U20+'Baseline data'!$C19)-'New build change of plans'!V20)</f>
        <v>39165.5</v>
      </c>
      <c r="W20" s="22">
        <f>SUM((V20+'Baseline data'!$C19)-'New build change of plans'!W20)</f>
        <v>39325</v>
      </c>
      <c r="X20" s="22">
        <f>SUM((W20+'Baseline data'!$C19)-'New build change of plans'!X20)</f>
        <v>39484.5</v>
      </c>
      <c r="Y20" s="22">
        <f>SUM((X20+'Baseline data'!$C19)-'New build change of plans'!Y20)</f>
        <v>39644</v>
      </c>
      <c r="Z20" s="22">
        <f>SUM((Y20+'Baseline data'!$C19)-'New build change of plans'!Z20)</f>
        <v>39803.5</v>
      </c>
      <c r="AA20" s="22">
        <f>SUM((Z20+'Baseline data'!$C19)-'New build change of plans'!AA20)</f>
        <v>39963</v>
      </c>
      <c r="AB20" s="22">
        <f>SUM((AA20+'Baseline data'!$C19)-'New build change of plans'!AB20)</f>
        <v>40122.5</v>
      </c>
      <c r="AC20" s="22">
        <f>SUM((AB20+'Baseline data'!$C19)-'New build change of plans'!AC20)</f>
        <v>40282</v>
      </c>
      <c r="AD20" s="22">
        <f>SUM((AC20+'Baseline data'!$C19)-'New build change of plans'!AD20)</f>
        <v>40441.5</v>
      </c>
      <c r="AE20" s="22">
        <f>SUM((AD20+'Baseline data'!$C19)-'New build change of plans'!AE20)</f>
        <v>40601</v>
      </c>
      <c r="AF20" s="22">
        <f>SUM((AE20+'Baseline data'!$C19)-'New build change of plans'!AF20)</f>
        <v>40760.5</v>
      </c>
      <c r="AG20" s="22">
        <f>SUM((AF20+'Baseline data'!$C19)-'New build change of plans'!AG20)</f>
        <v>40920</v>
      </c>
      <c r="AH20" s="22">
        <f>SUM((AG20+'Baseline data'!$C19)-'New build change of plans'!AH20)</f>
        <v>41079.5</v>
      </c>
      <c r="AI20" s="22">
        <f>SUM((AH20+'Baseline data'!$C19)-'New build change of plans'!AI20)</f>
        <v>41239</v>
      </c>
      <c r="AJ20" s="22">
        <f>SUM((AI20+'Baseline data'!$C19)-'New build change of plans'!AJ20)</f>
        <v>41398.5</v>
      </c>
      <c r="AK20" s="22">
        <f>SUM((AJ20+'Baseline data'!$C19)-'New build change of plans'!AK20)</f>
        <v>41558</v>
      </c>
      <c r="AL20" s="22">
        <f>SUM((AK20+'Baseline data'!$C19)-'New build change of plans'!AL20)</f>
        <v>41717.5</v>
      </c>
      <c r="AM20" s="22">
        <f>SUM((AL20+'Baseline data'!$C19)-'New build change of plans'!AM20)</f>
        <v>41877</v>
      </c>
      <c r="AN20" s="22">
        <f>SUM((AM20+'Baseline data'!$C19)-'New build change of plans'!AN20)</f>
        <v>42036.5</v>
      </c>
      <c r="AO20" s="22">
        <f>SUM((AN20+'Baseline data'!$C19)-'New build change of plans'!AO20)</f>
        <v>42196</v>
      </c>
      <c r="AP20" s="22">
        <f>SUM((AO20+'Baseline data'!$C19)-'New build change of plans'!AP20)</f>
        <v>42355.5</v>
      </c>
      <c r="AQ20" s="22">
        <f>SUM((AP20+'Baseline data'!$C19)-'New build change of plans'!AQ20)</f>
        <v>42515</v>
      </c>
      <c r="AR20" s="22">
        <f>SUM((AQ20+'Baseline data'!$C19)-'New build change of plans'!AR20)</f>
        <v>42674.5</v>
      </c>
      <c r="AS20" s="22">
        <f>SUM((AR20+'Baseline data'!$C19)-'New build change of plans'!AS20)</f>
        <v>42834</v>
      </c>
      <c r="AT20" s="22">
        <f>SUM((AS20+'Baseline data'!$C19)-'New build change of plans'!AT20)</f>
        <v>42993.5</v>
      </c>
      <c r="AU20" s="22">
        <f>SUM((AT20+'Baseline data'!$C19)-'New build change of plans'!AU20)</f>
        <v>43153</v>
      </c>
      <c r="AV20" s="22">
        <f>SUM((AU20+'Baseline data'!$C19)-'New build change of plans'!AV20)</f>
        <v>43312.5</v>
      </c>
      <c r="AW20" s="22">
        <f>SUM((AV20+'Baseline data'!$C19)-'New build change of plans'!AW20)</f>
        <v>43472</v>
      </c>
      <c r="AX20" s="22">
        <f>SUM((AW20+'Baseline data'!$C19)-'New build change of plans'!AX20)</f>
        <v>43631.5</v>
      </c>
    </row>
    <row r="21" spans="1:50" x14ac:dyDescent="0.2">
      <c r="B21" s="1" t="s">
        <v>32</v>
      </c>
      <c r="C21" s="19">
        <f t="shared" si="0"/>
        <v>38864</v>
      </c>
      <c r="D21" s="20">
        <v>31240</v>
      </c>
      <c r="E21" s="21">
        <v>31480</v>
      </c>
      <c r="F21" s="21">
        <v>31800</v>
      </c>
      <c r="G21" s="21">
        <v>32160</v>
      </c>
      <c r="H21" s="21">
        <v>32610</v>
      </c>
      <c r="I21" s="20">
        <v>32880</v>
      </c>
      <c r="J21" s="20">
        <v>33000</v>
      </c>
      <c r="K21" s="20">
        <v>33080</v>
      </c>
      <c r="L21" s="20">
        <v>33220</v>
      </c>
      <c r="M21" s="20">
        <v>33340</v>
      </c>
      <c r="N21" s="20">
        <v>33590</v>
      </c>
      <c r="O21" s="20">
        <v>33970</v>
      </c>
      <c r="P21" s="20">
        <v>34350</v>
      </c>
      <c r="Q21" s="22">
        <f>SUM((P21+'Baseline data'!$C20)+($A21*$C$2))</f>
        <v>34594</v>
      </c>
      <c r="R21" s="22">
        <f>SUM((Q21+'Baseline data'!$C20)+($A21*$C$2))</f>
        <v>34838</v>
      </c>
      <c r="S21" s="22">
        <f>SUM((R21+'Baseline data'!$C20)+($A21*$C$2))</f>
        <v>35082</v>
      </c>
      <c r="T21" s="22">
        <f>SUM((S21+'Baseline data'!$C20)-'New build change of plans'!T21)</f>
        <v>35204</v>
      </c>
      <c r="U21" s="22">
        <f>SUM((T21+'Baseline data'!$C20)-'New build change of plans'!U21)</f>
        <v>35326</v>
      </c>
      <c r="V21" s="22">
        <f>SUM((U21+'Baseline data'!$C20)-'New build change of plans'!V21)</f>
        <v>35448</v>
      </c>
      <c r="W21" s="22">
        <f>SUM((V21+'Baseline data'!$C20)-'New build change of plans'!W21)</f>
        <v>35570</v>
      </c>
      <c r="X21" s="22">
        <f>SUM((W21+'Baseline data'!$C20)-'New build change of plans'!X21)</f>
        <v>35692</v>
      </c>
      <c r="Y21" s="22">
        <f>SUM((X21+'Baseline data'!$C20)-'New build change of plans'!Y21)</f>
        <v>35814</v>
      </c>
      <c r="Z21" s="22">
        <f>SUM((Y21+'Baseline data'!$C20)-'New build change of plans'!Z21)</f>
        <v>35936</v>
      </c>
      <c r="AA21" s="22">
        <f>SUM((Z21+'Baseline data'!$C20)-'New build change of plans'!AA21)</f>
        <v>36058</v>
      </c>
      <c r="AB21" s="22">
        <f>SUM((AA21+'Baseline data'!$C20)-'New build change of plans'!AB21)</f>
        <v>36180</v>
      </c>
      <c r="AC21" s="22">
        <f>SUM((AB21+'Baseline data'!$C20)-'New build change of plans'!AC21)</f>
        <v>36302</v>
      </c>
      <c r="AD21" s="22">
        <f>SUM((AC21+'Baseline data'!$C20)-'New build change of plans'!AD21)</f>
        <v>36424</v>
      </c>
      <c r="AE21" s="22">
        <f>SUM((AD21+'Baseline data'!$C20)-'New build change of plans'!AE21)</f>
        <v>36546</v>
      </c>
      <c r="AF21" s="22">
        <f>SUM((AE21+'Baseline data'!$C20)-'New build change of plans'!AF21)</f>
        <v>36668</v>
      </c>
      <c r="AG21" s="22">
        <f>SUM((AF21+'Baseline data'!$C20)-'New build change of plans'!AG21)</f>
        <v>36790</v>
      </c>
      <c r="AH21" s="22">
        <f>SUM((AG21+'Baseline data'!$C20)-'New build change of plans'!AH21)</f>
        <v>36912</v>
      </c>
      <c r="AI21" s="22">
        <f>SUM((AH21+'Baseline data'!$C20)-'New build change of plans'!AI21)</f>
        <v>37034</v>
      </c>
      <c r="AJ21" s="22">
        <f>SUM((AI21+'Baseline data'!$C20)-'New build change of plans'!AJ21)</f>
        <v>37156</v>
      </c>
      <c r="AK21" s="22">
        <f>SUM((AJ21+'Baseline data'!$C20)-'New build change of plans'!AK21)</f>
        <v>37278</v>
      </c>
      <c r="AL21" s="22">
        <f>SUM((AK21+'Baseline data'!$C20)-'New build change of plans'!AL21)</f>
        <v>37400</v>
      </c>
      <c r="AM21" s="22">
        <f>SUM((AL21+'Baseline data'!$C20)-'New build change of plans'!AM21)</f>
        <v>37522</v>
      </c>
      <c r="AN21" s="22">
        <f>SUM((AM21+'Baseline data'!$C20)-'New build change of plans'!AN21)</f>
        <v>37644</v>
      </c>
      <c r="AO21" s="22">
        <f>SUM((AN21+'Baseline data'!$C20)-'New build change of plans'!AO21)</f>
        <v>37766</v>
      </c>
      <c r="AP21" s="22">
        <f>SUM((AO21+'Baseline data'!$C20)-'New build change of plans'!AP21)</f>
        <v>37888</v>
      </c>
      <c r="AQ21" s="22">
        <f>SUM((AP21+'Baseline data'!$C20)-'New build change of plans'!AQ21)</f>
        <v>38010</v>
      </c>
      <c r="AR21" s="22">
        <f>SUM((AQ21+'Baseline data'!$C20)-'New build change of plans'!AR21)</f>
        <v>38132</v>
      </c>
      <c r="AS21" s="22">
        <f>SUM((AR21+'Baseline data'!$C20)-'New build change of plans'!AS21)</f>
        <v>38254</v>
      </c>
      <c r="AT21" s="22">
        <f>SUM((AS21+'Baseline data'!$C20)-'New build change of plans'!AT21)</f>
        <v>38376</v>
      </c>
      <c r="AU21" s="22">
        <f>SUM((AT21+'Baseline data'!$C20)-'New build change of plans'!AU21)</f>
        <v>38498</v>
      </c>
      <c r="AV21" s="22">
        <f>SUM((AU21+'Baseline data'!$C20)-'New build change of plans'!AV21)</f>
        <v>38620</v>
      </c>
      <c r="AW21" s="22">
        <f>SUM((AV21+'Baseline data'!$C20)-'New build change of plans'!AW21)</f>
        <v>38742</v>
      </c>
      <c r="AX21" s="22">
        <f>SUM((AW21+'Baseline data'!$C20)-'New build change of plans'!AX21)</f>
        <v>38864</v>
      </c>
    </row>
    <row r="22" spans="1:50" x14ac:dyDescent="0.2">
      <c r="B22" s="9" t="s">
        <v>33</v>
      </c>
      <c r="C22" s="19">
        <f t="shared" si="0"/>
        <v>99123</v>
      </c>
      <c r="D22" s="20">
        <v>70140</v>
      </c>
      <c r="E22" s="21">
        <v>70980</v>
      </c>
      <c r="F22" s="21">
        <v>71810</v>
      </c>
      <c r="G22" s="21">
        <v>73020</v>
      </c>
      <c r="H22" s="21">
        <v>73980</v>
      </c>
      <c r="I22" s="20">
        <v>75000</v>
      </c>
      <c r="J22" s="20">
        <v>76080</v>
      </c>
      <c r="K22" s="20">
        <v>76760</v>
      </c>
      <c r="L22" s="20">
        <v>77500</v>
      </c>
      <c r="M22" s="20">
        <v>78270</v>
      </c>
      <c r="N22" s="20">
        <v>79140</v>
      </c>
      <c r="O22" s="20">
        <v>80480</v>
      </c>
      <c r="P22" s="20">
        <v>81400</v>
      </c>
      <c r="Q22" s="22">
        <f>SUM((P22+'Baseline data'!$C21)+($A22*$C$2))</f>
        <v>82358</v>
      </c>
      <c r="R22" s="22">
        <f>SUM((Q22+'Baseline data'!$C21)+($A22*$C$2))</f>
        <v>83316</v>
      </c>
      <c r="S22" s="22">
        <f>SUM((R22+'Baseline data'!$C21)+($A22*$C$2))</f>
        <v>84274</v>
      </c>
      <c r="T22" s="22">
        <f>SUM((S22+'Baseline data'!$C21)-'New build change of plans'!T22)</f>
        <v>84753</v>
      </c>
      <c r="U22" s="22">
        <f>SUM((T22+'Baseline data'!$C21)-'New build change of plans'!U22)</f>
        <v>85232</v>
      </c>
      <c r="V22" s="22">
        <f>SUM((U22+'Baseline data'!$C21)-'New build change of plans'!V22)</f>
        <v>85711</v>
      </c>
      <c r="W22" s="22">
        <f>SUM((V22+'Baseline data'!$C21)-'New build change of plans'!W22)</f>
        <v>86190</v>
      </c>
      <c r="X22" s="22">
        <f>SUM((W22+'Baseline data'!$C21)-'New build change of plans'!X22)</f>
        <v>86669</v>
      </c>
      <c r="Y22" s="22">
        <f>SUM((X22+'Baseline data'!$C21)-'New build change of plans'!Y22)</f>
        <v>87148</v>
      </c>
      <c r="Z22" s="22">
        <f>SUM((Y22+'Baseline data'!$C21)-'New build change of plans'!Z22)</f>
        <v>87627</v>
      </c>
      <c r="AA22" s="22">
        <f>SUM((Z22+'Baseline data'!$C21)-'New build change of plans'!AA22)</f>
        <v>88106</v>
      </c>
      <c r="AB22" s="22">
        <f>SUM((AA22+'Baseline data'!$C21)-'New build change of plans'!AB22)</f>
        <v>88585</v>
      </c>
      <c r="AC22" s="22">
        <f>SUM((AB22+'Baseline data'!$C21)-'New build change of plans'!AC22)</f>
        <v>89064</v>
      </c>
      <c r="AD22" s="22">
        <f>SUM((AC22+'Baseline data'!$C21)-'New build change of plans'!AD22)</f>
        <v>89543</v>
      </c>
      <c r="AE22" s="22">
        <f>SUM((AD22+'Baseline data'!$C21)-'New build change of plans'!AE22)</f>
        <v>90022</v>
      </c>
      <c r="AF22" s="22">
        <f>SUM((AE22+'Baseline data'!$C21)-'New build change of plans'!AF22)</f>
        <v>90501</v>
      </c>
      <c r="AG22" s="22">
        <f>SUM((AF22+'Baseline data'!$C21)-'New build change of plans'!AG22)</f>
        <v>90980</v>
      </c>
      <c r="AH22" s="22">
        <f>SUM((AG22+'Baseline data'!$C21)-'New build change of plans'!AH22)</f>
        <v>91459</v>
      </c>
      <c r="AI22" s="22">
        <f>SUM((AH22+'Baseline data'!$C21)-'New build change of plans'!AI22)</f>
        <v>91938</v>
      </c>
      <c r="AJ22" s="22">
        <f>SUM((AI22+'Baseline data'!$C21)-'New build change of plans'!AJ22)</f>
        <v>92417</v>
      </c>
      <c r="AK22" s="22">
        <f>SUM((AJ22+'Baseline data'!$C21)-'New build change of plans'!AK22)</f>
        <v>92896</v>
      </c>
      <c r="AL22" s="22">
        <f>SUM((AK22+'Baseline data'!$C21)-'New build change of plans'!AL22)</f>
        <v>93375</v>
      </c>
      <c r="AM22" s="22">
        <f>SUM((AL22+'Baseline data'!$C21)-'New build change of plans'!AM22)</f>
        <v>93854</v>
      </c>
      <c r="AN22" s="22">
        <f>SUM((AM22+'Baseline data'!$C21)-'New build change of plans'!AN22)</f>
        <v>94333</v>
      </c>
      <c r="AO22" s="22">
        <f>SUM((AN22+'Baseline data'!$C21)-'New build change of plans'!AO22)</f>
        <v>94812</v>
      </c>
      <c r="AP22" s="22">
        <f>SUM((AO22+'Baseline data'!$C21)-'New build change of plans'!AP22)</f>
        <v>95291</v>
      </c>
      <c r="AQ22" s="22">
        <f>SUM((AP22+'Baseline data'!$C21)-'New build change of plans'!AQ22)</f>
        <v>95770</v>
      </c>
      <c r="AR22" s="22">
        <f>SUM((AQ22+'Baseline data'!$C21)-'New build change of plans'!AR22)</f>
        <v>96249</v>
      </c>
      <c r="AS22" s="22">
        <f>SUM((AR22+'Baseline data'!$C21)-'New build change of plans'!AS22)</f>
        <v>96728</v>
      </c>
      <c r="AT22" s="22">
        <f>SUM((AS22+'Baseline data'!$C21)-'New build change of plans'!AT22)</f>
        <v>97207</v>
      </c>
      <c r="AU22" s="22">
        <f>SUM((AT22+'Baseline data'!$C21)-'New build change of plans'!AU22)</f>
        <v>97686</v>
      </c>
      <c r="AV22" s="22">
        <f>SUM((AU22+'Baseline data'!$C21)-'New build change of plans'!AV22)</f>
        <v>98165</v>
      </c>
      <c r="AW22" s="22">
        <f>SUM((AV22+'Baseline data'!$C21)-'New build change of plans'!AW22)</f>
        <v>98644</v>
      </c>
      <c r="AX22" s="22">
        <f>SUM((AW22+'Baseline data'!$C21)-'New build change of plans'!AX22)</f>
        <v>99123</v>
      </c>
    </row>
    <row r="23" spans="1:50" x14ac:dyDescent="0.2">
      <c r="B23" s="9" t="s">
        <v>34</v>
      </c>
      <c r="C23" s="19">
        <f t="shared" si="0"/>
        <v>52435.5</v>
      </c>
      <c r="D23" s="20">
        <v>37360</v>
      </c>
      <c r="E23" s="21">
        <v>37870</v>
      </c>
      <c r="F23" s="21">
        <v>38570</v>
      </c>
      <c r="G23" s="21">
        <v>39370</v>
      </c>
      <c r="H23" s="21">
        <v>40120</v>
      </c>
      <c r="I23" s="20">
        <v>40600</v>
      </c>
      <c r="J23" s="20">
        <v>41050</v>
      </c>
      <c r="K23" s="20">
        <v>41460</v>
      </c>
      <c r="L23" s="20">
        <v>41780</v>
      </c>
      <c r="M23" s="20">
        <v>42130</v>
      </c>
      <c r="N23" s="20">
        <v>42670</v>
      </c>
      <c r="O23" s="20">
        <v>42950</v>
      </c>
      <c r="P23" s="20">
        <v>43500</v>
      </c>
      <c r="Q23" s="22">
        <f>SUM((P23+'Baseline data'!$C22)+($A23*$C$2))</f>
        <v>43983</v>
      </c>
      <c r="R23" s="22">
        <f>SUM((Q23+'Baseline data'!$C22)+($A23*$C$2))</f>
        <v>44466</v>
      </c>
      <c r="S23" s="22">
        <f>SUM((R23+'Baseline data'!$C22)+($A23*$C$2))</f>
        <v>44949</v>
      </c>
      <c r="T23" s="22">
        <f>SUM((S23+'Baseline data'!$C22)-'New build change of plans'!T23)</f>
        <v>45190.5</v>
      </c>
      <c r="U23" s="22">
        <f>SUM((T23+'Baseline data'!$C22)-'New build change of plans'!U23)</f>
        <v>45432</v>
      </c>
      <c r="V23" s="22">
        <f>SUM((U23+'Baseline data'!$C22)-'New build change of plans'!V23)</f>
        <v>45673.5</v>
      </c>
      <c r="W23" s="22">
        <f>SUM((V23+'Baseline data'!$C22)-'New build change of plans'!W23)</f>
        <v>45915</v>
      </c>
      <c r="X23" s="22">
        <f>SUM((W23+'Baseline data'!$C22)-'New build change of plans'!X23)</f>
        <v>46156.5</v>
      </c>
      <c r="Y23" s="22">
        <f>SUM((X23+'Baseline data'!$C22)-'New build change of plans'!Y23)</f>
        <v>46398</v>
      </c>
      <c r="Z23" s="22">
        <f>SUM((Y23+'Baseline data'!$C22)-'New build change of plans'!Z23)</f>
        <v>46639.5</v>
      </c>
      <c r="AA23" s="22">
        <f>SUM((Z23+'Baseline data'!$C22)-'New build change of plans'!AA23)</f>
        <v>46881</v>
      </c>
      <c r="AB23" s="22">
        <f>SUM((AA23+'Baseline data'!$C22)-'New build change of plans'!AB23)</f>
        <v>47122.5</v>
      </c>
      <c r="AC23" s="22">
        <f>SUM((AB23+'Baseline data'!$C22)-'New build change of plans'!AC23)</f>
        <v>47364</v>
      </c>
      <c r="AD23" s="22">
        <f>SUM((AC23+'Baseline data'!$C22)-'New build change of plans'!AD23)</f>
        <v>47605.5</v>
      </c>
      <c r="AE23" s="22">
        <f>SUM((AD23+'Baseline data'!$C22)-'New build change of plans'!AE23)</f>
        <v>47847</v>
      </c>
      <c r="AF23" s="22">
        <f>SUM((AE23+'Baseline data'!$C22)-'New build change of plans'!AF23)</f>
        <v>48088.5</v>
      </c>
      <c r="AG23" s="22">
        <f>SUM((AF23+'Baseline data'!$C22)-'New build change of plans'!AG23)</f>
        <v>48330</v>
      </c>
      <c r="AH23" s="22">
        <f>SUM((AG23+'Baseline data'!$C22)-'New build change of plans'!AH23)</f>
        <v>48571.5</v>
      </c>
      <c r="AI23" s="22">
        <f>SUM((AH23+'Baseline data'!$C22)-'New build change of plans'!AI23)</f>
        <v>48813</v>
      </c>
      <c r="AJ23" s="22">
        <f>SUM((AI23+'Baseline data'!$C22)-'New build change of plans'!AJ23)</f>
        <v>49054.5</v>
      </c>
      <c r="AK23" s="22">
        <f>SUM((AJ23+'Baseline data'!$C22)-'New build change of plans'!AK23)</f>
        <v>49296</v>
      </c>
      <c r="AL23" s="22">
        <f>SUM((AK23+'Baseline data'!$C22)-'New build change of plans'!AL23)</f>
        <v>49537.5</v>
      </c>
      <c r="AM23" s="22">
        <f>SUM((AL23+'Baseline data'!$C22)-'New build change of plans'!AM23)</f>
        <v>49779</v>
      </c>
      <c r="AN23" s="22">
        <f>SUM((AM23+'Baseline data'!$C22)-'New build change of plans'!AN23)</f>
        <v>50020.5</v>
      </c>
      <c r="AO23" s="22">
        <f>SUM((AN23+'Baseline data'!$C22)-'New build change of plans'!AO23)</f>
        <v>50262</v>
      </c>
      <c r="AP23" s="22">
        <f>SUM((AO23+'Baseline data'!$C22)-'New build change of plans'!AP23)</f>
        <v>50503.5</v>
      </c>
      <c r="AQ23" s="22">
        <f>SUM((AP23+'Baseline data'!$C22)-'New build change of plans'!AQ23)</f>
        <v>50745</v>
      </c>
      <c r="AR23" s="22">
        <f>SUM((AQ23+'Baseline data'!$C22)-'New build change of plans'!AR23)</f>
        <v>50986.5</v>
      </c>
      <c r="AS23" s="22">
        <f>SUM((AR23+'Baseline data'!$C22)-'New build change of plans'!AS23)</f>
        <v>51228</v>
      </c>
      <c r="AT23" s="22">
        <f>SUM((AS23+'Baseline data'!$C22)-'New build change of plans'!AT23)</f>
        <v>51469.5</v>
      </c>
      <c r="AU23" s="22">
        <f>SUM((AT23+'Baseline data'!$C22)-'New build change of plans'!AU23)</f>
        <v>51711</v>
      </c>
      <c r="AV23" s="22">
        <f>SUM((AU23+'Baseline data'!$C22)-'New build change of plans'!AV23)</f>
        <v>51952.5</v>
      </c>
      <c r="AW23" s="22">
        <f>SUM((AV23+'Baseline data'!$C22)-'New build change of plans'!AW23)</f>
        <v>52194</v>
      </c>
      <c r="AX23" s="22">
        <f>SUM((AW23+'Baseline data'!$C22)-'New build change of plans'!AX23)</f>
        <v>52435.5</v>
      </c>
    </row>
    <row r="24" spans="1:50" x14ac:dyDescent="0.2">
      <c r="B24" s="9" t="s">
        <v>35</v>
      </c>
      <c r="C24" s="19">
        <f t="shared" si="0"/>
        <v>35917.5</v>
      </c>
      <c r="D24" s="20">
        <v>23100</v>
      </c>
      <c r="E24" s="21">
        <v>23340</v>
      </c>
      <c r="F24" s="21">
        <v>23780</v>
      </c>
      <c r="G24" s="21">
        <v>24470</v>
      </c>
      <c r="H24" s="21">
        <v>24910</v>
      </c>
      <c r="I24" s="20">
        <v>25340</v>
      </c>
      <c r="J24" s="20">
        <v>25650</v>
      </c>
      <c r="K24" s="20">
        <v>26180</v>
      </c>
      <c r="L24" s="20">
        <v>26660</v>
      </c>
      <c r="M24" s="20">
        <v>27150</v>
      </c>
      <c r="N24" s="20">
        <v>27480</v>
      </c>
      <c r="O24" s="20">
        <v>27870</v>
      </c>
      <c r="P24" s="20">
        <v>28240</v>
      </c>
      <c r="Q24" s="22">
        <f>SUM((P24+'Baseline data'!$C23)+($A24*$C$2))</f>
        <v>28655</v>
      </c>
      <c r="R24" s="22">
        <f>SUM((Q24+'Baseline data'!$C23)+($A24*$C$2))</f>
        <v>29070</v>
      </c>
      <c r="S24" s="22">
        <f>SUM((R24+'Baseline data'!$C23)+($A24*$C$2))</f>
        <v>29485</v>
      </c>
      <c r="T24" s="22">
        <f>SUM((S24+'Baseline data'!$C23)-'New build change of plans'!T24)</f>
        <v>29692.5</v>
      </c>
      <c r="U24" s="22">
        <f>SUM((T24+'Baseline data'!$C23)-'New build change of plans'!U24)</f>
        <v>29900</v>
      </c>
      <c r="V24" s="22">
        <f>SUM((U24+'Baseline data'!$C23)-'New build change of plans'!V24)</f>
        <v>30107.5</v>
      </c>
      <c r="W24" s="22">
        <f>SUM((V24+'Baseline data'!$C23)-'New build change of plans'!W24)</f>
        <v>30315</v>
      </c>
      <c r="X24" s="22">
        <f>SUM((W24+'Baseline data'!$C23)-'New build change of plans'!X24)</f>
        <v>30522.5</v>
      </c>
      <c r="Y24" s="22">
        <f>SUM((X24+'Baseline data'!$C23)-'New build change of plans'!Y24)</f>
        <v>30730</v>
      </c>
      <c r="Z24" s="22">
        <f>SUM((Y24+'Baseline data'!$C23)-'New build change of plans'!Z24)</f>
        <v>30937.5</v>
      </c>
      <c r="AA24" s="22">
        <f>SUM((Z24+'Baseline data'!$C23)-'New build change of plans'!AA24)</f>
        <v>31145</v>
      </c>
      <c r="AB24" s="22">
        <f>SUM((AA24+'Baseline data'!$C23)-'New build change of plans'!AB24)</f>
        <v>31352.5</v>
      </c>
      <c r="AC24" s="22">
        <f>SUM((AB24+'Baseline data'!$C23)-'New build change of plans'!AC24)</f>
        <v>31560</v>
      </c>
      <c r="AD24" s="22">
        <f>SUM((AC24+'Baseline data'!$C23)-'New build change of plans'!AD24)</f>
        <v>31767.5</v>
      </c>
      <c r="AE24" s="22">
        <f>SUM((AD24+'Baseline data'!$C23)-'New build change of plans'!AE24)</f>
        <v>31975</v>
      </c>
      <c r="AF24" s="22">
        <f>SUM((AE24+'Baseline data'!$C23)-'New build change of plans'!AF24)</f>
        <v>32182.5</v>
      </c>
      <c r="AG24" s="22">
        <f>SUM((AF24+'Baseline data'!$C23)-'New build change of plans'!AG24)</f>
        <v>32390</v>
      </c>
      <c r="AH24" s="22">
        <f>SUM((AG24+'Baseline data'!$C23)-'New build change of plans'!AH24)</f>
        <v>32597.5</v>
      </c>
      <c r="AI24" s="22">
        <f>SUM((AH24+'Baseline data'!$C23)-'New build change of plans'!AI24)</f>
        <v>32805</v>
      </c>
      <c r="AJ24" s="22">
        <f>SUM((AI24+'Baseline data'!$C23)-'New build change of plans'!AJ24)</f>
        <v>33012.5</v>
      </c>
      <c r="AK24" s="22">
        <f>SUM((AJ24+'Baseline data'!$C23)-'New build change of plans'!AK24)</f>
        <v>33220</v>
      </c>
      <c r="AL24" s="22">
        <f>SUM((AK24+'Baseline data'!$C23)-'New build change of plans'!AL24)</f>
        <v>33427.5</v>
      </c>
      <c r="AM24" s="22">
        <f>SUM((AL24+'Baseline data'!$C23)-'New build change of plans'!AM24)</f>
        <v>33635</v>
      </c>
      <c r="AN24" s="22">
        <f>SUM((AM24+'Baseline data'!$C23)-'New build change of plans'!AN24)</f>
        <v>33842.5</v>
      </c>
      <c r="AO24" s="22">
        <f>SUM((AN24+'Baseline data'!$C23)-'New build change of plans'!AO24)</f>
        <v>34050</v>
      </c>
      <c r="AP24" s="22">
        <f>SUM((AO24+'Baseline data'!$C23)-'New build change of plans'!AP24)</f>
        <v>34257.5</v>
      </c>
      <c r="AQ24" s="22">
        <f>SUM((AP24+'Baseline data'!$C23)-'New build change of plans'!AQ24)</f>
        <v>34465</v>
      </c>
      <c r="AR24" s="22">
        <f>SUM((AQ24+'Baseline data'!$C23)-'New build change of plans'!AR24)</f>
        <v>34672.5</v>
      </c>
      <c r="AS24" s="22">
        <f>SUM((AR24+'Baseline data'!$C23)-'New build change of plans'!AS24)</f>
        <v>34880</v>
      </c>
      <c r="AT24" s="22">
        <f>SUM((AS24+'Baseline data'!$C23)-'New build change of plans'!AT24)</f>
        <v>35087.5</v>
      </c>
      <c r="AU24" s="22">
        <f>SUM((AT24+'Baseline data'!$C23)-'New build change of plans'!AU24)</f>
        <v>35295</v>
      </c>
      <c r="AV24" s="22">
        <f>SUM((AU24+'Baseline data'!$C23)-'New build change of plans'!AV24)</f>
        <v>35502.5</v>
      </c>
      <c r="AW24" s="22">
        <f>SUM((AV24+'Baseline data'!$C23)-'New build change of plans'!AW24)</f>
        <v>35710</v>
      </c>
      <c r="AX24" s="22">
        <f>SUM((AW24+'Baseline data'!$C23)-'New build change of plans'!AX24)</f>
        <v>35917.5</v>
      </c>
    </row>
    <row r="25" spans="1:50" x14ac:dyDescent="0.2">
      <c r="B25" s="9" t="s">
        <v>36</v>
      </c>
      <c r="C25" s="19">
        <f t="shared" si="0"/>
        <v>45612</v>
      </c>
      <c r="D25" s="20">
        <v>34230</v>
      </c>
      <c r="E25" s="21">
        <v>34840</v>
      </c>
      <c r="F25" s="21">
        <v>35540</v>
      </c>
      <c r="G25" s="21">
        <v>36030</v>
      </c>
      <c r="H25" s="21">
        <v>36610</v>
      </c>
      <c r="I25" s="20">
        <v>36820</v>
      </c>
      <c r="J25" s="20">
        <v>37070</v>
      </c>
      <c r="K25" s="20">
        <v>37330</v>
      </c>
      <c r="L25" s="20">
        <v>37510</v>
      </c>
      <c r="M25" s="20">
        <v>37760</v>
      </c>
      <c r="N25" s="20">
        <v>38070</v>
      </c>
      <c r="O25" s="20">
        <v>38530</v>
      </c>
      <c r="P25" s="20">
        <v>39100</v>
      </c>
      <c r="Q25" s="22">
        <f>SUM((P25+'Baseline data'!$C24)+($A25*$C$2))</f>
        <v>39452</v>
      </c>
      <c r="R25" s="22">
        <f>SUM((Q25+'Baseline data'!$C24)+($A25*$C$2))</f>
        <v>39804</v>
      </c>
      <c r="S25" s="22">
        <f>SUM((R25+'Baseline data'!$C24)+($A25*$C$2))</f>
        <v>40156</v>
      </c>
      <c r="T25" s="22">
        <f>SUM((S25+'Baseline data'!$C24)-'New build change of plans'!T25)</f>
        <v>40332</v>
      </c>
      <c r="U25" s="22">
        <f>SUM((T25+'Baseline data'!$C24)-'New build change of plans'!U25)</f>
        <v>40508</v>
      </c>
      <c r="V25" s="22">
        <f>SUM((U25+'Baseline data'!$C24)-'New build change of plans'!V25)</f>
        <v>40684</v>
      </c>
      <c r="W25" s="22">
        <f>SUM((V25+'Baseline data'!$C24)-'New build change of plans'!W25)</f>
        <v>40860</v>
      </c>
      <c r="X25" s="22">
        <f>SUM((W25+'Baseline data'!$C24)-'New build change of plans'!X25)</f>
        <v>41036</v>
      </c>
      <c r="Y25" s="22">
        <f>SUM((X25+'Baseline data'!$C24)-'New build change of plans'!Y25)</f>
        <v>41212</v>
      </c>
      <c r="Z25" s="22">
        <f>SUM((Y25+'Baseline data'!$C24)-'New build change of plans'!Z25)</f>
        <v>41388</v>
      </c>
      <c r="AA25" s="22">
        <f>SUM((Z25+'Baseline data'!$C24)-'New build change of plans'!AA25)</f>
        <v>41564</v>
      </c>
      <c r="AB25" s="22">
        <f>SUM((AA25+'Baseline data'!$C24)-'New build change of plans'!AB25)</f>
        <v>41740</v>
      </c>
      <c r="AC25" s="22">
        <f>SUM((AB25+'Baseline data'!$C24)-'New build change of plans'!AC25)</f>
        <v>41916</v>
      </c>
      <c r="AD25" s="22">
        <f>SUM((AC25+'Baseline data'!$C24)-'New build change of plans'!AD25)</f>
        <v>42092</v>
      </c>
      <c r="AE25" s="22">
        <f>SUM((AD25+'Baseline data'!$C24)-'New build change of plans'!AE25)</f>
        <v>42268</v>
      </c>
      <c r="AF25" s="22">
        <f>SUM((AE25+'Baseline data'!$C24)-'New build change of plans'!AF25)</f>
        <v>42444</v>
      </c>
      <c r="AG25" s="22">
        <f>SUM((AF25+'Baseline data'!$C24)-'New build change of plans'!AG25)</f>
        <v>42620</v>
      </c>
      <c r="AH25" s="22">
        <f>SUM((AG25+'Baseline data'!$C24)-'New build change of plans'!AH25)</f>
        <v>42796</v>
      </c>
      <c r="AI25" s="22">
        <f>SUM((AH25+'Baseline data'!$C24)-'New build change of plans'!AI25)</f>
        <v>42972</v>
      </c>
      <c r="AJ25" s="22">
        <f>SUM((AI25+'Baseline data'!$C24)-'New build change of plans'!AJ25)</f>
        <v>43148</v>
      </c>
      <c r="AK25" s="22">
        <f>SUM((AJ25+'Baseline data'!$C24)-'New build change of plans'!AK25)</f>
        <v>43324</v>
      </c>
      <c r="AL25" s="22">
        <f>SUM((AK25+'Baseline data'!$C24)-'New build change of plans'!AL25)</f>
        <v>43500</v>
      </c>
      <c r="AM25" s="22">
        <f>SUM((AL25+'Baseline data'!$C24)-'New build change of plans'!AM25)</f>
        <v>43676</v>
      </c>
      <c r="AN25" s="22">
        <f>SUM((AM25+'Baseline data'!$C24)-'New build change of plans'!AN25)</f>
        <v>43852</v>
      </c>
      <c r="AO25" s="22">
        <f>SUM((AN25+'Baseline data'!$C24)-'New build change of plans'!AO25)</f>
        <v>44028</v>
      </c>
      <c r="AP25" s="22">
        <f>SUM((AO25+'Baseline data'!$C24)-'New build change of plans'!AP25)</f>
        <v>44204</v>
      </c>
      <c r="AQ25" s="22">
        <f>SUM((AP25+'Baseline data'!$C24)-'New build change of plans'!AQ25)</f>
        <v>44380</v>
      </c>
      <c r="AR25" s="22">
        <f>SUM((AQ25+'Baseline data'!$C24)-'New build change of plans'!AR25)</f>
        <v>44556</v>
      </c>
      <c r="AS25" s="22">
        <f>SUM((AR25+'Baseline data'!$C24)-'New build change of plans'!AS25)</f>
        <v>44732</v>
      </c>
      <c r="AT25" s="22">
        <f>SUM((AS25+'Baseline data'!$C24)-'New build change of plans'!AT25)</f>
        <v>44908</v>
      </c>
      <c r="AU25" s="22">
        <f>SUM((AT25+'Baseline data'!$C24)-'New build change of plans'!AU25)</f>
        <v>45084</v>
      </c>
      <c r="AV25" s="22">
        <f>SUM((AU25+'Baseline data'!$C24)-'New build change of plans'!AV25)</f>
        <v>45260</v>
      </c>
      <c r="AW25" s="22">
        <f>SUM((AV25+'Baseline data'!$C24)-'New build change of plans'!AW25)</f>
        <v>45436</v>
      </c>
      <c r="AX25" s="22">
        <f>SUM((AW25+'Baseline data'!$C24)-'New build change of plans'!AX25)</f>
        <v>45612</v>
      </c>
    </row>
    <row r="26" spans="1:50" x14ac:dyDescent="0.2">
      <c r="B26" s="9" t="s">
        <v>37</v>
      </c>
      <c r="C26" s="19">
        <f t="shared" si="0"/>
        <v>51063.5</v>
      </c>
      <c r="D26" s="20">
        <v>38190</v>
      </c>
      <c r="E26" s="21">
        <v>38810</v>
      </c>
      <c r="F26" s="21">
        <v>39590</v>
      </c>
      <c r="G26" s="21">
        <v>40330</v>
      </c>
      <c r="H26" s="21">
        <v>41260</v>
      </c>
      <c r="I26" s="20">
        <v>41560</v>
      </c>
      <c r="J26" s="20">
        <v>41800</v>
      </c>
      <c r="K26" s="20">
        <v>42090</v>
      </c>
      <c r="L26" s="20">
        <v>42300</v>
      </c>
      <c r="M26" s="20">
        <v>42620</v>
      </c>
      <c r="N26" s="20">
        <v>42950</v>
      </c>
      <c r="O26" s="20">
        <v>43560</v>
      </c>
      <c r="P26" s="20">
        <v>43830</v>
      </c>
      <c r="Q26" s="22">
        <f>SUM((P26+'Baseline data'!$C25)+($A26*$C$2))</f>
        <v>44221</v>
      </c>
      <c r="R26" s="22">
        <f>SUM((Q26+'Baseline data'!$C25)+($A26*$C$2))</f>
        <v>44612</v>
      </c>
      <c r="S26" s="22">
        <f>SUM((R26+'Baseline data'!$C25)+($A26*$C$2))</f>
        <v>45003</v>
      </c>
      <c r="T26" s="22">
        <f>SUM((S26+'Baseline data'!$C25)-'New build change of plans'!T26)</f>
        <v>45198.5</v>
      </c>
      <c r="U26" s="22">
        <f>SUM((T26+'Baseline data'!$C25)-'New build change of plans'!U26)</f>
        <v>45394</v>
      </c>
      <c r="V26" s="22">
        <f>SUM((U26+'Baseline data'!$C25)-'New build change of plans'!V26)</f>
        <v>45589.5</v>
      </c>
      <c r="W26" s="22">
        <f>SUM((V26+'Baseline data'!$C25)-'New build change of plans'!W26)</f>
        <v>45785</v>
      </c>
      <c r="X26" s="22">
        <f>SUM((W26+'Baseline data'!$C25)-'New build change of plans'!X26)</f>
        <v>45980.5</v>
      </c>
      <c r="Y26" s="22">
        <f>SUM((X26+'Baseline data'!$C25)-'New build change of plans'!Y26)</f>
        <v>46176</v>
      </c>
      <c r="Z26" s="22">
        <f>SUM((Y26+'Baseline data'!$C25)-'New build change of plans'!Z26)</f>
        <v>46371.5</v>
      </c>
      <c r="AA26" s="22">
        <f>SUM((Z26+'Baseline data'!$C25)-'New build change of plans'!AA26)</f>
        <v>46567</v>
      </c>
      <c r="AB26" s="22">
        <f>SUM((AA26+'Baseline data'!$C25)-'New build change of plans'!AB26)</f>
        <v>46762.5</v>
      </c>
      <c r="AC26" s="22">
        <f>SUM((AB26+'Baseline data'!$C25)-'New build change of plans'!AC26)</f>
        <v>46958</v>
      </c>
      <c r="AD26" s="22">
        <f>SUM((AC26+'Baseline data'!$C25)-'New build change of plans'!AD26)</f>
        <v>47153.5</v>
      </c>
      <c r="AE26" s="22">
        <f>SUM((AD26+'Baseline data'!$C25)-'New build change of plans'!AE26)</f>
        <v>47349</v>
      </c>
      <c r="AF26" s="22">
        <f>SUM((AE26+'Baseline data'!$C25)-'New build change of plans'!AF26)</f>
        <v>47544.5</v>
      </c>
      <c r="AG26" s="22">
        <f>SUM((AF26+'Baseline data'!$C25)-'New build change of plans'!AG26)</f>
        <v>47740</v>
      </c>
      <c r="AH26" s="22">
        <f>SUM((AG26+'Baseline data'!$C25)-'New build change of plans'!AH26)</f>
        <v>47935.5</v>
      </c>
      <c r="AI26" s="22">
        <f>SUM((AH26+'Baseline data'!$C25)-'New build change of plans'!AI26)</f>
        <v>48131</v>
      </c>
      <c r="AJ26" s="22">
        <f>SUM((AI26+'Baseline data'!$C25)-'New build change of plans'!AJ26)</f>
        <v>48326.5</v>
      </c>
      <c r="AK26" s="22">
        <f>SUM((AJ26+'Baseline data'!$C25)-'New build change of plans'!AK26)</f>
        <v>48522</v>
      </c>
      <c r="AL26" s="22">
        <f>SUM((AK26+'Baseline data'!$C25)-'New build change of plans'!AL26)</f>
        <v>48717.5</v>
      </c>
      <c r="AM26" s="22">
        <f>SUM((AL26+'Baseline data'!$C25)-'New build change of plans'!AM26)</f>
        <v>48913</v>
      </c>
      <c r="AN26" s="22">
        <f>SUM((AM26+'Baseline data'!$C25)-'New build change of plans'!AN26)</f>
        <v>49108.5</v>
      </c>
      <c r="AO26" s="22">
        <f>SUM((AN26+'Baseline data'!$C25)-'New build change of plans'!AO26)</f>
        <v>49304</v>
      </c>
      <c r="AP26" s="22">
        <f>SUM((AO26+'Baseline data'!$C25)-'New build change of plans'!AP26)</f>
        <v>49499.5</v>
      </c>
      <c r="AQ26" s="22">
        <f>SUM((AP26+'Baseline data'!$C25)-'New build change of plans'!AQ26)</f>
        <v>49695</v>
      </c>
      <c r="AR26" s="22">
        <f>SUM((AQ26+'Baseline data'!$C25)-'New build change of plans'!AR26)</f>
        <v>49890.5</v>
      </c>
      <c r="AS26" s="22">
        <f>SUM((AR26+'Baseline data'!$C25)-'New build change of plans'!AS26)</f>
        <v>50086</v>
      </c>
      <c r="AT26" s="22">
        <f>SUM((AS26+'Baseline data'!$C25)-'New build change of plans'!AT26)</f>
        <v>50281.5</v>
      </c>
      <c r="AU26" s="22">
        <f>SUM((AT26+'Baseline data'!$C25)-'New build change of plans'!AU26)</f>
        <v>50477</v>
      </c>
      <c r="AV26" s="22">
        <f>SUM((AU26+'Baseline data'!$C25)-'New build change of plans'!AV26)</f>
        <v>50672.5</v>
      </c>
      <c r="AW26" s="22">
        <f>SUM((AV26+'Baseline data'!$C25)-'New build change of plans'!AW26)</f>
        <v>50868</v>
      </c>
      <c r="AX26" s="22">
        <f>SUM((AW26+'Baseline data'!$C25)-'New build change of plans'!AX26)</f>
        <v>51063.5</v>
      </c>
    </row>
    <row r="27" spans="1:50" x14ac:dyDescent="0.2">
      <c r="B27" s="1" t="s">
        <v>38</v>
      </c>
      <c r="C27" s="19">
        <f t="shared" si="0"/>
        <v>64469</v>
      </c>
      <c r="D27" s="20">
        <v>44390</v>
      </c>
      <c r="E27" s="21">
        <v>45010</v>
      </c>
      <c r="F27" s="21">
        <v>45750</v>
      </c>
      <c r="G27" s="21">
        <v>46440</v>
      </c>
      <c r="H27" s="21">
        <v>46970</v>
      </c>
      <c r="I27" s="20">
        <v>47580</v>
      </c>
      <c r="J27" s="20">
        <v>47880</v>
      </c>
      <c r="K27" s="20">
        <v>48290</v>
      </c>
      <c r="L27" s="20">
        <v>48620</v>
      </c>
      <c r="M27" s="20">
        <v>49100</v>
      </c>
      <c r="N27" s="20">
        <v>50400</v>
      </c>
      <c r="O27" s="20">
        <v>51120</v>
      </c>
      <c r="P27" s="20">
        <v>52000</v>
      </c>
      <c r="Q27" s="22">
        <f>SUM((P27+'Baseline data'!$C26)+($A27*$C$2))</f>
        <v>52674</v>
      </c>
      <c r="R27" s="22">
        <f>SUM((Q27+'Baseline data'!$C26)+($A27*$C$2))</f>
        <v>53348</v>
      </c>
      <c r="S27" s="22">
        <f>SUM((R27+'Baseline data'!$C26)+($A27*$C$2))</f>
        <v>54022</v>
      </c>
      <c r="T27" s="22">
        <f>SUM((S27+'Baseline data'!$C26)-'New build change of plans'!T27)</f>
        <v>54359</v>
      </c>
      <c r="U27" s="22">
        <f>SUM((T27+'Baseline data'!$C26)-'New build change of plans'!U27)</f>
        <v>54696</v>
      </c>
      <c r="V27" s="22">
        <f>SUM((U27+'Baseline data'!$C26)-'New build change of plans'!V27)</f>
        <v>55033</v>
      </c>
      <c r="W27" s="22">
        <f>SUM((V27+'Baseline data'!$C26)-'New build change of plans'!W27)</f>
        <v>55370</v>
      </c>
      <c r="X27" s="22">
        <f>SUM((W27+'Baseline data'!$C26)-'New build change of plans'!X27)</f>
        <v>55707</v>
      </c>
      <c r="Y27" s="22">
        <f>SUM((X27+'Baseline data'!$C26)-'New build change of plans'!Y27)</f>
        <v>56044</v>
      </c>
      <c r="Z27" s="22">
        <f>SUM((Y27+'Baseline data'!$C26)-'New build change of plans'!Z27)</f>
        <v>56381</v>
      </c>
      <c r="AA27" s="22">
        <f>SUM((Z27+'Baseline data'!$C26)-'New build change of plans'!AA27)</f>
        <v>56718</v>
      </c>
      <c r="AB27" s="22">
        <f>SUM((AA27+'Baseline data'!$C26)-'New build change of plans'!AB27)</f>
        <v>57055</v>
      </c>
      <c r="AC27" s="22">
        <f>SUM((AB27+'Baseline data'!$C26)-'New build change of plans'!AC27)</f>
        <v>57392</v>
      </c>
      <c r="AD27" s="22">
        <f>SUM((AC27+'Baseline data'!$C26)-'New build change of plans'!AD27)</f>
        <v>57729</v>
      </c>
      <c r="AE27" s="22">
        <f>SUM((AD27+'Baseline data'!$C26)-'New build change of plans'!AE27)</f>
        <v>58066</v>
      </c>
      <c r="AF27" s="22">
        <f>SUM((AE27+'Baseline data'!$C26)-'New build change of plans'!AF27)</f>
        <v>58403</v>
      </c>
      <c r="AG27" s="22">
        <f>SUM((AF27+'Baseline data'!$C26)-'New build change of plans'!AG27)</f>
        <v>58740</v>
      </c>
      <c r="AH27" s="22">
        <f>SUM((AG27+'Baseline data'!$C26)-'New build change of plans'!AH27)</f>
        <v>59077</v>
      </c>
      <c r="AI27" s="22">
        <f>SUM((AH27+'Baseline data'!$C26)-'New build change of plans'!AI27)</f>
        <v>59414</v>
      </c>
      <c r="AJ27" s="22">
        <f>SUM((AI27+'Baseline data'!$C26)-'New build change of plans'!AJ27)</f>
        <v>59751</v>
      </c>
      <c r="AK27" s="22">
        <f>SUM((AJ27+'Baseline data'!$C26)-'New build change of plans'!AK27)</f>
        <v>60088</v>
      </c>
      <c r="AL27" s="22">
        <f>SUM((AK27+'Baseline data'!$C26)-'New build change of plans'!AL27)</f>
        <v>60425</v>
      </c>
      <c r="AM27" s="22">
        <f>SUM((AL27+'Baseline data'!$C26)-'New build change of plans'!AM27)</f>
        <v>60762</v>
      </c>
      <c r="AN27" s="22">
        <f>SUM((AM27+'Baseline data'!$C26)-'New build change of plans'!AN27)</f>
        <v>61099</v>
      </c>
      <c r="AO27" s="22">
        <f>SUM((AN27+'Baseline data'!$C26)-'New build change of plans'!AO27)</f>
        <v>61436</v>
      </c>
      <c r="AP27" s="22">
        <f>SUM((AO27+'Baseline data'!$C26)-'New build change of plans'!AP27)</f>
        <v>61773</v>
      </c>
      <c r="AQ27" s="22">
        <f>SUM((AP27+'Baseline data'!$C26)-'New build change of plans'!AQ27)</f>
        <v>62110</v>
      </c>
      <c r="AR27" s="22">
        <f>SUM((AQ27+'Baseline data'!$C26)-'New build change of plans'!AR27)</f>
        <v>62447</v>
      </c>
      <c r="AS27" s="22">
        <f>SUM((AR27+'Baseline data'!$C26)-'New build change of plans'!AS27)</f>
        <v>62784</v>
      </c>
      <c r="AT27" s="22">
        <f>SUM((AS27+'Baseline data'!$C26)-'New build change of plans'!AT27)</f>
        <v>63121</v>
      </c>
      <c r="AU27" s="22">
        <f>SUM((AT27+'Baseline data'!$C26)-'New build change of plans'!AU27)</f>
        <v>63458</v>
      </c>
      <c r="AV27" s="22">
        <f>SUM((AU27+'Baseline data'!$C26)-'New build change of plans'!AV27)</f>
        <v>63795</v>
      </c>
      <c r="AW27" s="22">
        <f>SUM((AV27+'Baseline data'!$C26)-'New build change of plans'!AW27)</f>
        <v>64132</v>
      </c>
      <c r="AX27" s="22">
        <f>SUM((AW27+'Baseline data'!$C26)-'New build change of plans'!AX27)</f>
        <v>64469</v>
      </c>
    </row>
    <row r="28" spans="1:50" x14ac:dyDescent="0.2">
      <c r="B28" s="1" t="s">
        <v>39</v>
      </c>
      <c r="C28" s="19">
        <f t="shared" si="0"/>
        <v>42527</v>
      </c>
      <c r="D28" s="20">
        <v>32430</v>
      </c>
      <c r="E28" s="21">
        <v>32780</v>
      </c>
      <c r="F28" s="21">
        <v>33520</v>
      </c>
      <c r="G28" s="21">
        <v>34160</v>
      </c>
      <c r="H28" s="21">
        <v>34860</v>
      </c>
      <c r="I28" s="20">
        <v>35280</v>
      </c>
      <c r="J28" s="20">
        <v>35430</v>
      </c>
      <c r="K28" s="20">
        <v>35750</v>
      </c>
      <c r="L28" s="20">
        <v>36120</v>
      </c>
      <c r="M28" s="20">
        <v>36410</v>
      </c>
      <c r="N28" s="20">
        <v>36600</v>
      </c>
      <c r="O28" s="20">
        <v>36760</v>
      </c>
      <c r="P28" s="20">
        <v>36940</v>
      </c>
      <c r="Q28" s="22">
        <f>SUM((P28+'Baseline data'!$C27)+($A28*$C$2))</f>
        <v>37242</v>
      </c>
      <c r="R28" s="22">
        <f>SUM((Q28+'Baseline data'!$C27)+($A28*$C$2))</f>
        <v>37544</v>
      </c>
      <c r="S28" s="22">
        <f>SUM((R28+'Baseline data'!$C27)+($A28*$C$2))</f>
        <v>37846</v>
      </c>
      <c r="T28" s="22">
        <f>SUM((S28+'Baseline data'!$C27)-'New build change of plans'!T28)</f>
        <v>37997</v>
      </c>
      <c r="U28" s="22">
        <f>SUM((T28+'Baseline data'!$C27)-'New build change of plans'!U28)</f>
        <v>38148</v>
      </c>
      <c r="V28" s="22">
        <f>SUM((U28+'Baseline data'!$C27)-'New build change of plans'!V28)</f>
        <v>38299</v>
      </c>
      <c r="W28" s="22">
        <f>SUM((V28+'Baseline data'!$C27)-'New build change of plans'!W28)</f>
        <v>38450</v>
      </c>
      <c r="X28" s="22">
        <f>SUM((W28+'Baseline data'!$C27)-'New build change of plans'!X28)</f>
        <v>38601</v>
      </c>
      <c r="Y28" s="22">
        <f>SUM((X28+'Baseline data'!$C27)-'New build change of plans'!Y28)</f>
        <v>38752</v>
      </c>
      <c r="Z28" s="22">
        <f>SUM((Y28+'Baseline data'!$C27)-'New build change of plans'!Z28)</f>
        <v>38903</v>
      </c>
      <c r="AA28" s="22">
        <f>SUM((Z28+'Baseline data'!$C27)-'New build change of plans'!AA28)</f>
        <v>39054</v>
      </c>
      <c r="AB28" s="22">
        <f>SUM((AA28+'Baseline data'!$C27)-'New build change of plans'!AB28)</f>
        <v>39205</v>
      </c>
      <c r="AC28" s="22">
        <f>SUM((AB28+'Baseline data'!$C27)-'New build change of plans'!AC28)</f>
        <v>39356</v>
      </c>
      <c r="AD28" s="22">
        <f>SUM((AC28+'Baseline data'!$C27)-'New build change of plans'!AD28)</f>
        <v>39507</v>
      </c>
      <c r="AE28" s="22">
        <f>SUM((AD28+'Baseline data'!$C27)-'New build change of plans'!AE28)</f>
        <v>39658</v>
      </c>
      <c r="AF28" s="22">
        <f>SUM((AE28+'Baseline data'!$C27)-'New build change of plans'!AF28)</f>
        <v>39809</v>
      </c>
      <c r="AG28" s="22">
        <f>SUM((AF28+'Baseline data'!$C27)-'New build change of plans'!AG28)</f>
        <v>39960</v>
      </c>
      <c r="AH28" s="22">
        <f>SUM((AG28+'Baseline data'!$C27)-'New build change of plans'!AH28)</f>
        <v>40111</v>
      </c>
      <c r="AI28" s="22">
        <f>SUM((AH28+'Baseline data'!$C27)-'New build change of plans'!AI28)</f>
        <v>40262</v>
      </c>
      <c r="AJ28" s="22">
        <f>SUM((AI28+'Baseline data'!$C27)-'New build change of plans'!AJ28)</f>
        <v>40413</v>
      </c>
      <c r="AK28" s="22">
        <f>SUM((AJ28+'Baseline data'!$C27)-'New build change of plans'!AK28)</f>
        <v>40564</v>
      </c>
      <c r="AL28" s="22">
        <f>SUM((AK28+'Baseline data'!$C27)-'New build change of plans'!AL28)</f>
        <v>40715</v>
      </c>
      <c r="AM28" s="22">
        <f>SUM((AL28+'Baseline data'!$C27)-'New build change of plans'!AM28)</f>
        <v>40866</v>
      </c>
      <c r="AN28" s="22">
        <f>SUM((AM28+'Baseline data'!$C27)-'New build change of plans'!AN28)</f>
        <v>41017</v>
      </c>
      <c r="AO28" s="22">
        <f>SUM((AN28+'Baseline data'!$C27)-'New build change of plans'!AO28)</f>
        <v>41168</v>
      </c>
      <c r="AP28" s="22">
        <f>SUM((AO28+'Baseline data'!$C27)-'New build change of plans'!AP28)</f>
        <v>41319</v>
      </c>
      <c r="AQ28" s="22">
        <f>SUM((AP28+'Baseline data'!$C27)-'New build change of plans'!AQ28)</f>
        <v>41470</v>
      </c>
      <c r="AR28" s="22">
        <f>SUM((AQ28+'Baseline data'!$C27)-'New build change of plans'!AR28)</f>
        <v>41621</v>
      </c>
      <c r="AS28" s="22">
        <f>SUM((AR28+'Baseline data'!$C27)-'New build change of plans'!AS28)</f>
        <v>41772</v>
      </c>
      <c r="AT28" s="22">
        <f>SUM((AS28+'Baseline data'!$C27)-'New build change of plans'!AT28)</f>
        <v>41923</v>
      </c>
      <c r="AU28" s="22">
        <f>SUM((AT28+'Baseline data'!$C27)-'New build change of plans'!AU28)</f>
        <v>42074</v>
      </c>
      <c r="AV28" s="22">
        <f>SUM((AU28+'Baseline data'!$C27)-'New build change of plans'!AV28)</f>
        <v>42225</v>
      </c>
      <c r="AW28" s="22">
        <f>SUM((AV28+'Baseline data'!$C27)-'New build change of plans'!AW28)</f>
        <v>42376</v>
      </c>
      <c r="AX28" s="22">
        <f>SUM((AW28+'Baseline data'!$C27)-'New build change of plans'!AX28)</f>
        <v>42527</v>
      </c>
    </row>
    <row r="29" spans="1:50" x14ac:dyDescent="0.2">
      <c r="B29" s="1" t="s">
        <v>41</v>
      </c>
      <c r="C29" s="19">
        <f t="shared" si="0"/>
        <v>86870.5</v>
      </c>
      <c r="D29" s="20">
        <v>66410</v>
      </c>
      <c r="E29" s="21">
        <v>67060</v>
      </c>
      <c r="F29" s="21">
        <v>67770</v>
      </c>
      <c r="G29" s="21">
        <v>68380</v>
      </c>
      <c r="H29" s="21">
        <v>69090</v>
      </c>
      <c r="I29" s="20">
        <v>69870</v>
      </c>
      <c r="J29" s="20">
        <v>70640</v>
      </c>
      <c r="K29" s="20">
        <v>71400</v>
      </c>
      <c r="L29" s="20">
        <v>72270</v>
      </c>
      <c r="M29" s="20">
        <v>72690</v>
      </c>
      <c r="N29" s="20">
        <v>73370</v>
      </c>
      <c r="O29" s="20">
        <v>73890</v>
      </c>
      <c r="P29" s="20">
        <v>74420</v>
      </c>
      <c r="Q29" s="22">
        <f>SUM((P29+'Baseline data'!$C28)+($A29*$C$2))</f>
        <v>75093</v>
      </c>
      <c r="R29" s="22">
        <f>SUM((Q29+'Baseline data'!$C28)+($A29*$C$2))</f>
        <v>75766</v>
      </c>
      <c r="S29" s="22">
        <f>SUM((R29+'Baseline data'!$C28)+($A29*$C$2))</f>
        <v>76439</v>
      </c>
      <c r="T29" s="22">
        <f>SUM((S29+'Baseline data'!$C28)-'New build change of plans'!T29)</f>
        <v>76775.5</v>
      </c>
      <c r="U29" s="22">
        <f>SUM((T29+'Baseline data'!$C28)-'New build change of plans'!U29)</f>
        <v>77112</v>
      </c>
      <c r="V29" s="22">
        <f>SUM((U29+'Baseline data'!$C28)-'New build change of plans'!V29)</f>
        <v>77448.5</v>
      </c>
      <c r="W29" s="22">
        <f>SUM((V29+'Baseline data'!$C28)-'New build change of plans'!W29)</f>
        <v>77785</v>
      </c>
      <c r="X29" s="22">
        <f>SUM((W29+'Baseline data'!$C28)-'New build change of plans'!X29)</f>
        <v>78121.5</v>
      </c>
      <c r="Y29" s="22">
        <f>SUM((X29+'Baseline data'!$C28)-'New build change of plans'!Y29)</f>
        <v>78458</v>
      </c>
      <c r="Z29" s="22">
        <f>SUM((Y29+'Baseline data'!$C28)-'New build change of plans'!Z29)</f>
        <v>78794.5</v>
      </c>
      <c r="AA29" s="22">
        <f>SUM((Z29+'Baseline data'!$C28)-'New build change of plans'!AA29)</f>
        <v>79131</v>
      </c>
      <c r="AB29" s="22">
        <f>SUM((AA29+'Baseline data'!$C28)-'New build change of plans'!AB29)</f>
        <v>79467.5</v>
      </c>
      <c r="AC29" s="22">
        <f>SUM((AB29+'Baseline data'!$C28)-'New build change of plans'!AC29)</f>
        <v>79804</v>
      </c>
      <c r="AD29" s="22">
        <f>SUM((AC29+'Baseline data'!$C28)-'New build change of plans'!AD29)</f>
        <v>80140.5</v>
      </c>
      <c r="AE29" s="22">
        <f>SUM((AD29+'Baseline data'!$C28)-'New build change of plans'!AE29)</f>
        <v>80477</v>
      </c>
      <c r="AF29" s="22">
        <f>SUM((AE29+'Baseline data'!$C28)-'New build change of plans'!AF29)</f>
        <v>80813.5</v>
      </c>
      <c r="AG29" s="22">
        <f>SUM((AF29+'Baseline data'!$C28)-'New build change of plans'!AG29)</f>
        <v>81150</v>
      </c>
      <c r="AH29" s="22">
        <f>SUM((AG29+'Baseline data'!$C28)-'New build change of plans'!AH29)</f>
        <v>81486.5</v>
      </c>
      <c r="AI29" s="22">
        <f>SUM((AH29+'Baseline data'!$C28)-'New build change of plans'!AI29)</f>
        <v>81823</v>
      </c>
      <c r="AJ29" s="22">
        <f>SUM((AI29+'Baseline data'!$C28)-'New build change of plans'!AJ29)</f>
        <v>82159.5</v>
      </c>
      <c r="AK29" s="22">
        <f>SUM((AJ29+'Baseline data'!$C28)-'New build change of plans'!AK29)</f>
        <v>82496</v>
      </c>
      <c r="AL29" s="22">
        <f>SUM((AK29+'Baseline data'!$C28)-'New build change of plans'!AL29)</f>
        <v>82832.5</v>
      </c>
      <c r="AM29" s="22">
        <f>SUM((AL29+'Baseline data'!$C28)-'New build change of plans'!AM29)</f>
        <v>83169</v>
      </c>
      <c r="AN29" s="22">
        <f>SUM((AM29+'Baseline data'!$C28)-'New build change of plans'!AN29)</f>
        <v>83505.5</v>
      </c>
      <c r="AO29" s="22">
        <f>SUM((AN29+'Baseline data'!$C28)-'New build change of plans'!AO29)</f>
        <v>83842</v>
      </c>
      <c r="AP29" s="22">
        <f>SUM((AO29+'Baseline data'!$C28)-'New build change of plans'!AP29)</f>
        <v>84178.5</v>
      </c>
      <c r="AQ29" s="22">
        <f>SUM((AP29+'Baseline data'!$C28)-'New build change of plans'!AQ29)</f>
        <v>84515</v>
      </c>
      <c r="AR29" s="22">
        <f>SUM((AQ29+'Baseline data'!$C28)-'New build change of plans'!AR29)</f>
        <v>84851.5</v>
      </c>
      <c r="AS29" s="22">
        <f>SUM((AR29+'Baseline data'!$C28)-'New build change of plans'!AS29)</f>
        <v>85188</v>
      </c>
      <c r="AT29" s="22">
        <f>SUM((AS29+'Baseline data'!$C28)-'New build change of plans'!AT29)</f>
        <v>85524.5</v>
      </c>
      <c r="AU29" s="22">
        <f>SUM((AT29+'Baseline data'!$C28)-'New build change of plans'!AU29)</f>
        <v>85861</v>
      </c>
      <c r="AV29" s="22">
        <f>SUM((AU29+'Baseline data'!$C28)-'New build change of plans'!AV29)</f>
        <v>86197.5</v>
      </c>
      <c r="AW29" s="22">
        <f>SUM((AV29+'Baseline data'!$C28)-'New build change of plans'!AW29)</f>
        <v>86534</v>
      </c>
      <c r="AX29" s="22">
        <f>SUM((AW29+'Baseline data'!$C28)-'New build change of plans'!AX29)</f>
        <v>86870.5</v>
      </c>
    </row>
    <row r="30" spans="1:50" x14ac:dyDescent="0.2">
      <c r="B30" s="1" t="s">
        <v>43</v>
      </c>
      <c r="C30" s="19">
        <f t="shared" si="0"/>
        <v>78833</v>
      </c>
      <c r="D30" s="20">
        <v>55830</v>
      </c>
      <c r="E30" s="21">
        <v>56450</v>
      </c>
      <c r="F30" s="21">
        <v>57370</v>
      </c>
      <c r="G30" s="21">
        <v>58350</v>
      </c>
      <c r="H30" s="21">
        <v>59690</v>
      </c>
      <c r="I30" s="20">
        <v>60350</v>
      </c>
      <c r="J30" s="20">
        <v>61010</v>
      </c>
      <c r="K30" s="20">
        <v>61720</v>
      </c>
      <c r="L30" s="20">
        <v>62420</v>
      </c>
      <c r="M30" s="20">
        <v>63010</v>
      </c>
      <c r="N30" s="20">
        <v>63640</v>
      </c>
      <c r="O30" s="20">
        <v>64510</v>
      </c>
      <c r="P30" s="20">
        <v>65180</v>
      </c>
      <c r="Q30" s="22">
        <f>SUM((P30+'Baseline data'!$C29)+($A30*$C$2))</f>
        <v>65918</v>
      </c>
      <c r="R30" s="22">
        <f>SUM((Q30+'Baseline data'!$C29)+($A30*$C$2))</f>
        <v>66656</v>
      </c>
      <c r="S30" s="22">
        <f>SUM((R30+'Baseline data'!$C29)+($A30*$C$2))</f>
        <v>67394</v>
      </c>
      <c r="T30" s="22">
        <f>SUM((S30+'Baseline data'!$C29)-'New build change of plans'!T30)</f>
        <v>67763</v>
      </c>
      <c r="U30" s="22">
        <f>SUM((T30+'Baseline data'!$C29)-'New build change of plans'!U30)</f>
        <v>68132</v>
      </c>
      <c r="V30" s="22">
        <f>SUM((U30+'Baseline data'!$C29)-'New build change of plans'!V30)</f>
        <v>68501</v>
      </c>
      <c r="W30" s="22">
        <f>SUM((V30+'Baseline data'!$C29)-'New build change of plans'!W30)</f>
        <v>68870</v>
      </c>
      <c r="X30" s="22">
        <f>SUM((W30+'Baseline data'!$C29)-'New build change of plans'!X30)</f>
        <v>69239</v>
      </c>
      <c r="Y30" s="22">
        <f>SUM((X30+'Baseline data'!$C29)-'New build change of plans'!Y30)</f>
        <v>69608</v>
      </c>
      <c r="Z30" s="22">
        <f>SUM((Y30+'Baseline data'!$C29)-'New build change of plans'!Z30)</f>
        <v>69977</v>
      </c>
      <c r="AA30" s="22">
        <f>SUM((Z30+'Baseline data'!$C29)-'New build change of plans'!AA30)</f>
        <v>70346</v>
      </c>
      <c r="AB30" s="22">
        <f>SUM((AA30+'Baseline data'!$C29)-'New build change of plans'!AB30)</f>
        <v>70715</v>
      </c>
      <c r="AC30" s="22">
        <f>SUM((AB30+'Baseline data'!$C29)-'New build change of plans'!AC30)</f>
        <v>71084</v>
      </c>
      <c r="AD30" s="22">
        <f>SUM((AC30+'Baseline data'!$C29)-'New build change of plans'!AD30)</f>
        <v>71453</v>
      </c>
      <c r="AE30" s="22">
        <f>SUM((AD30+'Baseline data'!$C29)-'New build change of plans'!AE30)</f>
        <v>71822</v>
      </c>
      <c r="AF30" s="22">
        <f>SUM((AE30+'Baseline data'!$C29)-'New build change of plans'!AF30)</f>
        <v>72191</v>
      </c>
      <c r="AG30" s="22">
        <f>SUM((AF30+'Baseline data'!$C29)-'New build change of plans'!AG30)</f>
        <v>72560</v>
      </c>
      <c r="AH30" s="22">
        <f>SUM((AG30+'Baseline data'!$C29)-'New build change of plans'!AH30)</f>
        <v>72929</v>
      </c>
      <c r="AI30" s="22">
        <f>SUM((AH30+'Baseline data'!$C29)-'New build change of plans'!AI30)</f>
        <v>73298</v>
      </c>
      <c r="AJ30" s="22">
        <f>SUM((AI30+'Baseline data'!$C29)-'New build change of plans'!AJ30)</f>
        <v>73667</v>
      </c>
      <c r="AK30" s="22">
        <f>SUM((AJ30+'Baseline data'!$C29)-'New build change of plans'!AK30)</f>
        <v>74036</v>
      </c>
      <c r="AL30" s="22">
        <f>SUM((AK30+'Baseline data'!$C29)-'New build change of plans'!AL30)</f>
        <v>74405</v>
      </c>
      <c r="AM30" s="22">
        <f>SUM((AL30+'Baseline data'!$C29)-'New build change of plans'!AM30)</f>
        <v>74774</v>
      </c>
      <c r="AN30" s="22">
        <f>SUM((AM30+'Baseline data'!$C29)-'New build change of plans'!AN30)</f>
        <v>75143</v>
      </c>
      <c r="AO30" s="22">
        <f>SUM((AN30+'Baseline data'!$C29)-'New build change of plans'!AO30)</f>
        <v>75512</v>
      </c>
      <c r="AP30" s="22">
        <f>SUM((AO30+'Baseline data'!$C29)-'New build change of plans'!AP30)</f>
        <v>75881</v>
      </c>
      <c r="AQ30" s="22">
        <f>SUM((AP30+'Baseline data'!$C29)-'New build change of plans'!AQ30)</f>
        <v>76250</v>
      </c>
      <c r="AR30" s="22">
        <f>SUM((AQ30+'Baseline data'!$C29)-'New build change of plans'!AR30)</f>
        <v>76619</v>
      </c>
      <c r="AS30" s="22">
        <f>SUM((AR30+'Baseline data'!$C29)-'New build change of plans'!AS30)</f>
        <v>76988</v>
      </c>
      <c r="AT30" s="22">
        <f>SUM((AS30+'Baseline data'!$C29)-'New build change of plans'!AT30)</f>
        <v>77357</v>
      </c>
      <c r="AU30" s="22">
        <f>SUM((AT30+'Baseline data'!$C29)-'New build change of plans'!AU30)</f>
        <v>77726</v>
      </c>
      <c r="AV30" s="22">
        <f>SUM((AU30+'Baseline data'!$C29)-'New build change of plans'!AV30)</f>
        <v>78095</v>
      </c>
      <c r="AW30" s="22">
        <f>SUM((AV30+'Baseline data'!$C29)-'New build change of plans'!AW30)</f>
        <v>78464</v>
      </c>
      <c r="AX30" s="22">
        <f>SUM((AW30+'Baseline data'!$C29)-'New build change of plans'!AX30)</f>
        <v>78833</v>
      </c>
    </row>
    <row r="31" spans="1:50" x14ac:dyDescent="0.2">
      <c r="B31" s="27"/>
      <c r="C31" s="19"/>
      <c r="D31" s="26"/>
      <c r="E31" s="24"/>
      <c r="F31" s="24"/>
      <c r="G31" s="24"/>
      <c r="H31" s="24"/>
      <c r="I31" s="26"/>
      <c r="J31" s="26"/>
      <c r="K31" s="26"/>
      <c r="L31" s="26"/>
      <c r="M31" s="26"/>
      <c r="N31" s="26"/>
      <c r="O31" s="26"/>
      <c r="P31" s="2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</row>
    <row r="32" spans="1:50" x14ac:dyDescent="0.2">
      <c r="A32" s="12">
        <v>0.2</v>
      </c>
      <c r="B32" s="27" t="s">
        <v>51</v>
      </c>
      <c r="C32" s="19">
        <f t="shared" si="0"/>
        <v>97154</v>
      </c>
      <c r="D32" s="26"/>
      <c r="E32" s="24"/>
      <c r="F32" s="24"/>
      <c r="G32" s="24"/>
      <c r="H32" s="24"/>
      <c r="I32" s="26"/>
      <c r="J32" s="26"/>
      <c r="K32" s="26"/>
      <c r="L32" s="26"/>
      <c r="M32" s="26"/>
      <c r="N32" s="26"/>
      <c r="O32" s="26"/>
      <c r="P32" s="26"/>
      <c r="Q32" s="22"/>
      <c r="R32" s="22"/>
      <c r="S32" s="22"/>
      <c r="T32" s="22">
        <f>SUM($C$2*$A32)+'New build change of plans'!T32</f>
        <v>3134</v>
      </c>
      <c r="U32" s="22">
        <f>SUM($C$2*$A32)+T32+'New build change of plans'!U32</f>
        <v>6268</v>
      </c>
      <c r="V32" s="22">
        <f>SUM($C$2*$A32)+U32+'New build change of plans'!V32</f>
        <v>9402</v>
      </c>
      <c r="W32" s="22">
        <f>SUM($C$2*$A32)+V32+'New build change of plans'!W32</f>
        <v>12536</v>
      </c>
      <c r="X32" s="22">
        <f>SUM($C$2*$A32)+W32+'New build change of plans'!X32</f>
        <v>15670</v>
      </c>
      <c r="Y32" s="22">
        <f>SUM($C$2*$A32)+X32+'New build change of plans'!Y32</f>
        <v>18804</v>
      </c>
      <c r="Z32" s="22">
        <f>SUM($C$2*$A32)+Y32+'New build change of plans'!Z32</f>
        <v>21938</v>
      </c>
      <c r="AA32" s="22">
        <f>SUM($C$2*$A32)+Z32+'New build change of plans'!AA32</f>
        <v>25072</v>
      </c>
      <c r="AB32" s="22">
        <f>SUM($C$2*$A32)+AA32+'New build change of plans'!AB32</f>
        <v>28206</v>
      </c>
      <c r="AC32" s="22">
        <f>SUM($C$2*$A32)+AB32+'New build change of plans'!AC32</f>
        <v>31340</v>
      </c>
      <c r="AD32" s="22">
        <f>SUM($C$2*$A32)+AC32+'New build change of plans'!AD32</f>
        <v>34474</v>
      </c>
      <c r="AE32" s="22">
        <f>SUM($C$2*$A32)+AD32+'New build change of plans'!AE32</f>
        <v>37608</v>
      </c>
      <c r="AF32" s="22">
        <f>SUM($C$2*$A32)+AE32+'New build change of plans'!AF32</f>
        <v>40742</v>
      </c>
      <c r="AG32" s="22">
        <f>SUM($C$2*$A32)+AF32+'New build change of plans'!AG32</f>
        <v>43876</v>
      </c>
      <c r="AH32" s="22">
        <f>SUM($C$2*$A32)+AG32+'New build change of plans'!AH32</f>
        <v>47010</v>
      </c>
      <c r="AI32" s="22">
        <f>SUM($C$2*$A32)+AH32+'New build change of plans'!AI32</f>
        <v>50144</v>
      </c>
      <c r="AJ32" s="22">
        <f>SUM($C$2*$A32)+AI32+'New build change of plans'!AJ32</f>
        <v>53278</v>
      </c>
      <c r="AK32" s="22">
        <f>SUM($C$2*$A32)+AJ32+'New build change of plans'!AK32</f>
        <v>56412</v>
      </c>
      <c r="AL32" s="22">
        <f>SUM($C$2*$A32)+AK32+'New build change of plans'!AL32</f>
        <v>59546</v>
      </c>
      <c r="AM32" s="22">
        <f>SUM($C$2*$A32)+AL32+'New build change of plans'!AM32</f>
        <v>62680</v>
      </c>
      <c r="AN32" s="22">
        <f>SUM($C$2*$A32)+AM32+'New build change of plans'!AN32</f>
        <v>65814</v>
      </c>
      <c r="AO32" s="22">
        <f>SUM($C$2*$A32)+AN32+'New build change of plans'!AO32</f>
        <v>68948</v>
      </c>
      <c r="AP32" s="22">
        <f>SUM($C$2*$A32)+AO32+'New build change of plans'!AP32</f>
        <v>72082</v>
      </c>
      <c r="AQ32" s="22">
        <f>SUM($C$2*$A32)+AP32+'New build change of plans'!AQ32</f>
        <v>75216</v>
      </c>
      <c r="AR32" s="22">
        <f>SUM($C$2*$A32)+AQ32+'New build change of plans'!AR32</f>
        <v>78350</v>
      </c>
      <c r="AS32" s="22">
        <f>SUM($C$2*$A32)+AR32+'New build change of plans'!AS32</f>
        <v>81484</v>
      </c>
      <c r="AT32" s="22">
        <f>SUM($C$2*$A32)+AS32+'New build change of plans'!AT32</f>
        <v>84618</v>
      </c>
      <c r="AU32" s="22">
        <f>SUM($C$2*$A32)+AT32+'New build change of plans'!AU32</f>
        <v>87752</v>
      </c>
      <c r="AV32" s="22">
        <f>SUM($C$2*$A32)+AU32+'New build change of plans'!AV32</f>
        <v>90886</v>
      </c>
      <c r="AW32" s="22">
        <f>SUM($C$2*$A32)+AV32+'New build change of plans'!AW32</f>
        <v>94020</v>
      </c>
      <c r="AX32" s="22">
        <f>SUM($C$2*$A32)+AW32+'New build change of plans'!AX32</f>
        <v>97154</v>
      </c>
    </row>
    <row r="33" spans="1:50" x14ac:dyDescent="0.2">
      <c r="A33" s="12">
        <v>0.2</v>
      </c>
      <c r="B33" s="27" t="s">
        <v>52</v>
      </c>
      <c r="C33" s="19">
        <f t="shared" si="0"/>
        <v>97154</v>
      </c>
      <c r="D33" s="26"/>
      <c r="E33" s="24"/>
      <c r="F33" s="24"/>
      <c r="G33" s="24"/>
      <c r="H33" s="24"/>
      <c r="I33" s="26"/>
      <c r="J33" s="26"/>
      <c r="K33" s="26"/>
      <c r="L33" s="26"/>
      <c r="M33" s="26"/>
      <c r="N33" s="26"/>
      <c r="O33" s="26"/>
      <c r="P33" s="26"/>
      <c r="Q33" s="22"/>
      <c r="R33" s="22"/>
      <c r="S33" s="22"/>
      <c r="T33" s="22">
        <f>SUM($C$2*$A33)+'New build change of plans'!T33</f>
        <v>3134</v>
      </c>
      <c r="U33" s="22">
        <f>SUM($C$2*$A33)+T33+'New build change of plans'!U33</f>
        <v>6268</v>
      </c>
      <c r="V33" s="22">
        <f>SUM($C$2*$A33)+U33+'New build change of plans'!V33</f>
        <v>9402</v>
      </c>
      <c r="W33" s="22">
        <f>SUM($C$2*$A33)+V33+'New build change of plans'!W33</f>
        <v>12536</v>
      </c>
      <c r="X33" s="22">
        <f>SUM($C$2*$A33)+W33+'New build change of plans'!X33</f>
        <v>15670</v>
      </c>
      <c r="Y33" s="22">
        <f>SUM($C$2*$A33)+X33+'New build change of plans'!Y33</f>
        <v>18804</v>
      </c>
      <c r="Z33" s="22">
        <f>SUM($C$2*$A33)+Y33+'New build change of plans'!Z33</f>
        <v>21938</v>
      </c>
      <c r="AA33" s="22">
        <f>SUM($C$2*$A33)+Z33+'New build change of plans'!AA33</f>
        <v>25072</v>
      </c>
      <c r="AB33" s="22">
        <f>SUM($C$2*$A33)+AA33+'New build change of plans'!AB33</f>
        <v>28206</v>
      </c>
      <c r="AC33" s="22">
        <f>SUM($C$2*$A33)+AB33+'New build change of plans'!AC33</f>
        <v>31340</v>
      </c>
      <c r="AD33" s="22">
        <f>SUM($C$2*$A33)+AC33+'New build change of plans'!AD33</f>
        <v>34474</v>
      </c>
      <c r="AE33" s="22">
        <f>SUM($C$2*$A33)+AD33+'New build change of plans'!AE33</f>
        <v>37608</v>
      </c>
      <c r="AF33" s="22">
        <f>SUM($C$2*$A33)+AE33+'New build change of plans'!AF33</f>
        <v>40742</v>
      </c>
      <c r="AG33" s="22">
        <f>SUM($C$2*$A33)+AF33+'New build change of plans'!AG33</f>
        <v>43876</v>
      </c>
      <c r="AH33" s="22">
        <f>SUM($C$2*$A33)+AG33+'New build change of plans'!AH33</f>
        <v>47010</v>
      </c>
      <c r="AI33" s="22">
        <f>SUM($C$2*$A33)+AH33+'New build change of plans'!AI33</f>
        <v>50144</v>
      </c>
      <c r="AJ33" s="22">
        <f>SUM($C$2*$A33)+AI33+'New build change of plans'!AJ33</f>
        <v>53278</v>
      </c>
      <c r="AK33" s="22">
        <f>SUM($C$2*$A33)+AJ33+'New build change of plans'!AK33</f>
        <v>56412</v>
      </c>
      <c r="AL33" s="22">
        <f>SUM($C$2*$A33)+AK33+'New build change of plans'!AL33</f>
        <v>59546</v>
      </c>
      <c r="AM33" s="22">
        <f>SUM($C$2*$A33)+AL33+'New build change of plans'!AM33</f>
        <v>62680</v>
      </c>
      <c r="AN33" s="22">
        <f>SUM($C$2*$A33)+AM33+'New build change of plans'!AN33</f>
        <v>65814</v>
      </c>
      <c r="AO33" s="22">
        <f>SUM($C$2*$A33)+AN33+'New build change of plans'!AO33</f>
        <v>68948</v>
      </c>
      <c r="AP33" s="22">
        <f>SUM($C$2*$A33)+AO33+'New build change of plans'!AP33</f>
        <v>72082</v>
      </c>
      <c r="AQ33" s="22">
        <f>SUM($C$2*$A33)+AP33+'New build change of plans'!AQ33</f>
        <v>75216</v>
      </c>
      <c r="AR33" s="22">
        <f>SUM($C$2*$A33)+AQ33+'New build change of plans'!AR33</f>
        <v>78350</v>
      </c>
      <c r="AS33" s="22">
        <f>SUM($C$2*$A33)+AR33+'New build change of plans'!AS33</f>
        <v>81484</v>
      </c>
      <c r="AT33" s="22">
        <f>SUM($C$2*$A33)+AS33+'New build change of plans'!AT33</f>
        <v>84618</v>
      </c>
      <c r="AU33" s="22">
        <f>SUM($C$2*$A33)+AT33+'New build change of plans'!AU33</f>
        <v>87752</v>
      </c>
      <c r="AV33" s="22">
        <f>SUM($C$2*$A33)+AU33+'New build change of plans'!AV33</f>
        <v>90886</v>
      </c>
      <c r="AW33" s="22">
        <f>SUM($C$2*$A33)+AV33+'New build change of plans'!AW33</f>
        <v>94020</v>
      </c>
      <c r="AX33" s="22">
        <f>SUM($C$2*$A33)+AW33+'New build change of plans'!AX33</f>
        <v>97154</v>
      </c>
    </row>
    <row r="34" spans="1:50" x14ac:dyDescent="0.2">
      <c r="A34" s="12">
        <v>0.2</v>
      </c>
      <c r="B34" s="27" t="s">
        <v>53</v>
      </c>
      <c r="C34" s="19">
        <f t="shared" si="0"/>
        <v>97154</v>
      </c>
      <c r="D34" s="26"/>
      <c r="E34" s="24"/>
      <c r="F34" s="24"/>
      <c r="G34" s="24"/>
      <c r="H34" s="24"/>
      <c r="I34" s="26"/>
      <c r="J34" s="26"/>
      <c r="K34" s="26"/>
      <c r="L34" s="26"/>
      <c r="M34" s="26"/>
      <c r="N34" s="26"/>
      <c r="O34" s="26"/>
      <c r="P34" s="26"/>
      <c r="Q34" s="22"/>
      <c r="R34" s="22"/>
      <c r="S34" s="22"/>
      <c r="T34" s="22">
        <f>SUM($C$2*$A34)+'New build change of plans'!T34</f>
        <v>3134</v>
      </c>
      <c r="U34" s="22">
        <f>SUM($C$2*$A34)+T34+'New build change of plans'!U34</f>
        <v>6268</v>
      </c>
      <c r="V34" s="22">
        <f>SUM($C$2*$A34)+U34+'New build change of plans'!V34</f>
        <v>9402</v>
      </c>
      <c r="W34" s="22">
        <f>SUM($C$2*$A34)+V34+'New build change of plans'!W34</f>
        <v>12536</v>
      </c>
      <c r="X34" s="22">
        <f>SUM($C$2*$A34)+W34+'New build change of plans'!X34</f>
        <v>15670</v>
      </c>
      <c r="Y34" s="22">
        <f>SUM($C$2*$A34)+X34+'New build change of plans'!Y34</f>
        <v>18804</v>
      </c>
      <c r="Z34" s="22">
        <f>SUM($C$2*$A34)+Y34+'New build change of plans'!Z34</f>
        <v>21938</v>
      </c>
      <c r="AA34" s="22">
        <f>SUM($C$2*$A34)+Z34+'New build change of plans'!AA34</f>
        <v>25072</v>
      </c>
      <c r="AB34" s="22">
        <f>SUM($C$2*$A34)+AA34+'New build change of plans'!AB34</f>
        <v>28206</v>
      </c>
      <c r="AC34" s="22">
        <f>SUM($C$2*$A34)+AB34+'New build change of plans'!AC34</f>
        <v>31340</v>
      </c>
      <c r="AD34" s="22">
        <f>SUM($C$2*$A34)+AC34+'New build change of plans'!AD34</f>
        <v>34474</v>
      </c>
      <c r="AE34" s="22">
        <f>SUM($C$2*$A34)+AD34+'New build change of plans'!AE34</f>
        <v>37608</v>
      </c>
      <c r="AF34" s="22">
        <f>SUM($C$2*$A34)+AE34+'New build change of plans'!AF34</f>
        <v>40742</v>
      </c>
      <c r="AG34" s="22">
        <f>SUM($C$2*$A34)+AF34+'New build change of plans'!AG34</f>
        <v>43876</v>
      </c>
      <c r="AH34" s="22">
        <f>SUM($C$2*$A34)+AG34+'New build change of plans'!AH34</f>
        <v>47010</v>
      </c>
      <c r="AI34" s="22">
        <f>SUM($C$2*$A34)+AH34+'New build change of plans'!AI34</f>
        <v>50144</v>
      </c>
      <c r="AJ34" s="22">
        <f>SUM($C$2*$A34)+AI34+'New build change of plans'!AJ34</f>
        <v>53278</v>
      </c>
      <c r="AK34" s="22">
        <f>SUM($C$2*$A34)+AJ34+'New build change of plans'!AK34</f>
        <v>56412</v>
      </c>
      <c r="AL34" s="22">
        <f>SUM($C$2*$A34)+AK34+'New build change of plans'!AL34</f>
        <v>59546</v>
      </c>
      <c r="AM34" s="22">
        <f>SUM($C$2*$A34)+AL34+'New build change of plans'!AM34</f>
        <v>62680</v>
      </c>
      <c r="AN34" s="22">
        <f>SUM($C$2*$A34)+AM34+'New build change of plans'!AN34</f>
        <v>65814</v>
      </c>
      <c r="AO34" s="22">
        <f>SUM($C$2*$A34)+AN34+'New build change of plans'!AO34</f>
        <v>68948</v>
      </c>
      <c r="AP34" s="22">
        <f>SUM($C$2*$A34)+AO34+'New build change of plans'!AP34</f>
        <v>72082</v>
      </c>
      <c r="AQ34" s="22">
        <f>SUM($C$2*$A34)+AP34+'New build change of plans'!AQ34</f>
        <v>75216</v>
      </c>
      <c r="AR34" s="22">
        <f>SUM($C$2*$A34)+AQ34+'New build change of plans'!AR34</f>
        <v>78350</v>
      </c>
      <c r="AS34" s="22">
        <f>SUM($C$2*$A34)+AR34+'New build change of plans'!AS34</f>
        <v>81484</v>
      </c>
      <c r="AT34" s="22">
        <f>SUM($C$2*$A34)+AS34+'New build change of plans'!AT34</f>
        <v>84618</v>
      </c>
      <c r="AU34" s="22">
        <f>SUM($C$2*$A34)+AT34+'New build change of plans'!AU34</f>
        <v>87752</v>
      </c>
      <c r="AV34" s="22">
        <f>SUM($C$2*$A34)+AU34+'New build change of plans'!AV34</f>
        <v>90886</v>
      </c>
      <c r="AW34" s="22">
        <f>SUM($C$2*$A34)+AV34+'New build change of plans'!AW34</f>
        <v>94020</v>
      </c>
      <c r="AX34" s="22">
        <f>SUM($C$2*$A34)+AW34+'New build change of plans'!AX34</f>
        <v>97154</v>
      </c>
    </row>
    <row r="35" spans="1:50" x14ac:dyDescent="0.2">
      <c r="A35" s="12">
        <v>0.2</v>
      </c>
      <c r="B35" s="27" t="s">
        <v>54</v>
      </c>
      <c r="C35" s="19">
        <f t="shared" si="0"/>
        <v>97154</v>
      </c>
      <c r="D35" s="26"/>
      <c r="E35" s="24"/>
      <c r="F35" s="24"/>
      <c r="G35" s="24"/>
      <c r="H35" s="24"/>
      <c r="I35" s="26"/>
      <c r="J35" s="26"/>
      <c r="K35" s="26"/>
      <c r="L35" s="26"/>
      <c r="M35" s="26"/>
      <c r="N35" s="26"/>
      <c r="O35" s="26"/>
      <c r="P35" s="26"/>
      <c r="Q35" s="22"/>
      <c r="R35" s="22"/>
      <c r="S35" s="22"/>
      <c r="T35" s="22">
        <f>SUM($C$2*$A35)+'New build change of plans'!T35</f>
        <v>3134</v>
      </c>
      <c r="U35" s="22">
        <f>SUM($C$2*$A35)+T35+'New build change of plans'!U35</f>
        <v>6268</v>
      </c>
      <c r="V35" s="22">
        <f>SUM($C$2*$A35)+U35+'New build change of plans'!V35</f>
        <v>9402</v>
      </c>
      <c r="W35" s="22">
        <f>SUM($C$2*$A35)+V35+'New build change of plans'!W35</f>
        <v>12536</v>
      </c>
      <c r="X35" s="22">
        <f>SUM($C$2*$A35)+W35+'New build change of plans'!X35</f>
        <v>15670</v>
      </c>
      <c r="Y35" s="22">
        <f>SUM($C$2*$A35)+X35+'New build change of plans'!Y35</f>
        <v>18804</v>
      </c>
      <c r="Z35" s="22">
        <f>SUM($C$2*$A35)+Y35+'New build change of plans'!Z35</f>
        <v>21938</v>
      </c>
      <c r="AA35" s="22">
        <f>SUM($C$2*$A35)+Z35+'New build change of plans'!AA35</f>
        <v>25072</v>
      </c>
      <c r="AB35" s="22">
        <f>SUM($C$2*$A35)+AA35+'New build change of plans'!AB35</f>
        <v>28206</v>
      </c>
      <c r="AC35" s="22">
        <f>SUM($C$2*$A35)+AB35+'New build change of plans'!AC35</f>
        <v>31340</v>
      </c>
      <c r="AD35" s="22">
        <f>SUM($C$2*$A35)+AC35+'New build change of plans'!AD35</f>
        <v>34474</v>
      </c>
      <c r="AE35" s="22">
        <f>SUM($C$2*$A35)+AD35+'New build change of plans'!AE35</f>
        <v>37608</v>
      </c>
      <c r="AF35" s="22">
        <f>SUM($C$2*$A35)+AE35+'New build change of plans'!AF35</f>
        <v>40742</v>
      </c>
      <c r="AG35" s="22">
        <f>SUM($C$2*$A35)+AF35+'New build change of plans'!AG35</f>
        <v>43876</v>
      </c>
      <c r="AH35" s="22">
        <f>SUM($C$2*$A35)+AG35+'New build change of plans'!AH35</f>
        <v>47010</v>
      </c>
      <c r="AI35" s="22">
        <f>SUM($C$2*$A35)+AH35+'New build change of plans'!AI35</f>
        <v>50144</v>
      </c>
      <c r="AJ35" s="22">
        <f>SUM($C$2*$A35)+AI35+'New build change of plans'!AJ35</f>
        <v>53278</v>
      </c>
      <c r="AK35" s="22">
        <f>SUM($C$2*$A35)+AJ35+'New build change of plans'!AK35</f>
        <v>56412</v>
      </c>
      <c r="AL35" s="22">
        <f>SUM($C$2*$A35)+AK35+'New build change of plans'!AL35</f>
        <v>59546</v>
      </c>
      <c r="AM35" s="22">
        <f>SUM($C$2*$A35)+AL35+'New build change of plans'!AM35</f>
        <v>62680</v>
      </c>
      <c r="AN35" s="22">
        <f>SUM($C$2*$A35)+AM35+'New build change of plans'!AN35</f>
        <v>65814</v>
      </c>
      <c r="AO35" s="22">
        <f>SUM($C$2*$A35)+AN35+'New build change of plans'!AO35</f>
        <v>68948</v>
      </c>
      <c r="AP35" s="22">
        <f>SUM($C$2*$A35)+AO35+'New build change of plans'!AP35</f>
        <v>72082</v>
      </c>
      <c r="AQ35" s="22">
        <f>SUM($C$2*$A35)+AP35+'New build change of plans'!AQ35</f>
        <v>75216</v>
      </c>
      <c r="AR35" s="22">
        <f>SUM($C$2*$A35)+AQ35+'New build change of plans'!AR35</f>
        <v>78350</v>
      </c>
      <c r="AS35" s="22">
        <f>SUM($C$2*$A35)+AR35+'New build change of plans'!AS35</f>
        <v>81484</v>
      </c>
      <c r="AT35" s="22">
        <f>SUM($C$2*$A35)+AS35+'New build change of plans'!AT35</f>
        <v>84618</v>
      </c>
      <c r="AU35" s="22">
        <f>SUM($C$2*$A35)+AT35+'New build change of plans'!AU35</f>
        <v>87752</v>
      </c>
      <c r="AV35" s="22">
        <f>SUM($C$2*$A35)+AU35+'New build change of plans'!AV35</f>
        <v>90886</v>
      </c>
      <c r="AW35" s="22">
        <f>SUM($C$2*$A35)+AV35+'New build change of plans'!AW35</f>
        <v>94020</v>
      </c>
      <c r="AX35" s="22">
        <f>SUM($C$2*$A35)+AW35+'New build change of plans'!AX35</f>
        <v>97154</v>
      </c>
    </row>
    <row r="36" spans="1:50" x14ac:dyDescent="0.2">
      <c r="A36" s="12">
        <v>0.2</v>
      </c>
      <c r="B36" s="27" t="s">
        <v>55</v>
      </c>
      <c r="C36" s="19">
        <f t="shared" si="0"/>
        <v>97154</v>
      </c>
      <c r="D36" s="26"/>
      <c r="E36" s="24"/>
      <c r="F36" s="24"/>
      <c r="G36" s="24"/>
      <c r="H36" s="24"/>
      <c r="I36" s="26"/>
      <c r="J36" s="26"/>
      <c r="K36" s="26"/>
      <c r="L36" s="26"/>
      <c r="M36" s="26"/>
      <c r="N36" s="26"/>
      <c r="O36" s="26"/>
      <c r="P36" s="26"/>
      <c r="Q36" s="22"/>
      <c r="R36" s="22"/>
      <c r="S36" s="22"/>
      <c r="T36" s="22">
        <f>SUM($C$2*$A36)+'New build change of plans'!T36</f>
        <v>3134</v>
      </c>
      <c r="U36" s="22">
        <f>SUM($C$2*$A36)+T36+'New build change of plans'!U36</f>
        <v>6268</v>
      </c>
      <c r="V36" s="22">
        <f>SUM($C$2*$A36)+U36+'New build change of plans'!V36</f>
        <v>9402</v>
      </c>
      <c r="W36" s="22">
        <f>SUM($C$2*$A36)+V36+'New build change of plans'!W36</f>
        <v>12536</v>
      </c>
      <c r="X36" s="22">
        <f>SUM($C$2*$A36)+W36+'New build change of plans'!X36</f>
        <v>15670</v>
      </c>
      <c r="Y36" s="22">
        <f>SUM($C$2*$A36)+X36+'New build change of plans'!Y36</f>
        <v>18804</v>
      </c>
      <c r="Z36" s="22">
        <f>SUM($C$2*$A36)+Y36+'New build change of plans'!Z36</f>
        <v>21938</v>
      </c>
      <c r="AA36" s="22">
        <f>SUM($C$2*$A36)+Z36+'New build change of plans'!AA36</f>
        <v>25072</v>
      </c>
      <c r="AB36" s="22">
        <f>SUM($C$2*$A36)+AA36+'New build change of plans'!AB36</f>
        <v>28206</v>
      </c>
      <c r="AC36" s="22">
        <f>SUM($C$2*$A36)+AB36+'New build change of plans'!AC36</f>
        <v>31340</v>
      </c>
      <c r="AD36" s="22">
        <f>SUM($C$2*$A36)+AC36+'New build change of plans'!AD36</f>
        <v>34474</v>
      </c>
      <c r="AE36" s="22">
        <f>SUM($C$2*$A36)+AD36+'New build change of plans'!AE36</f>
        <v>37608</v>
      </c>
      <c r="AF36" s="22">
        <f>SUM($C$2*$A36)+AE36+'New build change of plans'!AF36</f>
        <v>40742</v>
      </c>
      <c r="AG36" s="22">
        <f>SUM($C$2*$A36)+AF36+'New build change of plans'!AG36</f>
        <v>43876</v>
      </c>
      <c r="AH36" s="22">
        <f>SUM($C$2*$A36)+AG36+'New build change of plans'!AH36</f>
        <v>47010</v>
      </c>
      <c r="AI36" s="22">
        <f>SUM($C$2*$A36)+AH36+'New build change of plans'!AI36</f>
        <v>50144</v>
      </c>
      <c r="AJ36" s="22">
        <f>SUM($C$2*$A36)+AI36+'New build change of plans'!AJ36</f>
        <v>53278</v>
      </c>
      <c r="AK36" s="22">
        <f>SUM($C$2*$A36)+AJ36+'New build change of plans'!AK36</f>
        <v>56412</v>
      </c>
      <c r="AL36" s="22">
        <f>SUM($C$2*$A36)+AK36+'New build change of plans'!AL36</f>
        <v>59546</v>
      </c>
      <c r="AM36" s="22">
        <f>SUM($C$2*$A36)+AL36+'New build change of plans'!AM36</f>
        <v>62680</v>
      </c>
      <c r="AN36" s="22">
        <f>SUM($C$2*$A36)+AM36+'New build change of plans'!AN36</f>
        <v>65814</v>
      </c>
      <c r="AO36" s="22">
        <f>SUM($C$2*$A36)+AN36+'New build change of plans'!AO36</f>
        <v>68948</v>
      </c>
      <c r="AP36" s="22">
        <f>SUM($C$2*$A36)+AO36+'New build change of plans'!AP36</f>
        <v>72082</v>
      </c>
      <c r="AQ36" s="22">
        <f>SUM($C$2*$A36)+AP36+'New build change of plans'!AQ36</f>
        <v>75216</v>
      </c>
      <c r="AR36" s="22">
        <f>SUM($C$2*$A36)+AQ36+'New build change of plans'!AR36</f>
        <v>78350</v>
      </c>
      <c r="AS36" s="22">
        <f>SUM($C$2*$A36)+AR36+'New build change of plans'!AS36</f>
        <v>81484</v>
      </c>
      <c r="AT36" s="22">
        <f>SUM($C$2*$A36)+AS36+'New build change of plans'!AT36</f>
        <v>84618</v>
      </c>
      <c r="AU36" s="22">
        <f>SUM($C$2*$A36)+AT36+'New build change of plans'!AU36</f>
        <v>87752</v>
      </c>
      <c r="AV36" s="22">
        <f>SUM($C$2*$A36)+AU36+'New build change of plans'!AV36</f>
        <v>90886</v>
      </c>
      <c r="AW36" s="22">
        <f>SUM($C$2*$A36)+AV36+'New build change of plans'!AW36</f>
        <v>94020</v>
      </c>
      <c r="AX36" s="22">
        <f>SUM($C$2*$A36)+AW36+'New build change of plans'!AX36</f>
        <v>97154</v>
      </c>
    </row>
    <row r="37" spans="1:50" x14ac:dyDescent="0.2">
      <c r="C37" s="19">
        <f t="shared" si="0"/>
        <v>0</v>
      </c>
      <c r="E37" s="25"/>
      <c r="F37" s="25"/>
      <c r="G37" s="25"/>
      <c r="H37" s="25"/>
    </row>
    <row r="38" spans="1:50" x14ac:dyDescent="0.2">
      <c r="A38" s="12">
        <f>SUM(A5:A36)</f>
        <v>1</v>
      </c>
      <c r="B38" s="12" t="s">
        <v>56</v>
      </c>
      <c r="C38" s="19">
        <f t="shared" si="0"/>
        <v>2294650</v>
      </c>
      <c r="D38" s="22">
        <f>SUM(D5:D36)</f>
        <v>1358880</v>
      </c>
      <c r="E38" s="22">
        <f t="shared" ref="E38:AX38" si="1">SUM(E5:E36)</f>
        <v>1378480</v>
      </c>
      <c r="F38" s="22">
        <f t="shared" si="1"/>
        <v>1389990</v>
      </c>
      <c r="G38" s="22">
        <f t="shared" si="1"/>
        <v>1404450</v>
      </c>
      <c r="H38" s="22">
        <f t="shared" si="1"/>
        <v>1421460</v>
      </c>
      <c r="I38" s="22">
        <f t="shared" si="1"/>
        <v>1431180</v>
      </c>
      <c r="J38" s="22">
        <f t="shared" si="1"/>
        <v>1454330</v>
      </c>
      <c r="K38" s="22">
        <f t="shared" si="1"/>
        <v>1465690</v>
      </c>
      <c r="L38" s="22">
        <f t="shared" si="1"/>
        <v>1478840</v>
      </c>
      <c r="M38" s="22">
        <f t="shared" si="1"/>
        <v>1490380</v>
      </c>
      <c r="N38" s="22">
        <f t="shared" si="1"/>
        <v>1504180</v>
      </c>
      <c r="O38" s="22">
        <f t="shared" si="1"/>
        <v>1520590</v>
      </c>
      <c r="P38" s="22">
        <f t="shared" si="1"/>
        <v>1537670</v>
      </c>
      <c r="Q38" s="22">
        <f t="shared" si="1"/>
        <v>1552330</v>
      </c>
      <c r="R38" s="22">
        <f t="shared" si="1"/>
        <v>1566990</v>
      </c>
      <c r="S38" s="22">
        <f t="shared" si="1"/>
        <v>1581650</v>
      </c>
      <c r="T38" s="22">
        <f t="shared" si="1"/>
        <v>1604650</v>
      </c>
      <c r="U38" s="22">
        <f t="shared" si="1"/>
        <v>1627650</v>
      </c>
      <c r="V38" s="22">
        <f t="shared" si="1"/>
        <v>1650650</v>
      </c>
      <c r="W38" s="22">
        <f t="shared" si="1"/>
        <v>1673650</v>
      </c>
      <c r="X38" s="22">
        <f t="shared" si="1"/>
        <v>1696650</v>
      </c>
      <c r="Y38" s="22">
        <f t="shared" si="1"/>
        <v>1719650</v>
      </c>
      <c r="Z38" s="22">
        <f t="shared" si="1"/>
        <v>1742650</v>
      </c>
      <c r="AA38" s="22">
        <f t="shared" si="1"/>
        <v>1765650</v>
      </c>
      <c r="AB38" s="22">
        <f t="shared" si="1"/>
        <v>1788650</v>
      </c>
      <c r="AC38" s="22">
        <f t="shared" si="1"/>
        <v>1811650</v>
      </c>
      <c r="AD38" s="22">
        <f t="shared" si="1"/>
        <v>1834650</v>
      </c>
      <c r="AE38" s="22">
        <f t="shared" si="1"/>
        <v>1857650</v>
      </c>
      <c r="AF38" s="22">
        <f t="shared" si="1"/>
        <v>1880650</v>
      </c>
      <c r="AG38" s="22">
        <f t="shared" si="1"/>
        <v>1903650</v>
      </c>
      <c r="AH38" s="22">
        <f t="shared" si="1"/>
        <v>1926650</v>
      </c>
      <c r="AI38" s="22">
        <f t="shared" si="1"/>
        <v>1949650</v>
      </c>
      <c r="AJ38" s="22">
        <f t="shared" si="1"/>
        <v>1972650</v>
      </c>
      <c r="AK38" s="22">
        <f t="shared" si="1"/>
        <v>1995650</v>
      </c>
      <c r="AL38" s="22">
        <f t="shared" si="1"/>
        <v>2018650</v>
      </c>
      <c r="AM38" s="22">
        <f t="shared" si="1"/>
        <v>2041650</v>
      </c>
      <c r="AN38" s="22">
        <f t="shared" si="1"/>
        <v>2064650</v>
      </c>
      <c r="AO38" s="22">
        <f t="shared" si="1"/>
        <v>2087650</v>
      </c>
      <c r="AP38" s="22">
        <f t="shared" si="1"/>
        <v>2110650</v>
      </c>
      <c r="AQ38" s="22">
        <f t="shared" si="1"/>
        <v>2133650</v>
      </c>
      <c r="AR38" s="22">
        <f t="shared" si="1"/>
        <v>2156650</v>
      </c>
      <c r="AS38" s="22">
        <f t="shared" si="1"/>
        <v>2179650</v>
      </c>
      <c r="AT38" s="22">
        <f t="shared" si="1"/>
        <v>2202650</v>
      </c>
      <c r="AU38" s="22">
        <f t="shared" si="1"/>
        <v>2225650</v>
      </c>
      <c r="AV38" s="22">
        <f t="shared" si="1"/>
        <v>2248650</v>
      </c>
      <c r="AW38" s="22">
        <f t="shared" si="1"/>
        <v>2271650</v>
      </c>
      <c r="AX38" s="22">
        <f t="shared" si="1"/>
        <v>2294650</v>
      </c>
    </row>
    <row r="41" spans="1:50" x14ac:dyDescent="0.2">
      <c r="AI41" s="2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8"/>
  <sheetViews>
    <sheetView tabSelected="1" workbookViewId="0">
      <pane xSplit="1" topLeftCell="B1" activePane="topRight" state="frozen"/>
      <selection pane="topRight" activeCell="A7" sqref="A7"/>
    </sheetView>
  </sheetViews>
  <sheetFormatPr defaultColWidth="8.85546875" defaultRowHeight="12.75" x14ac:dyDescent="0.2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 x14ac:dyDescent="0.2">
      <c r="A1" s="13" t="s">
        <v>46</v>
      </c>
    </row>
    <row r="3" spans="1:48" x14ac:dyDescent="0.2">
      <c r="A3" s="13" t="s">
        <v>57</v>
      </c>
    </row>
    <row r="4" spans="1:48" x14ac:dyDescent="0.2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 x14ac:dyDescent="0.2">
      <c r="A5" s="1" t="s">
        <v>9</v>
      </c>
      <c r="B5" s="20">
        <f>'Projection New Settlements'!D5</f>
        <v>55670</v>
      </c>
      <c r="C5" s="20">
        <f>'Projection New Settlements'!E5</f>
        <v>56260</v>
      </c>
      <c r="D5" s="20">
        <f>'Projection New Settlements'!F5</f>
        <v>57180</v>
      </c>
      <c r="E5" s="20">
        <f>'Projection New Settlements'!G5</f>
        <v>57900</v>
      </c>
      <c r="F5" s="20">
        <f>'Projection New Settlements'!H5</f>
        <v>58200</v>
      </c>
      <c r="G5" s="20">
        <f>'Projection New Settlements'!I5</f>
        <v>58490</v>
      </c>
      <c r="H5" s="20">
        <f>'Projection New Settlements'!J5</f>
        <v>58790</v>
      </c>
      <c r="I5" s="20">
        <f>'Projection New Settlements'!K5</f>
        <v>59020</v>
      </c>
      <c r="J5" s="20">
        <f>'Projection New Settlements'!L5</f>
        <v>59370</v>
      </c>
      <c r="K5" s="20">
        <f>'Projection New Settlements'!M5</f>
        <v>59720</v>
      </c>
      <c r="L5" s="20">
        <f>'Projection New Settlements'!N5</f>
        <v>60130</v>
      </c>
      <c r="M5" s="20">
        <f>'Projection New Settlements'!O5</f>
        <v>61070</v>
      </c>
      <c r="N5" s="20">
        <f>'Projection New Settlements'!P5</f>
        <v>62500</v>
      </c>
      <c r="O5" s="20">
        <f>'Projection New Settlements'!Q5</f>
        <v>63070</v>
      </c>
      <c r="P5" s="20">
        <f>'Projection New Settlements'!R5</f>
        <v>63640</v>
      </c>
      <c r="Q5" s="20">
        <f>'Projection New Settlements'!S5</f>
        <v>64210</v>
      </c>
      <c r="R5" s="20">
        <f>'Projection New Settlements'!T5+R32</f>
        <v>67629</v>
      </c>
      <c r="S5" s="20">
        <f>'Projection New Settlements'!U5+S32</f>
        <v>71048</v>
      </c>
      <c r="T5" s="20">
        <f>'Projection New Settlements'!V5+T32</f>
        <v>74467</v>
      </c>
      <c r="U5" s="20">
        <f>'Projection New Settlements'!W5+U32</f>
        <v>77886</v>
      </c>
      <c r="V5" s="20">
        <f>'Projection New Settlements'!X5+V32</f>
        <v>81305</v>
      </c>
      <c r="W5" s="20">
        <f>'Projection New Settlements'!Y5+W32</f>
        <v>84724</v>
      </c>
      <c r="X5" s="20">
        <f>'Projection New Settlements'!Z5+X32</f>
        <v>88143</v>
      </c>
      <c r="Y5" s="20">
        <f>'Projection New Settlements'!AA5+Y32</f>
        <v>91562</v>
      </c>
      <c r="Z5" s="20">
        <f>'Projection New Settlements'!AB5+Z32</f>
        <v>94981</v>
      </c>
      <c r="AA5" s="20">
        <f>'Projection New Settlements'!AC5+AA32</f>
        <v>98400</v>
      </c>
      <c r="AB5" s="20">
        <f>'Projection New Settlements'!AD5+AB32</f>
        <v>101819</v>
      </c>
      <c r="AC5" s="20">
        <f>'Projection New Settlements'!AE5+AC32</f>
        <v>105238</v>
      </c>
      <c r="AD5" s="20">
        <f>'Projection New Settlements'!AF5+AD32</f>
        <v>108657</v>
      </c>
      <c r="AE5" s="20">
        <f>'Projection New Settlements'!AG5+AE32</f>
        <v>112076</v>
      </c>
      <c r="AF5" s="20">
        <f>'Projection New Settlements'!AH5+AF32</f>
        <v>115495</v>
      </c>
      <c r="AG5" s="20">
        <f>'Projection New Settlements'!AI5+AG32</f>
        <v>118914</v>
      </c>
      <c r="AH5" s="20">
        <f>'Projection New Settlements'!AJ5+AH32</f>
        <v>122333</v>
      </c>
      <c r="AI5" s="20">
        <f>'Projection New Settlements'!AK5+AI32</f>
        <v>125752</v>
      </c>
      <c r="AJ5" s="20">
        <f>'Projection New Settlements'!AL5+AJ32</f>
        <v>129171</v>
      </c>
      <c r="AK5" s="20">
        <f>'Projection New Settlements'!AM5+AK32</f>
        <v>132590</v>
      </c>
      <c r="AL5" s="20">
        <f>'Projection New Settlements'!AN5+AL32</f>
        <v>136009</v>
      </c>
      <c r="AM5" s="20">
        <f>'Projection New Settlements'!AO5+AM32</f>
        <v>139428</v>
      </c>
      <c r="AN5" s="20">
        <f>'Projection New Settlements'!AP5+AN32</f>
        <v>142847</v>
      </c>
      <c r="AO5" s="20">
        <f>'Projection New Settlements'!AQ5+AO32</f>
        <v>146266</v>
      </c>
      <c r="AP5" s="20">
        <f>'Projection New Settlements'!AR5+AP32</f>
        <v>149685</v>
      </c>
      <c r="AQ5" s="20">
        <f>'Projection New Settlements'!AS5+AQ32</f>
        <v>153104</v>
      </c>
      <c r="AR5" s="20">
        <f>'Projection New Settlements'!AT5+AR32</f>
        <v>156523</v>
      </c>
      <c r="AS5" s="20">
        <f>'Projection New Settlements'!AU5+AS32</f>
        <v>159942</v>
      </c>
      <c r="AT5" s="20">
        <f>'Projection New Settlements'!AV5+AT32</f>
        <v>163361</v>
      </c>
      <c r="AU5" s="20">
        <f>'Projection New Settlements'!AW5+AU32</f>
        <v>166780</v>
      </c>
      <c r="AV5" s="20">
        <f>'Projection New Settlements'!AX5+AV32</f>
        <v>170199</v>
      </c>
    </row>
    <row r="6" spans="1:48" x14ac:dyDescent="0.2">
      <c r="A6" s="1" t="s">
        <v>67</v>
      </c>
      <c r="B6" s="20">
        <f>'Projection New Settlements'!D6</f>
        <v>53940</v>
      </c>
      <c r="C6" s="20">
        <f>'Projection New Settlements'!E6</f>
        <v>54460</v>
      </c>
      <c r="D6" s="20">
        <f>'Projection New Settlements'!F6</f>
        <v>55260</v>
      </c>
      <c r="E6" s="20">
        <f>'Projection New Settlements'!G6</f>
        <v>55980</v>
      </c>
      <c r="F6" s="20">
        <f>'Projection New Settlements'!H6</f>
        <v>56400</v>
      </c>
      <c r="G6" s="20">
        <f>'Projection New Settlements'!I6</f>
        <v>56960</v>
      </c>
      <c r="H6" s="20">
        <f>'Projection New Settlements'!J6</f>
        <v>57110</v>
      </c>
      <c r="I6" s="20">
        <f>'Projection New Settlements'!K6</f>
        <v>57220</v>
      </c>
      <c r="J6" s="20">
        <f>'Projection New Settlements'!L6</f>
        <v>57480</v>
      </c>
      <c r="K6" s="20">
        <f>'Projection New Settlements'!M6</f>
        <v>57690</v>
      </c>
      <c r="L6" s="20">
        <f>'Projection New Settlements'!N6</f>
        <v>57760</v>
      </c>
      <c r="M6" s="20">
        <f>'Projection New Settlements'!O6</f>
        <v>58030</v>
      </c>
      <c r="N6" s="20">
        <f>'Projection New Settlements'!P6</f>
        <v>58400</v>
      </c>
      <c r="O6" s="20">
        <f>'Projection New Settlements'!Q6</f>
        <v>58674</v>
      </c>
      <c r="P6" s="20">
        <f>'Projection New Settlements'!R6</f>
        <v>58948</v>
      </c>
      <c r="Q6" s="20">
        <f>'Projection New Settlements'!S6</f>
        <v>59222</v>
      </c>
      <c r="R6" s="20">
        <f>'Projection New Settlements'!T6</f>
        <v>59359</v>
      </c>
      <c r="S6" s="20">
        <f>'Projection New Settlements'!U6</f>
        <v>59496</v>
      </c>
      <c r="T6" s="20">
        <f>'Projection New Settlements'!V6</f>
        <v>59633</v>
      </c>
      <c r="U6" s="20">
        <f>'Projection New Settlements'!W6</f>
        <v>59770</v>
      </c>
      <c r="V6" s="20">
        <f>'Projection New Settlements'!X6</f>
        <v>59907</v>
      </c>
      <c r="W6" s="20">
        <f>'Projection New Settlements'!Y6</f>
        <v>60044</v>
      </c>
      <c r="X6" s="20">
        <f>'Projection New Settlements'!Z6</f>
        <v>60181</v>
      </c>
      <c r="Y6" s="20">
        <f>'Projection New Settlements'!AA6</f>
        <v>60318</v>
      </c>
      <c r="Z6" s="20">
        <f>'Projection New Settlements'!AB6</f>
        <v>60455</v>
      </c>
      <c r="AA6" s="20">
        <f>'Projection New Settlements'!AC6</f>
        <v>60592</v>
      </c>
      <c r="AB6" s="20">
        <f>'Projection New Settlements'!AD6</f>
        <v>60729</v>
      </c>
      <c r="AC6" s="20">
        <f>'Projection New Settlements'!AE6</f>
        <v>60866</v>
      </c>
      <c r="AD6" s="20">
        <f>'Projection New Settlements'!AF6</f>
        <v>61003</v>
      </c>
      <c r="AE6" s="20">
        <f>'Projection New Settlements'!AG6</f>
        <v>61140</v>
      </c>
      <c r="AF6" s="20">
        <f>'Projection New Settlements'!AH6</f>
        <v>61277</v>
      </c>
      <c r="AG6" s="20">
        <f>'Projection New Settlements'!AI6</f>
        <v>61414</v>
      </c>
      <c r="AH6" s="20">
        <f>'Projection New Settlements'!AJ6</f>
        <v>61551</v>
      </c>
      <c r="AI6" s="20">
        <f>'Projection New Settlements'!AK6</f>
        <v>61688</v>
      </c>
      <c r="AJ6" s="20">
        <f>'Projection New Settlements'!AL6</f>
        <v>61825</v>
      </c>
      <c r="AK6" s="20">
        <f>'Projection New Settlements'!AM6</f>
        <v>61962</v>
      </c>
      <c r="AL6" s="20">
        <f>'Projection New Settlements'!AN6</f>
        <v>62099</v>
      </c>
      <c r="AM6" s="20">
        <f>'Projection New Settlements'!AO6</f>
        <v>62236</v>
      </c>
      <c r="AN6" s="20">
        <f>'Projection New Settlements'!AP6</f>
        <v>62373</v>
      </c>
      <c r="AO6" s="20">
        <f>'Projection New Settlements'!AQ6</f>
        <v>62510</v>
      </c>
      <c r="AP6" s="20">
        <f>'Projection New Settlements'!AR6</f>
        <v>62647</v>
      </c>
      <c r="AQ6" s="20">
        <f>'Projection New Settlements'!AS6</f>
        <v>62784</v>
      </c>
      <c r="AR6" s="20">
        <f>'Projection New Settlements'!AT6</f>
        <v>62921</v>
      </c>
      <c r="AS6" s="20">
        <f>'Projection New Settlements'!AU6</f>
        <v>63058</v>
      </c>
      <c r="AT6" s="20">
        <f>'Projection New Settlements'!AV6</f>
        <v>63195</v>
      </c>
      <c r="AU6" s="20">
        <f>'Projection New Settlements'!AW6</f>
        <v>63332</v>
      </c>
      <c r="AV6" s="20">
        <f>'Projection New Settlements'!AX6</f>
        <v>63469</v>
      </c>
    </row>
    <row r="7" spans="1:48" x14ac:dyDescent="0.2">
      <c r="A7" s="1" t="s">
        <v>13</v>
      </c>
      <c r="B7" s="20">
        <f>'Projection New Settlements'!D7</f>
        <v>54740</v>
      </c>
      <c r="C7" s="20">
        <f>'Projection New Settlements'!E7</f>
        <v>54930</v>
      </c>
      <c r="D7" s="20">
        <f>'Projection New Settlements'!F7</f>
        <v>55150</v>
      </c>
      <c r="E7" s="20">
        <f>'Projection New Settlements'!G7</f>
        <v>55360</v>
      </c>
      <c r="F7" s="20">
        <f>'Projection New Settlements'!H7</f>
        <v>55900</v>
      </c>
      <c r="G7" s="20">
        <f>'Projection New Settlements'!I7</f>
        <v>56180</v>
      </c>
      <c r="H7" s="20">
        <f>'Projection New Settlements'!J7</f>
        <v>56410</v>
      </c>
      <c r="I7" s="20">
        <f>'Projection New Settlements'!K7</f>
        <v>56640</v>
      </c>
      <c r="J7" s="20">
        <f>'Projection New Settlements'!L7</f>
        <v>57120</v>
      </c>
      <c r="K7" s="20">
        <f>'Projection New Settlements'!M7</f>
        <v>57600</v>
      </c>
      <c r="L7" s="20">
        <f>'Projection New Settlements'!N7</f>
        <v>58110</v>
      </c>
      <c r="M7" s="20">
        <f>'Projection New Settlements'!O7</f>
        <v>58730</v>
      </c>
      <c r="N7" s="20">
        <f>'Projection New Settlements'!P7</f>
        <v>59310</v>
      </c>
      <c r="O7" s="20">
        <f>'Projection New Settlements'!Q7</f>
        <v>59777</v>
      </c>
      <c r="P7" s="20">
        <f>'Projection New Settlements'!R7</f>
        <v>60244</v>
      </c>
      <c r="Q7" s="20">
        <f>'Projection New Settlements'!S7</f>
        <v>60711</v>
      </c>
      <c r="R7" s="20">
        <f>'Projection New Settlements'!T7</f>
        <v>60944.5</v>
      </c>
      <c r="S7" s="20">
        <f>'Projection New Settlements'!U7</f>
        <v>61178</v>
      </c>
      <c r="T7" s="20">
        <f>'Projection New Settlements'!V7</f>
        <v>61411.5</v>
      </c>
      <c r="U7" s="20">
        <f>'Projection New Settlements'!W7</f>
        <v>61645</v>
      </c>
      <c r="V7" s="20">
        <f>'Projection New Settlements'!X7</f>
        <v>61878.5</v>
      </c>
      <c r="W7" s="20">
        <f>'Projection New Settlements'!Y7</f>
        <v>62112</v>
      </c>
      <c r="X7" s="20">
        <f>'Projection New Settlements'!Z7</f>
        <v>62345.5</v>
      </c>
      <c r="Y7" s="20">
        <f>'Projection New Settlements'!AA7</f>
        <v>62579</v>
      </c>
      <c r="Z7" s="20">
        <f>'Projection New Settlements'!AB7</f>
        <v>62812.5</v>
      </c>
      <c r="AA7" s="20">
        <f>'Projection New Settlements'!AC7</f>
        <v>63046</v>
      </c>
      <c r="AB7" s="20">
        <f>'Projection New Settlements'!AD7</f>
        <v>63279.5</v>
      </c>
      <c r="AC7" s="20">
        <f>'Projection New Settlements'!AE7</f>
        <v>63513</v>
      </c>
      <c r="AD7" s="20">
        <f>'Projection New Settlements'!AF7</f>
        <v>63746.5</v>
      </c>
      <c r="AE7" s="20">
        <f>'Projection New Settlements'!AG7</f>
        <v>63980</v>
      </c>
      <c r="AF7" s="20">
        <f>'Projection New Settlements'!AH7</f>
        <v>64213.5</v>
      </c>
      <c r="AG7" s="20">
        <f>'Projection New Settlements'!AI7</f>
        <v>64447</v>
      </c>
      <c r="AH7" s="20">
        <f>'Projection New Settlements'!AJ7</f>
        <v>64680.5</v>
      </c>
      <c r="AI7" s="20">
        <f>'Projection New Settlements'!AK7</f>
        <v>64914</v>
      </c>
      <c r="AJ7" s="20">
        <f>'Projection New Settlements'!AL7</f>
        <v>65147.5</v>
      </c>
      <c r="AK7" s="20">
        <f>'Projection New Settlements'!AM7</f>
        <v>65381</v>
      </c>
      <c r="AL7" s="20">
        <f>'Projection New Settlements'!AN7</f>
        <v>65614.5</v>
      </c>
      <c r="AM7" s="20">
        <f>'Projection New Settlements'!AO7</f>
        <v>65848</v>
      </c>
      <c r="AN7" s="20">
        <f>'Projection New Settlements'!AP7</f>
        <v>66081.5</v>
      </c>
      <c r="AO7" s="20">
        <f>'Projection New Settlements'!AQ7</f>
        <v>66315</v>
      </c>
      <c r="AP7" s="20">
        <f>'Projection New Settlements'!AR7</f>
        <v>66548.5</v>
      </c>
      <c r="AQ7" s="20">
        <f>'Projection New Settlements'!AS7</f>
        <v>66782</v>
      </c>
      <c r="AR7" s="20">
        <f>'Projection New Settlements'!AT7</f>
        <v>67015.5</v>
      </c>
      <c r="AS7" s="20">
        <f>'Projection New Settlements'!AU7</f>
        <v>67249</v>
      </c>
      <c r="AT7" s="20">
        <f>'Projection New Settlements'!AV7</f>
        <v>67482.5</v>
      </c>
      <c r="AU7" s="20">
        <f>'Projection New Settlements'!AW7</f>
        <v>67716</v>
      </c>
      <c r="AV7" s="20">
        <f>'Projection New Settlements'!AX7</f>
        <v>67949.5</v>
      </c>
    </row>
    <row r="8" spans="1:48" x14ac:dyDescent="0.2">
      <c r="A8" s="1" t="s">
        <v>15</v>
      </c>
      <c r="B8" s="20">
        <f>'Projection New Settlements'!D8</f>
        <v>47520</v>
      </c>
      <c r="C8" s="20">
        <f>'Projection New Settlements'!E8</f>
        <v>48270</v>
      </c>
      <c r="D8" s="20">
        <f>'Projection New Settlements'!F8</f>
        <v>48910</v>
      </c>
      <c r="E8" s="20">
        <f>'Projection New Settlements'!G8</f>
        <v>49450</v>
      </c>
      <c r="F8" s="20">
        <f>'Projection New Settlements'!H8</f>
        <v>49910</v>
      </c>
      <c r="G8" s="20">
        <f>'Projection New Settlements'!I8</f>
        <v>50240</v>
      </c>
      <c r="H8" s="20">
        <f>'Projection New Settlements'!J8</f>
        <v>50680</v>
      </c>
      <c r="I8" s="20">
        <f>'Projection New Settlements'!K8</f>
        <v>51020</v>
      </c>
      <c r="J8" s="20">
        <f>'Projection New Settlements'!L8</f>
        <v>51400</v>
      </c>
      <c r="K8" s="20">
        <f>'Projection New Settlements'!M8</f>
        <v>51720</v>
      </c>
      <c r="L8" s="20">
        <f>'Projection New Settlements'!N8</f>
        <v>52270</v>
      </c>
      <c r="M8" s="20">
        <f>'Projection New Settlements'!O8</f>
        <v>53090</v>
      </c>
      <c r="N8" s="20">
        <f>'Projection New Settlements'!P8</f>
        <v>54220</v>
      </c>
      <c r="O8" s="20">
        <f>'Projection New Settlements'!Q8</f>
        <v>54859</v>
      </c>
      <c r="P8" s="20">
        <f>'Projection New Settlements'!R8</f>
        <v>55498</v>
      </c>
      <c r="Q8" s="20">
        <f>'Projection New Settlements'!S8</f>
        <v>56137</v>
      </c>
      <c r="R8" s="20">
        <f>'Projection New Settlements'!T8</f>
        <v>56456.5</v>
      </c>
      <c r="S8" s="20">
        <f>'Projection New Settlements'!U8</f>
        <v>56776</v>
      </c>
      <c r="T8" s="20">
        <f>'Projection New Settlements'!V8</f>
        <v>57095.5</v>
      </c>
      <c r="U8" s="20">
        <f>'Projection New Settlements'!W8</f>
        <v>57415</v>
      </c>
      <c r="V8" s="20">
        <f>'Projection New Settlements'!X8</f>
        <v>57734.5</v>
      </c>
      <c r="W8" s="20">
        <f>'Projection New Settlements'!Y8</f>
        <v>58054</v>
      </c>
      <c r="X8" s="20">
        <f>'Projection New Settlements'!Z8</f>
        <v>58373.5</v>
      </c>
      <c r="Y8" s="20">
        <f>'Projection New Settlements'!AA8</f>
        <v>58693</v>
      </c>
      <c r="Z8" s="20">
        <f>'Projection New Settlements'!AB8</f>
        <v>59012.5</v>
      </c>
      <c r="AA8" s="20">
        <f>'Projection New Settlements'!AC8</f>
        <v>59332</v>
      </c>
      <c r="AB8" s="20">
        <f>'Projection New Settlements'!AD8</f>
        <v>59651.5</v>
      </c>
      <c r="AC8" s="20">
        <f>'Projection New Settlements'!AE8</f>
        <v>59971</v>
      </c>
      <c r="AD8" s="20">
        <f>'Projection New Settlements'!AF8</f>
        <v>60290.5</v>
      </c>
      <c r="AE8" s="20">
        <f>'Projection New Settlements'!AG8</f>
        <v>60610</v>
      </c>
      <c r="AF8" s="20">
        <f>'Projection New Settlements'!AH8</f>
        <v>60929.5</v>
      </c>
      <c r="AG8" s="20">
        <f>'Projection New Settlements'!AI8</f>
        <v>61249</v>
      </c>
      <c r="AH8" s="20">
        <f>'Projection New Settlements'!AJ8</f>
        <v>61568.5</v>
      </c>
      <c r="AI8" s="20">
        <f>'Projection New Settlements'!AK8</f>
        <v>61888</v>
      </c>
      <c r="AJ8" s="20">
        <f>'Projection New Settlements'!AL8</f>
        <v>62207.5</v>
      </c>
      <c r="AK8" s="20">
        <f>'Projection New Settlements'!AM8</f>
        <v>62527</v>
      </c>
      <c r="AL8" s="20">
        <f>'Projection New Settlements'!AN8</f>
        <v>62846.5</v>
      </c>
      <c r="AM8" s="20">
        <f>'Projection New Settlements'!AO8</f>
        <v>63166</v>
      </c>
      <c r="AN8" s="20">
        <f>'Projection New Settlements'!AP8</f>
        <v>63485.5</v>
      </c>
      <c r="AO8" s="20">
        <f>'Projection New Settlements'!AQ8</f>
        <v>63805</v>
      </c>
      <c r="AP8" s="20">
        <f>'Projection New Settlements'!AR8</f>
        <v>64124.5</v>
      </c>
      <c r="AQ8" s="20">
        <f>'Projection New Settlements'!AS8</f>
        <v>64444</v>
      </c>
      <c r="AR8" s="20">
        <f>'Projection New Settlements'!AT8</f>
        <v>64763.5</v>
      </c>
      <c r="AS8" s="20">
        <f>'Projection New Settlements'!AU8</f>
        <v>65083</v>
      </c>
      <c r="AT8" s="20">
        <f>'Projection New Settlements'!AV8</f>
        <v>65402.5</v>
      </c>
      <c r="AU8" s="20">
        <f>'Projection New Settlements'!AW8</f>
        <v>65722</v>
      </c>
      <c r="AV8" s="20">
        <f>'Projection New Settlements'!AX8</f>
        <v>66041.5</v>
      </c>
    </row>
    <row r="9" spans="1:48" x14ac:dyDescent="0.2">
      <c r="A9" s="1" t="s">
        <v>17</v>
      </c>
      <c r="B9" s="20">
        <f>'Projection New Settlements'!D9</f>
        <v>41420</v>
      </c>
      <c r="C9" s="20">
        <f>'Projection New Settlements'!E9</f>
        <v>42010</v>
      </c>
      <c r="D9" s="20">
        <f>'Projection New Settlements'!F9</f>
        <v>42710</v>
      </c>
      <c r="E9" s="20">
        <f>'Projection New Settlements'!G9</f>
        <v>43480</v>
      </c>
      <c r="F9" s="20">
        <f>'Projection New Settlements'!H9</f>
        <v>44320</v>
      </c>
      <c r="G9" s="20">
        <f>'Projection New Settlements'!I9</f>
        <v>44850</v>
      </c>
      <c r="H9" s="20">
        <f>'Projection New Settlements'!J9</f>
        <v>45200</v>
      </c>
      <c r="I9" s="20">
        <f>'Projection New Settlements'!K9</f>
        <v>45580</v>
      </c>
      <c r="J9" s="20">
        <f>'Projection New Settlements'!L9</f>
        <v>45940</v>
      </c>
      <c r="K9" s="20">
        <f>'Projection New Settlements'!M9</f>
        <v>46220</v>
      </c>
      <c r="L9" s="20">
        <f>'Projection New Settlements'!N9</f>
        <v>46400</v>
      </c>
      <c r="M9" s="20">
        <f>'Projection New Settlements'!O9</f>
        <v>46800</v>
      </c>
      <c r="N9" s="20">
        <f>'Projection New Settlements'!P9</f>
        <v>47050</v>
      </c>
      <c r="O9" s="20">
        <f>'Projection New Settlements'!Q9</f>
        <v>47459</v>
      </c>
      <c r="P9" s="20">
        <f>'Projection New Settlements'!R9</f>
        <v>47868</v>
      </c>
      <c r="Q9" s="20">
        <f>'Projection New Settlements'!S9</f>
        <v>48277</v>
      </c>
      <c r="R9" s="20">
        <f>'Projection New Settlements'!T9</f>
        <v>48481.5</v>
      </c>
      <c r="S9" s="20">
        <f>'Projection New Settlements'!U9</f>
        <v>48686</v>
      </c>
      <c r="T9" s="20">
        <f>'Projection New Settlements'!V9</f>
        <v>48890.5</v>
      </c>
      <c r="U9" s="20">
        <f>'Projection New Settlements'!W9</f>
        <v>49095</v>
      </c>
      <c r="V9" s="20">
        <f>'Projection New Settlements'!X9</f>
        <v>49299.5</v>
      </c>
      <c r="W9" s="20">
        <f>'Projection New Settlements'!Y9</f>
        <v>49504</v>
      </c>
      <c r="X9" s="20">
        <f>'Projection New Settlements'!Z9</f>
        <v>49708.5</v>
      </c>
      <c r="Y9" s="20">
        <f>'Projection New Settlements'!AA9</f>
        <v>49913</v>
      </c>
      <c r="Z9" s="20">
        <f>'Projection New Settlements'!AB9</f>
        <v>50117.5</v>
      </c>
      <c r="AA9" s="20">
        <f>'Projection New Settlements'!AC9</f>
        <v>50322</v>
      </c>
      <c r="AB9" s="20">
        <f>'Projection New Settlements'!AD9</f>
        <v>50526.5</v>
      </c>
      <c r="AC9" s="20">
        <f>'Projection New Settlements'!AE9</f>
        <v>50731</v>
      </c>
      <c r="AD9" s="20">
        <f>'Projection New Settlements'!AF9</f>
        <v>50935.5</v>
      </c>
      <c r="AE9" s="20">
        <f>'Projection New Settlements'!AG9</f>
        <v>51140</v>
      </c>
      <c r="AF9" s="20">
        <f>'Projection New Settlements'!AH9</f>
        <v>51344.5</v>
      </c>
      <c r="AG9" s="20">
        <f>'Projection New Settlements'!AI9</f>
        <v>51549</v>
      </c>
      <c r="AH9" s="20">
        <f>'Projection New Settlements'!AJ9</f>
        <v>51753.5</v>
      </c>
      <c r="AI9" s="20">
        <f>'Projection New Settlements'!AK9</f>
        <v>51958</v>
      </c>
      <c r="AJ9" s="20">
        <f>'Projection New Settlements'!AL9</f>
        <v>52162.5</v>
      </c>
      <c r="AK9" s="20">
        <f>'Projection New Settlements'!AM9</f>
        <v>52367</v>
      </c>
      <c r="AL9" s="20">
        <f>'Projection New Settlements'!AN9</f>
        <v>52571.5</v>
      </c>
      <c r="AM9" s="20">
        <f>'Projection New Settlements'!AO9</f>
        <v>52776</v>
      </c>
      <c r="AN9" s="20">
        <f>'Projection New Settlements'!AP9</f>
        <v>52980.5</v>
      </c>
      <c r="AO9" s="20">
        <f>'Projection New Settlements'!AQ9</f>
        <v>53185</v>
      </c>
      <c r="AP9" s="20">
        <f>'Projection New Settlements'!AR9</f>
        <v>53389.5</v>
      </c>
      <c r="AQ9" s="20">
        <f>'Projection New Settlements'!AS9</f>
        <v>53594</v>
      </c>
      <c r="AR9" s="20">
        <f>'Projection New Settlements'!AT9</f>
        <v>53798.5</v>
      </c>
      <c r="AS9" s="20">
        <f>'Projection New Settlements'!AU9</f>
        <v>54003</v>
      </c>
      <c r="AT9" s="20">
        <f>'Projection New Settlements'!AV9</f>
        <v>54207.5</v>
      </c>
      <c r="AU9" s="20">
        <f>'Projection New Settlements'!AW9</f>
        <v>54412</v>
      </c>
      <c r="AV9" s="20">
        <f>'Projection New Settlements'!AX9</f>
        <v>54616.5</v>
      </c>
    </row>
    <row r="10" spans="1:48" x14ac:dyDescent="0.2">
      <c r="A10" s="1" t="s">
        <v>19</v>
      </c>
      <c r="B10" s="20">
        <f>'Projection New Settlements'!D10</f>
        <v>67890</v>
      </c>
      <c r="C10" s="20">
        <f>'Projection New Settlements'!E10</f>
        <v>68400</v>
      </c>
      <c r="D10" s="20">
        <f>'Projection New Settlements'!F10</f>
        <v>68890</v>
      </c>
      <c r="E10" s="20">
        <f>'Projection New Settlements'!G10</f>
        <v>69350</v>
      </c>
      <c r="F10" s="20">
        <f>'Projection New Settlements'!H10</f>
        <v>70020</v>
      </c>
      <c r="G10" s="20">
        <f>'Projection New Settlements'!I10</f>
        <v>70610</v>
      </c>
      <c r="H10" s="20">
        <f>'Projection New Settlements'!J10</f>
        <v>71250</v>
      </c>
      <c r="I10" s="20">
        <f>'Projection New Settlements'!K10</f>
        <v>71880</v>
      </c>
      <c r="J10" s="20">
        <f>'Projection New Settlements'!L10</f>
        <v>72990</v>
      </c>
      <c r="K10" s="20">
        <f>'Projection New Settlements'!M10</f>
        <v>73920</v>
      </c>
      <c r="L10" s="20">
        <f>'Projection New Settlements'!N10</f>
        <v>74910</v>
      </c>
      <c r="M10" s="20">
        <f>'Projection New Settlements'!O10</f>
        <v>76330</v>
      </c>
      <c r="N10" s="20">
        <f>'Projection New Settlements'!P10</f>
        <v>77520</v>
      </c>
      <c r="O10" s="20">
        <f>'Projection New Settlements'!Q10</f>
        <v>78469</v>
      </c>
      <c r="P10" s="20">
        <f>'Projection New Settlements'!R10</f>
        <v>79418</v>
      </c>
      <c r="Q10" s="20">
        <f>'Projection New Settlements'!S10</f>
        <v>80367</v>
      </c>
      <c r="R10" s="20">
        <f>'Projection New Settlements'!T10+R33</f>
        <v>83975.5</v>
      </c>
      <c r="S10" s="20">
        <f>'Projection New Settlements'!U10+S33</f>
        <v>87584</v>
      </c>
      <c r="T10" s="20">
        <f>'Projection New Settlements'!V10+T33</f>
        <v>91192.5</v>
      </c>
      <c r="U10" s="20">
        <f>'Projection New Settlements'!W10+U33</f>
        <v>94801</v>
      </c>
      <c r="V10" s="20">
        <f>'Projection New Settlements'!X10+V33</f>
        <v>98409.5</v>
      </c>
      <c r="W10" s="20">
        <f>'Projection New Settlements'!Y10+W33</f>
        <v>102018</v>
      </c>
      <c r="X10" s="20">
        <f>'Projection New Settlements'!Z10+X33</f>
        <v>105626.5</v>
      </c>
      <c r="Y10" s="20">
        <f>'Projection New Settlements'!AA10+Y33</f>
        <v>109235</v>
      </c>
      <c r="Z10" s="20">
        <f>'Projection New Settlements'!AB10+Z33</f>
        <v>112843.5</v>
      </c>
      <c r="AA10" s="20">
        <f>'Projection New Settlements'!AC10+AA33</f>
        <v>116452</v>
      </c>
      <c r="AB10" s="20">
        <f>'Projection New Settlements'!AD10+AB33</f>
        <v>120060.5</v>
      </c>
      <c r="AC10" s="20">
        <f>'Projection New Settlements'!AE10+AC33</f>
        <v>123669</v>
      </c>
      <c r="AD10" s="20">
        <f>'Projection New Settlements'!AF10+AD33</f>
        <v>127277.5</v>
      </c>
      <c r="AE10" s="20">
        <f>'Projection New Settlements'!AG10+AE33</f>
        <v>130886</v>
      </c>
      <c r="AF10" s="20">
        <f>'Projection New Settlements'!AH10+AF33</f>
        <v>134494.5</v>
      </c>
      <c r="AG10" s="20">
        <f>'Projection New Settlements'!AI10+AG33</f>
        <v>138103</v>
      </c>
      <c r="AH10" s="20">
        <f>'Projection New Settlements'!AJ10+AH33</f>
        <v>141711.5</v>
      </c>
      <c r="AI10" s="20">
        <f>'Projection New Settlements'!AK10+AI33</f>
        <v>145320</v>
      </c>
      <c r="AJ10" s="20">
        <f>'Projection New Settlements'!AL10+AJ33</f>
        <v>148928.5</v>
      </c>
      <c r="AK10" s="20">
        <f>'Projection New Settlements'!AM10+AK33</f>
        <v>152537</v>
      </c>
      <c r="AL10" s="20">
        <f>'Projection New Settlements'!AN10+AL33</f>
        <v>156145.5</v>
      </c>
      <c r="AM10" s="20">
        <f>'Projection New Settlements'!AO10+AM33</f>
        <v>159754</v>
      </c>
      <c r="AN10" s="20">
        <f>'Projection New Settlements'!AP10+AN33</f>
        <v>163362.5</v>
      </c>
      <c r="AO10" s="20">
        <f>'Projection New Settlements'!AQ10+AO33</f>
        <v>166971</v>
      </c>
      <c r="AP10" s="20">
        <f>'Projection New Settlements'!AR10+AP33</f>
        <v>170579.5</v>
      </c>
      <c r="AQ10" s="20">
        <f>'Projection New Settlements'!AS10+AQ33</f>
        <v>174188</v>
      </c>
      <c r="AR10" s="20">
        <f>'Projection New Settlements'!AT10+AR33</f>
        <v>177796.5</v>
      </c>
      <c r="AS10" s="20">
        <f>'Projection New Settlements'!AU10+AS33</f>
        <v>181405</v>
      </c>
      <c r="AT10" s="20">
        <f>'Projection New Settlements'!AV10+AT33</f>
        <v>185013.5</v>
      </c>
      <c r="AU10" s="20">
        <f>'Projection New Settlements'!AW10+AU33</f>
        <v>188622</v>
      </c>
      <c r="AV10" s="20">
        <f>'Projection New Settlements'!AX10+AV33</f>
        <v>192230.5</v>
      </c>
    </row>
    <row r="11" spans="1:48" x14ac:dyDescent="0.2">
      <c r="A11" s="9" t="s">
        <v>21</v>
      </c>
      <c r="B11" s="20">
        <f>'Projection New Settlements'!D11</f>
        <v>66430</v>
      </c>
      <c r="C11" s="20">
        <f>'Projection New Settlements'!E11</f>
        <v>66700</v>
      </c>
      <c r="D11" s="20">
        <f>'Projection New Settlements'!F11</f>
        <v>67060</v>
      </c>
      <c r="E11" s="20">
        <f>'Projection New Settlements'!G11</f>
        <v>67730</v>
      </c>
      <c r="F11" s="20">
        <f>'Projection New Settlements'!H11</f>
        <v>68400</v>
      </c>
      <c r="G11" s="20">
        <f>'Projection New Settlements'!I11</f>
        <v>69080</v>
      </c>
      <c r="H11" s="20">
        <f>'Projection New Settlements'!J11</f>
        <v>69450</v>
      </c>
      <c r="I11" s="20">
        <f>'Projection New Settlements'!K11</f>
        <v>70090</v>
      </c>
      <c r="J11" s="20">
        <f>'Projection New Settlements'!L11</f>
        <v>70600</v>
      </c>
      <c r="K11" s="20">
        <f>'Projection New Settlements'!M11</f>
        <v>70820</v>
      </c>
      <c r="L11" s="20">
        <f>'Projection New Settlements'!N11</f>
        <v>71090</v>
      </c>
      <c r="M11" s="20">
        <f>'Projection New Settlements'!O11</f>
        <v>71520</v>
      </c>
      <c r="N11" s="20">
        <f>'Projection New Settlements'!P11</f>
        <v>71890</v>
      </c>
      <c r="O11" s="20">
        <f>'Projection New Settlements'!Q11</f>
        <v>72385</v>
      </c>
      <c r="P11" s="20">
        <f>'Projection New Settlements'!R11</f>
        <v>72880</v>
      </c>
      <c r="Q11" s="20">
        <f>'Projection New Settlements'!S11</f>
        <v>73375</v>
      </c>
      <c r="R11" s="20">
        <f>'Projection New Settlements'!T11</f>
        <v>73622.5</v>
      </c>
      <c r="S11" s="20">
        <f>'Projection New Settlements'!U11</f>
        <v>73870</v>
      </c>
      <c r="T11" s="20">
        <f>'Projection New Settlements'!V11</f>
        <v>74117.5</v>
      </c>
      <c r="U11" s="20">
        <f>'Projection New Settlements'!W11</f>
        <v>74365</v>
      </c>
      <c r="V11" s="20">
        <f>'Projection New Settlements'!X11</f>
        <v>74612.5</v>
      </c>
      <c r="W11" s="20">
        <f>'Projection New Settlements'!Y11</f>
        <v>74860</v>
      </c>
      <c r="X11" s="20">
        <f>'Projection New Settlements'!Z11</f>
        <v>75107.5</v>
      </c>
      <c r="Y11" s="20">
        <f>'Projection New Settlements'!AA11</f>
        <v>75355</v>
      </c>
      <c r="Z11" s="20">
        <f>'Projection New Settlements'!AB11</f>
        <v>75602.5</v>
      </c>
      <c r="AA11" s="20">
        <f>'Projection New Settlements'!AC11</f>
        <v>75850</v>
      </c>
      <c r="AB11" s="20">
        <f>'Projection New Settlements'!AD11</f>
        <v>76097.5</v>
      </c>
      <c r="AC11" s="20">
        <f>'Projection New Settlements'!AE11</f>
        <v>76345</v>
      </c>
      <c r="AD11" s="20">
        <f>'Projection New Settlements'!AF11</f>
        <v>76592.5</v>
      </c>
      <c r="AE11" s="20">
        <f>'Projection New Settlements'!AG11</f>
        <v>76840</v>
      </c>
      <c r="AF11" s="20">
        <f>'Projection New Settlements'!AH11</f>
        <v>77087.5</v>
      </c>
      <c r="AG11" s="20">
        <f>'Projection New Settlements'!AI11</f>
        <v>77335</v>
      </c>
      <c r="AH11" s="20">
        <f>'Projection New Settlements'!AJ11</f>
        <v>77582.5</v>
      </c>
      <c r="AI11" s="20">
        <f>'Projection New Settlements'!AK11</f>
        <v>77830</v>
      </c>
      <c r="AJ11" s="20">
        <f>'Projection New Settlements'!AL11</f>
        <v>78077.5</v>
      </c>
      <c r="AK11" s="20">
        <f>'Projection New Settlements'!AM11</f>
        <v>78325</v>
      </c>
      <c r="AL11" s="20">
        <f>'Projection New Settlements'!AN11</f>
        <v>78572.5</v>
      </c>
      <c r="AM11" s="20">
        <f>'Projection New Settlements'!AO11</f>
        <v>78820</v>
      </c>
      <c r="AN11" s="20">
        <f>'Projection New Settlements'!AP11</f>
        <v>79067.5</v>
      </c>
      <c r="AO11" s="20">
        <f>'Projection New Settlements'!AQ11</f>
        <v>79315</v>
      </c>
      <c r="AP11" s="20">
        <f>'Projection New Settlements'!AR11</f>
        <v>79562.5</v>
      </c>
      <c r="AQ11" s="20">
        <f>'Projection New Settlements'!AS11</f>
        <v>79810</v>
      </c>
      <c r="AR11" s="20">
        <f>'Projection New Settlements'!AT11</f>
        <v>80057.5</v>
      </c>
      <c r="AS11" s="20">
        <f>'Projection New Settlements'!AU11</f>
        <v>80305</v>
      </c>
      <c r="AT11" s="20">
        <f>'Projection New Settlements'!AV11</f>
        <v>80552.5</v>
      </c>
      <c r="AU11" s="20">
        <f>'Projection New Settlements'!AW11</f>
        <v>80800</v>
      </c>
      <c r="AV11" s="20">
        <f>'Projection New Settlements'!AX11</f>
        <v>81047.5</v>
      </c>
    </row>
    <row r="12" spans="1:48" x14ac:dyDescent="0.2">
      <c r="A12" s="9" t="s">
        <v>22</v>
      </c>
      <c r="B12" s="20">
        <f>'Projection New Settlements'!D12</f>
        <v>36890</v>
      </c>
      <c r="C12" s="20">
        <f>'Projection New Settlements'!E12</f>
        <v>37140</v>
      </c>
      <c r="D12" s="20">
        <f>'Projection New Settlements'!F12</f>
        <v>37410</v>
      </c>
      <c r="E12" s="20">
        <f>'Projection New Settlements'!G12</f>
        <v>37670</v>
      </c>
      <c r="F12" s="20">
        <f>'Projection New Settlements'!H12</f>
        <v>37900</v>
      </c>
      <c r="G12" s="20">
        <f>'Projection New Settlements'!I12</f>
        <v>38040</v>
      </c>
      <c r="H12" s="20">
        <f>'Projection New Settlements'!J12</f>
        <v>38160</v>
      </c>
      <c r="I12" s="20">
        <f>'Projection New Settlements'!K12</f>
        <v>38290</v>
      </c>
      <c r="J12" s="20">
        <f>'Projection New Settlements'!L12</f>
        <v>38460</v>
      </c>
      <c r="K12" s="20">
        <f>'Projection New Settlements'!M12</f>
        <v>38770</v>
      </c>
      <c r="L12" s="20">
        <f>'Projection New Settlements'!N12</f>
        <v>38930</v>
      </c>
      <c r="M12" s="20">
        <f>'Projection New Settlements'!O12</f>
        <v>39050</v>
      </c>
      <c r="N12" s="20">
        <f>'Projection New Settlements'!P12</f>
        <v>39220</v>
      </c>
      <c r="O12" s="20">
        <f>'Projection New Settlements'!Q12</f>
        <v>39399</v>
      </c>
      <c r="P12" s="20">
        <f>'Projection New Settlements'!R12</f>
        <v>39578</v>
      </c>
      <c r="Q12" s="20">
        <f>'Projection New Settlements'!S12</f>
        <v>39757</v>
      </c>
      <c r="R12" s="20">
        <f>'Projection New Settlements'!T12</f>
        <v>39846.5</v>
      </c>
      <c r="S12" s="20">
        <f>'Projection New Settlements'!U12</f>
        <v>39936</v>
      </c>
      <c r="T12" s="20">
        <f>'Projection New Settlements'!V12</f>
        <v>40025.5</v>
      </c>
      <c r="U12" s="20">
        <f>'Projection New Settlements'!W12</f>
        <v>40115</v>
      </c>
      <c r="V12" s="20">
        <f>'Projection New Settlements'!X12</f>
        <v>40204.5</v>
      </c>
      <c r="W12" s="20">
        <f>'Projection New Settlements'!Y12</f>
        <v>40294</v>
      </c>
      <c r="X12" s="20">
        <f>'Projection New Settlements'!Z12</f>
        <v>40383.5</v>
      </c>
      <c r="Y12" s="20">
        <f>'Projection New Settlements'!AA12</f>
        <v>40473</v>
      </c>
      <c r="Z12" s="20">
        <f>'Projection New Settlements'!AB12</f>
        <v>40562.5</v>
      </c>
      <c r="AA12" s="20">
        <f>'Projection New Settlements'!AC12</f>
        <v>40652</v>
      </c>
      <c r="AB12" s="20">
        <f>'Projection New Settlements'!AD12</f>
        <v>40741.5</v>
      </c>
      <c r="AC12" s="20">
        <f>'Projection New Settlements'!AE12</f>
        <v>40831</v>
      </c>
      <c r="AD12" s="20">
        <f>'Projection New Settlements'!AF12</f>
        <v>40920.5</v>
      </c>
      <c r="AE12" s="20">
        <f>'Projection New Settlements'!AG12</f>
        <v>41010</v>
      </c>
      <c r="AF12" s="20">
        <f>'Projection New Settlements'!AH12</f>
        <v>41099.5</v>
      </c>
      <c r="AG12" s="20">
        <f>'Projection New Settlements'!AI12</f>
        <v>41189</v>
      </c>
      <c r="AH12" s="20">
        <f>'Projection New Settlements'!AJ12</f>
        <v>41278.5</v>
      </c>
      <c r="AI12" s="20">
        <f>'Projection New Settlements'!AK12</f>
        <v>41368</v>
      </c>
      <c r="AJ12" s="20">
        <f>'Projection New Settlements'!AL12</f>
        <v>41457.5</v>
      </c>
      <c r="AK12" s="20">
        <f>'Projection New Settlements'!AM12</f>
        <v>41547</v>
      </c>
      <c r="AL12" s="20">
        <f>'Projection New Settlements'!AN12</f>
        <v>41636.5</v>
      </c>
      <c r="AM12" s="20">
        <f>'Projection New Settlements'!AO12</f>
        <v>41726</v>
      </c>
      <c r="AN12" s="20">
        <f>'Projection New Settlements'!AP12</f>
        <v>41815.5</v>
      </c>
      <c r="AO12" s="20">
        <f>'Projection New Settlements'!AQ12</f>
        <v>41905</v>
      </c>
      <c r="AP12" s="20">
        <f>'Projection New Settlements'!AR12</f>
        <v>41994.5</v>
      </c>
      <c r="AQ12" s="20">
        <f>'Projection New Settlements'!AS12</f>
        <v>42084</v>
      </c>
      <c r="AR12" s="20">
        <f>'Projection New Settlements'!AT12</f>
        <v>42173.5</v>
      </c>
      <c r="AS12" s="20">
        <f>'Projection New Settlements'!AU12</f>
        <v>42263</v>
      </c>
      <c r="AT12" s="20">
        <f>'Projection New Settlements'!AV12</f>
        <v>42352.5</v>
      </c>
      <c r="AU12" s="20">
        <f>'Projection New Settlements'!AW12</f>
        <v>42442</v>
      </c>
      <c r="AV12" s="20">
        <f>'Projection New Settlements'!AX12</f>
        <v>42531.5</v>
      </c>
    </row>
    <row r="13" spans="1:48" x14ac:dyDescent="0.2">
      <c r="A13" s="9" t="s">
        <v>24</v>
      </c>
      <c r="B13" s="20">
        <f>'Projection New Settlements'!D13</f>
        <v>26150</v>
      </c>
      <c r="C13" s="20">
        <f>'Projection New Settlements'!E13</f>
        <v>26360</v>
      </c>
      <c r="D13" s="20">
        <f>'Projection New Settlements'!F13</f>
        <v>26520</v>
      </c>
      <c r="E13" s="20">
        <f>'Projection New Settlements'!G13</f>
        <v>26760</v>
      </c>
      <c r="F13" s="20">
        <f>'Projection New Settlements'!H13</f>
        <v>27170</v>
      </c>
      <c r="G13" s="20">
        <f>'Projection New Settlements'!I13</f>
        <v>27400</v>
      </c>
      <c r="H13" s="20">
        <f>'Projection New Settlements'!J13</f>
        <v>27550</v>
      </c>
      <c r="I13" s="20">
        <f>'Projection New Settlements'!K13</f>
        <v>27710</v>
      </c>
      <c r="J13" s="20">
        <f>'Projection New Settlements'!L13</f>
        <v>27840</v>
      </c>
      <c r="K13" s="20">
        <f>'Projection New Settlements'!M13</f>
        <v>28060</v>
      </c>
      <c r="L13" s="20">
        <f>'Projection New Settlements'!N13</f>
        <v>28210</v>
      </c>
      <c r="M13" s="20">
        <f>'Projection New Settlements'!O13</f>
        <v>28350</v>
      </c>
      <c r="N13" s="20">
        <f>'Projection New Settlements'!P13</f>
        <v>28430</v>
      </c>
      <c r="O13" s="20">
        <f>'Projection New Settlements'!Q13</f>
        <v>28654</v>
      </c>
      <c r="P13" s="20">
        <f>'Projection New Settlements'!R13</f>
        <v>28878</v>
      </c>
      <c r="Q13" s="20">
        <f>'Projection New Settlements'!S13</f>
        <v>29102</v>
      </c>
      <c r="R13" s="20">
        <f>'Projection New Settlements'!T13</f>
        <v>29214</v>
      </c>
      <c r="S13" s="20">
        <f>'Projection New Settlements'!U13</f>
        <v>29326</v>
      </c>
      <c r="T13" s="20">
        <f>'Projection New Settlements'!V13</f>
        <v>29438</v>
      </c>
      <c r="U13" s="20">
        <f>'Projection New Settlements'!W13</f>
        <v>29550</v>
      </c>
      <c r="V13" s="20">
        <f>'Projection New Settlements'!X13</f>
        <v>29662</v>
      </c>
      <c r="W13" s="20">
        <f>'Projection New Settlements'!Y13</f>
        <v>29774</v>
      </c>
      <c r="X13" s="20">
        <f>'Projection New Settlements'!Z13</f>
        <v>29886</v>
      </c>
      <c r="Y13" s="20">
        <f>'Projection New Settlements'!AA13</f>
        <v>29998</v>
      </c>
      <c r="Z13" s="20">
        <f>'Projection New Settlements'!AB13</f>
        <v>30110</v>
      </c>
      <c r="AA13" s="20">
        <f>'Projection New Settlements'!AC13</f>
        <v>30222</v>
      </c>
      <c r="AB13" s="20">
        <f>'Projection New Settlements'!AD13</f>
        <v>30334</v>
      </c>
      <c r="AC13" s="20">
        <f>'Projection New Settlements'!AE13</f>
        <v>30446</v>
      </c>
      <c r="AD13" s="20">
        <f>'Projection New Settlements'!AF13</f>
        <v>30558</v>
      </c>
      <c r="AE13" s="20">
        <f>'Projection New Settlements'!AG13</f>
        <v>30670</v>
      </c>
      <c r="AF13" s="20">
        <f>'Projection New Settlements'!AH13</f>
        <v>30782</v>
      </c>
      <c r="AG13" s="20">
        <f>'Projection New Settlements'!AI13</f>
        <v>30894</v>
      </c>
      <c r="AH13" s="20">
        <f>'Projection New Settlements'!AJ13</f>
        <v>31006</v>
      </c>
      <c r="AI13" s="20">
        <f>'Projection New Settlements'!AK13</f>
        <v>31118</v>
      </c>
      <c r="AJ13" s="20">
        <f>'Projection New Settlements'!AL13</f>
        <v>31230</v>
      </c>
      <c r="AK13" s="20">
        <f>'Projection New Settlements'!AM13</f>
        <v>31342</v>
      </c>
      <c r="AL13" s="20">
        <f>'Projection New Settlements'!AN13</f>
        <v>31454</v>
      </c>
      <c r="AM13" s="20">
        <f>'Projection New Settlements'!AO13</f>
        <v>31566</v>
      </c>
      <c r="AN13" s="20">
        <f>'Projection New Settlements'!AP13</f>
        <v>31678</v>
      </c>
      <c r="AO13" s="20">
        <f>'Projection New Settlements'!AQ13</f>
        <v>31790</v>
      </c>
      <c r="AP13" s="20">
        <f>'Projection New Settlements'!AR13</f>
        <v>31902</v>
      </c>
      <c r="AQ13" s="20">
        <f>'Projection New Settlements'!AS13</f>
        <v>32014</v>
      </c>
      <c r="AR13" s="20">
        <f>'Projection New Settlements'!AT13</f>
        <v>32126</v>
      </c>
      <c r="AS13" s="20">
        <f>'Projection New Settlements'!AU13</f>
        <v>32238</v>
      </c>
      <c r="AT13" s="20">
        <f>'Projection New Settlements'!AV13</f>
        <v>32350</v>
      </c>
      <c r="AU13" s="20">
        <f>'Projection New Settlements'!AW13</f>
        <v>32462</v>
      </c>
      <c r="AV13" s="20">
        <f>'Projection New Settlements'!AX13</f>
        <v>32574</v>
      </c>
    </row>
    <row r="14" spans="1:48" x14ac:dyDescent="0.2">
      <c r="A14" s="1" t="s">
        <v>25</v>
      </c>
      <c r="B14" s="20">
        <f>'Projection New Settlements'!D14</f>
        <v>61100</v>
      </c>
      <c r="C14" s="20">
        <f>'Projection New Settlements'!E14</f>
        <v>62600</v>
      </c>
      <c r="D14" s="20">
        <f>'Projection New Settlements'!F14</f>
        <v>61600</v>
      </c>
      <c r="E14" s="20">
        <f>'Projection New Settlements'!G14</f>
        <v>62300</v>
      </c>
      <c r="F14" s="20">
        <f>'Projection New Settlements'!H14</f>
        <v>62900</v>
      </c>
      <c r="G14" s="20">
        <f>'Projection New Settlements'!I14</f>
        <v>64500</v>
      </c>
      <c r="H14" s="20">
        <f>'Projection New Settlements'!J14</f>
        <v>66660</v>
      </c>
      <c r="I14" s="20">
        <f>'Projection New Settlements'!K14</f>
        <v>67330</v>
      </c>
      <c r="J14" s="20">
        <f>'Projection New Settlements'!L14</f>
        <v>68250</v>
      </c>
      <c r="K14" s="20">
        <f>'Projection New Settlements'!M14</f>
        <v>68910</v>
      </c>
      <c r="L14" s="20">
        <f>'Projection New Settlements'!N14</f>
        <v>69900</v>
      </c>
      <c r="M14" s="20">
        <f>'Projection New Settlements'!O14</f>
        <v>70730</v>
      </c>
      <c r="N14" s="20">
        <f>'Projection New Settlements'!P14</f>
        <v>71700</v>
      </c>
      <c r="O14" s="20">
        <f>'Projection New Settlements'!Q14</f>
        <v>72492</v>
      </c>
      <c r="P14" s="20">
        <f>'Projection New Settlements'!R14</f>
        <v>73284</v>
      </c>
      <c r="Q14" s="20">
        <f>'Projection New Settlements'!S14</f>
        <v>74076</v>
      </c>
      <c r="R14" s="20">
        <f>'Projection New Settlements'!T14</f>
        <v>74472</v>
      </c>
      <c r="S14" s="20">
        <f>'Projection New Settlements'!U14</f>
        <v>74868</v>
      </c>
      <c r="T14" s="20">
        <f>'Projection New Settlements'!V14</f>
        <v>75264</v>
      </c>
      <c r="U14" s="20">
        <f>'Projection New Settlements'!W14</f>
        <v>75660</v>
      </c>
      <c r="V14" s="20">
        <f>'Projection New Settlements'!X14</f>
        <v>76056</v>
      </c>
      <c r="W14" s="20">
        <f>'Projection New Settlements'!Y14</f>
        <v>76452</v>
      </c>
      <c r="X14" s="20">
        <f>'Projection New Settlements'!Z14</f>
        <v>76848</v>
      </c>
      <c r="Y14" s="20">
        <f>'Projection New Settlements'!AA14</f>
        <v>77244</v>
      </c>
      <c r="Z14" s="20">
        <f>'Projection New Settlements'!AB14</f>
        <v>77640</v>
      </c>
      <c r="AA14" s="20">
        <f>'Projection New Settlements'!AC14</f>
        <v>78036</v>
      </c>
      <c r="AB14" s="20">
        <f>'Projection New Settlements'!AD14</f>
        <v>78432</v>
      </c>
      <c r="AC14" s="20">
        <f>'Projection New Settlements'!AE14</f>
        <v>78828</v>
      </c>
      <c r="AD14" s="20">
        <f>'Projection New Settlements'!AF14</f>
        <v>79224</v>
      </c>
      <c r="AE14" s="20">
        <f>'Projection New Settlements'!AG14</f>
        <v>79620</v>
      </c>
      <c r="AF14" s="20">
        <f>'Projection New Settlements'!AH14</f>
        <v>80016</v>
      </c>
      <c r="AG14" s="20">
        <f>'Projection New Settlements'!AI14</f>
        <v>80412</v>
      </c>
      <c r="AH14" s="20">
        <f>'Projection New Settlements'!AJ14</f>
        <v>80808</v>
      </c>
      <c r="AI14" s="20">
        <f>'Projection New Settlements'!AK14</f>
        <v>81204</v>
      </c>
      <c r="AJ14" s="20">
        <f>'Projection New Settlements'!AL14</f>
        <v>81600</v>
      </c>
      <c r="AK14" s="20">
        <f>'Projection New Settlements'!AM14</f>
        <v>81996</v>
      </c>
      <c r="AL14" s="20">
        <f>'Projection New Settlements'!AN14</f>
        <v>82392</v>
      </c>
      <c r="AM14" s="20">
        <f>'Projection New Settlements'!AO14</f>
        <v>82788</v>
      </c>
      <c r="AN14" s="20">
        <f>'Projection New Settlements'!AP14</f>
        <v>83184</v>
      </c>
      <c r="AO14" s="20">
        <f>'Projection New Settlements'!AQ14</f>
        <v>83580</v>
      </c>
      <c r="AP14" s="20">
        <f>'Projection New Settlements'!AR14</f>
        <v>83976</v>
      </c>
      <c r="AQ14" s="20">
        <f>'Projection New Settlements'!AS14</f>
        <v>84372</v>
      </c>
      <c r="AR14" s="20">
        <f>'Projection New Settlements'!AT14</f>
        <v>84768</v>
      </c>
      <c r="AS14" s="20">
        <f>'Projection New Settlements'!AU14</f>
        <v>85164</v>
      </c>
      <c r="AT14" s="20">
        <f>'Projection New Settlements'!AV14</f>
        <v>85560</v>
      </c>
      <c r="AU14" s="20">
        <f>'Projection New Settlements'!AW14</f>
        <v>85956</v>
      </c>
      <c r="AV14" s="20">
        <f>'Projection New Settlements'!AX14</f>
        <v>86352</v>
      </c>
    </row>
    <row r="15" spans="1:48" x14ac:dyDescent="0.2">
      <c r="A15" s="1" t="s">
        <v>26</v>
      </c>
      <c r="B15" s="20">
        <f>'Projection New Settlements'!D15</f>
        <v>99900</v>
      </c>
      <c r="C15" s="20">
        <f>'Projection New Settlements'!E15</f>
        <v>105600</v>
      </c>
      <c r="D15" s="20">
        <f>'Projection New Settlements'!F15</f>
        <v>102200</v>
      </c>
      <c r="E15" s="20">
        <f>'Projection New Settlements'!G15</f>
        <v>99800</v>
      </c>
      <c r="F15" s="20">
        <f>'Projection New Settlements'!H15</f>
        <v>100000</v>
      </c>
      <c r="G15" s="20">
        <f>'Projection New Settlements'!I15</f>
        <v>96000</v>
      </c>
      <c r="H15" s="20">
        <f>'Projection New Settlements'!J15</f>
        <v>107410</v>
      </c>
      <c r="I15" s="20">
        <f>'Projection New Settlements'!K15</f>
        <v>108690</v>
      </c>
      <c r="J15" s="20">
        <f>'Projection New Settlements'!L15</f>
        <v>109990</v>
      </c>
      <c r="K15" s="20">
        <f>'Projection New Settlements'!M15</f>
        <v>110960</v>
      </c>
      <c r="L15" s="20">
        <f>'Projection New Settlements'!N15</f>
        <v>112220</v>
      </c>
      <c r="M15" s="20">
        <f>'Projection New Settlements'!O15</f>
        <v>113740</v>
      </c>
      <c r="N15" s="20">
        <f>'Projection New Settlements'!P15</f>
        <v>115370</v>
      </c>
      <c r="O15" s="20">
        <f>'Projection New Settlements'!Q15</f>
        <v>116660</v>
      </c>
      <c r="P15" s="20">
        <f>'Projection New Settlements'!R15</f>
        <v>117950</v>
      </c>
      <c r="Q15" s="20">
        <f>'Projection New Settlements'!S15</f>
        <v>119240</v>
      </c>
      <c r="R15" s="20">
        <f>'Projection New Settlements'!T15+R34+R35</f>
        <v>126153</v>
      </c>
      <c r="S15" s="20">
        <f>'Projection New Settlements'!U15+S34+S35</f>
        <v>133066</v>
      </c>
      <c r="T15" s="20">
        <f>'Projection New Settlements'!V15+T34+T35</f>
        <v>139979</v>
      </c>
      <c r="U15" s="20">
        <f>'Projection New Settlements'!W15+U34+U35</f>
        <v>146892</v>
      </c>
      <c r="V15" s="20">
        <f>'Projection New Settlements'!X15+V34+V35</f>
        <v>153805</v>
      </c>
      <c r="W15" s="20">
        <f>'Projection New Settlements'!Y15+W34+W35</f>
        <v>160718</v>
      </c>
      <c r="X15" s="20">
        <f>'Projection New Settlements'!Z15+X34+X35</f>
        <v>167631</v>
      </c>
      <c r="Y15" s="20">
        <f>'Projection New Settlements'!AA15+Y34+Y35</f>
        <v>174544</v>
      </c>
      <c r="Z15" s="20">
        <f>'Projection New Settlements'!AB15+Z34+Z35</f>
        <v>181457</v>
      </c>
      <c r="AA15" s="20">
        <f>'Projection New Settlements'!AC15+AA34+AA35</f>
        <v>188370</v>
      </c>
      <c r="AB15" s="20">
        <f>'Projection New Settlements'!AD15+AB34+AB35</f>
        <v>195283</v>
      </c>
      <c r="AC15" s="20">
        <f>'Projection New Settlements'!AE15+AC34+AC35</f>
        <v>202196</v>
      </c>
      <c r="AD15" s="20">
        <f>'Projection New Settlements'!AF15+AD34+AD35</f>
        <v>209109</v>
      </c>
      <c r="AE15" s="20">
        <f>'Projection New Settlements'!AG15+AE34+AE35</f>
        <v>216022</v>
      </c>
      <c r="AF15" s="20">
        <f>'Projection New Settlements'!AH15+AF34+AF35</f>
        <v>222935</v>
      </c>
      <c r="AG15" s="20">
        <f>'Projection New Settlements'!AI15+AG34+AG35</f>
        <v>229848</v>
      </c>
      <c r="AH15" s="20">
        <f>'Projection New Settlements'!AJ15+AH34+AH35</f>
        <v>236761</v>
      </c>
      <c r="AI15" s="20">
        <f>'Projection New Settlements'!AK15+AI34+AI35</f>
        <v>243674</v>
      </c>
      <c r="AJ15" s="20">
        <f>'Projection New Settlements'!AL15+AJ34+AJ35</f>
        <v>250587</v>
      </c>
      <c r="AK15" s="20">
        <f>'Projection New Settlements'!AM15+AK34+AK35</f>
        <v>257500</v>
      </c>
      <c r="AL15" s="20">
        <f>'Projection New Settlements'!AN15+AL34+AL35</f>
        <v>264413</v>
      </c>
      <c r="AM15" s="20">
        <f>'Projection New Settlements'!AO15+AM34+AM35</f>
        <v>271326</v>
      </c>
      <c r="AN15" s="20">
        <f>'Projection New Settlements'!AP15+AN34+AN35</f>
        <v>278239</v>
      </c>
      <c r="AO15" s="20">
        <f>'Projection New Settlements'!AQ15+AO34+AO35</f>
        <v>285152</v>
      </c>
      <c r="AP15" s="20">
        <f>'Projection New Settlements'!AR15+AP34+AP35</f>
        <v>292065</v>
      </c>
      <c r="AQ15" s="20">
        <f>'Projection New Settlements'!AS15+AQ34+AQ35</f>
        <v>298978</v>
      </c>
      <c r="AR15" s="20">
        <f>'Projection New Settlements'!AT15+AR34+AR35</f>
        <v>305891</v>
      </c>
      <c r="AS15" s="20">
        <f>'Projection New Settlements'!AU15+AS34+AS35</f>
        <v>312804</v>
      </c>
      <c r="AT15" s="20">
        <f>'Projection New Settlements'!AV15+AT34+AT35</f>
        <v>319717</v>
      </c>
      <c r="AU15" s="20">
        <f>'Projection New Settlements'!AW15+AU34+AU35</f>
        <v>326630</v>
      </c>
      <c r="AV15" s="20">
        <f>'Projection New Settlements'!AX15+AV34+AV35</f>
        <v>333543</v>
      </c>
    </row>
    <row r="16" spans="1:48" x14ac:dyDescent="0.2">
      <c r="A16" s="1" t="s">
        <v>27</v>
      </c>
      <c r="B16" s="20">
        <f>'Projection New Settlements'!D16</f>
        <v>31010</v>
      </c>
      <c r="C16" s="20">
        <f>'Projection New Settlements'!E16</f>
        <v>31250</v>
      </c>
      <c r="D16" s="20">
        <f>'Projection New Settlements'!F16</f>
        <v>31580</v>
      </c>
      <c r="E16" s="20">
        <f>'Projection New Settlements'!G16</f>
        <v>31840</v>
      </c>
      <c r="F16" s="20">
        <f>'Projection New Settlements'!H16</f>
        <v>32150</v>
      </c>
      <c r="G16" s="20">
        <f>'Projection New Settlements'!I16</f>
        <v>32320</v>
      </c>
      <c r="H16" s="20">
        <f>'Projection New Settlements'!J16</f>
        <v>32480</v>
      </c>
      <c r="I16" s="20">
        <f>'Projection New Settlements'!K16</f>
        <v>32620</v>
      </c>
      <c r="J16" s="20">
        <f>'Projection New Settlements'!L16</f>
        <v>32760</v>
      </c>
      <c r="K16" s="20">
        <f>'Projection New Settlements'!M16</f>
        <v>32880</v>
      </c>
      <c r="L16" s="20">
        <f>'Projection New Settlements'!N16</f>
        <v>33110</v>
      </c>
      <c r="M16" s="20">
        <f>'Projection New Settlements'!O16</f>
        <v>33500</v>
      </c>
      <c r="N16" s="20">
        <f>'Projection New Settlements'!P16</f>
        <v>34070</v>
      </c>
      <c r="O16" s="20">
        <f>'Projection New Settlements'!Q16</f>
        <v>34350</v>
      </c>
      <c r="P16" s="20">
        <f>'Projection New Settlements'!R16</f>
        <v>34630</v>
      </c>
      <c r="Q16" s="20">
        <f>'Projection New Settlements'!S16</f>
        <v>34910</v>
      </c>
      <c r="R16" s="20">
        <f>'Projection New Settlements'!T16</f>
        <v>35050</v>
      </c>
      <c r="S16" s="20">
        <f>'Projection New Settlements'!U16</f>
        <v>35190</v>
      </c>
      <c r="T16" s="20">
        <f>'Projection New Settlements'!V16</f>
        <v>35330</v>
      </c>
      <c r="U16" s="20">
        <f>'Projection New Settlements'!W16</f>
        <v>35470</v>
      </c>
      <c r="V16" s="20">
        <f>'Projection New Settlements'!X16</f>
        <v>35610</v>
      </c>
      <c r="W16" s="20">
        <f>'Projection New Settlements'!Y16</f>
        <v>35750</v>
      </c>
      <c r="X16" s="20">
        <f>'Projection New Settlements'!Z16</f>
        <v>35890</v>
      </c>
      <c r="Y16" s="20">
        <f>'Projection New Settlements'!AA16</f>
        <v>36030</v>
      </c>
      <c r="Z16" s="20">
        <f>'Projection New Settlements'!AB16</f>
        <v>36170</v>
      </c>
      <c r="AA16" s="20">
        <f>'Projection New Settlements'!AC16</f>
        <v>36310</v>
      </c>
      <c r="AB16" s="20">
        <f>'Projection New Settlements'!AD16</f>
        <v>36450</v>
      </c>
      <c r="AC16" s="20">
        <f>'Projection New Settlements'!AE16</f>
        <v>36590</v>
      </c>
      <c r="AD16" s="20">
        <f>'Projection New Settlements'!AF16</f>
        <v>36730</v>
      </c>
      <c r="AE16" s="20">
        <f>'Projection New Settlements'!AG16</f>
        <v>36870</v>
      </c>
      <c r="AF16" s="20">
        <f>'Projection New Settlements'!AH16</f>
        <v>37010</v>
      </c>
      <c r="AG16" s="20">
        <f>'Projection New Settlements'!AI16</f>
        <v>37150</v>
      </c>
      <c r="AH16" s="20">
        <f>'Projection New Settlements'!AJ16</f>
        <v>37290</v>
      </c>
      <c r="AI16" s="20">
        <f>'Projection New Settlements'!AK16</f>
        <v>37430</v>
      </c>
      <c r="AJ16" s="20">
        <f>'Projection New Settlements'!AL16</f>
        <v>37570</v>
      </c>
      <c r="AK16" s="20">
        <f>'Projection New Settlements'!AM16</f>
        <v>37710</v>
      </c>
      <c r="AL16" s="20">
        <f>'Projection New Settlements'!AN16</f>
        <v>37850</v>
      </c>
      <c r="AM16" s="20">
        <f>'Projection New Settlements'!AO16</f>
        <v>37990</v>
      </c>
      <c r="AN16" s="20">
        <f>'Projection New Settlements'!AP16</f>
        <v>38130</v>
      </c>
      <c r="AO16" s="20">
        <f>'Projection New Settlements'!AQ16</f>
        <v>38270</v>
      </c>
      <c r="AP16" s="20">
        <f>'Projection New Settlements'!AR16</f>
        <v>38410</v>
      </c>
      <c r="AQ16" s="20">
        <f>'Projection New Settlements'!AS16</f>
        <v>38550</v>
      </c>
      <c r="AR16" s="20">
        <f>'Projection New Settlements'!AT16</f>
        <v>38690</v>
      </c>
      <c r="AS16" s="20">
        <f>'Projection New Settlements'!AU16</f>
        <v>38830</v>
      </c>
      <c r="AT16" s="20">
        <f>'Projection New Settlements'!AV16</f>
        <v>38970</v>
      </c>
      <c r="AU16" s="20">
        <f>'Projection New Settlements'!AW16</f>
        <v>39110</v>
      </c>
      <c r="AV16" s="20">
        <f>'Projection New Settlements'!AX16</f>
        <v>39250</v>
      </c>
    </row>
    <row r="17" spans="1:48" x14ac:dyDescent="0.2">
      <c r="A17" s="1" t="s">
        <v>28</v>
      </c>
      <c r="B17" s="20">
        <f>'Projection New Settlements'!D17</f>
        <v>73050</v>
      </c>
      <c r="C17" s="20">
        <f>'Projection New Settlements'!E17</f>
        <v>73590</v>
      </c>
      <c r="D17" s="20">
        <f>'Projection New Settlements'!F17</f>
        <v>74150</v>
      </c>
      <c r="E17" s="20">
        <f>'Projection New Settlements'!G17</f>
        <v>74550</v>
      </c>
      <c r="F17" s="20">
        <f>'Projection New Settlements'!H17</f>
        <v>75010</v>
      </c>
      <c r="G17" s="20">
        <f>'Projection New Settlements'!I17</f>
        <v>75430</v>
      </c>
      <c r="H17" s="20">
        <f>'Projection New Settlements'!J17</f>
        <v>75800</v>
      </c>
      <c r="I17" s="20">
        <f>'Projection New Settlements'!K17</f>
        <v>76010</v>
      </c>
      <c r="J17" s="20">
        <f>'Projection New Settlements'!L17</f>
        <v>76370</v>
      </c>
      <c r="K17" s="20">
        <f>'Projection New Settlements'!M17</f>
        <v>76730</v>
      </c>
      <c r="L17" s="20">
        <f>'Projection New Settlements'!N17</f>
        <v>76910</v>
      </c>
      <c r="M17" s="20">
        <f>'Projection New Settlements'!O17</f>
        <v>77100</v>
      </c>
      <c r="N17" s="20">
        <f>'Projection New Settlements'!P17</f>
        <v>77730</v>
      </c>
      <c r="O17" s="20">
        <f>'Projection New Settlements'!Q17</f>
        <v>78128</v>
      </c>
      <c r="P17" s="20">
        <f>'Projection New Settlements'!R17</f>
        <v>78526</v>
      </c>
      <c r="Q17" s="20">
        <f>'Projection New Settlements'!S17</f>
        <v>78924</v>
      </c>
      <c r="R17" s="20">
        <f>'Projection New Settlements'!T17</f>
        <v>79123</v>
      </c>
      <c r="S17" s="20">
        <f>'Projection New Settlements'!U17</f>
        <v>79322</v>
      </c>
      <c r="T17" s="20">
        <f>'Projection New Settlements'!V17</f>
        <v>79521</v>
      </c>
      <c r="U17" s="20">
        <f>'Projection New Settlements'!W17</f>
        <v>79720</v>
      </c>
      <c r="V17" s="20">
        <f>'Projection New Settlements'!X17</f>
        <v>79919</v>
      </c>
      <c r="W17" s="20">
        <f>'Projection New Settlements'!Y17</f>
        <v>80118</v>
      </c>
      <c r="X17" s="20">
        <f>'Projection New Settlements'!Z17</f>
        <v>80317</v>
      </c>
      <c r="Y17" s="20">
        <f>'Projection New Settlements'!AA17</f>
        <v>80516</v>
      </c>
      <c r="Z17" s="20">
        <f>'Projection New Settlements'!AB17</f>
        <v>80715</v>
      </c>
      <c r="AA17" s="20">
        <f>'Projection New Settlements'!AC17</f>
        <v>80914</v>
      </c>
      <c r="AB17" s="20">
        <f>'Projection New Settlements'!AD17</f>
        <v>81113</v>
      </c>
      <c r="AC17" s="20">
        <f>'Projection New Settlements'!AE17</f>
        <v>81312</v>
      </c>
      <c r="AD17" s="20">
        <f>'Projection New Settlements'!AF17</f>
        <v>81511</v>
      </c>
      <c r="AE17" s="20">
        <f>'Projection New Settlements'!AG17</f>
        <v>81710</v>
      </c>
      <c r="AF17" s="20">
        <f>'Projection New Settlements'!AH17</f>
        <v>81909</v>
      </c>
      <c r="AG17" s="20">
        <f>'Projection New Settlements'!AI17</f>
        <v>82108</v>
      </c>
      <c r="AH17" s="20">
        <f>'Projection New Settlements'!AJ17</f>
        <v>82307</v>
      </c>
      <c r="AI17" s="20">
        <f>'Projection New Settlements'!AK17</f>
        <v>82506</v>
      </c>
      <c r="AJ17" s="20">
        <f>'Projection New Settlements'!AL17</f>
        <v>82705</v>
      </c>
      <c r="AK17" s="20">
        <f>'Projection New Settlements'!AM17</f>
        <v>82904</v>
      </c>
      <c r="AL17" s="20">
        <f>'Projection New Settlements'!AN17</f>
        <v>83103</v>
      </c>
      <c r="AM17" s="20">
        <f>'Projection New Settlements'!AO17</f>
        <v>83302</v>
      </c>
      <c r="AN17" s="20">
        <f>'Projection New Settlements'!AP17</f>
        <v>83501</v>
      </c>
      <c r="AO17" s="20">
        <f>'Projection New Settlements'!AQ17</f>
        <v>83700</v>
      </c>
      <c r="AP17" s="20">
        <f>'Projection New Settlements'!AR17</f>
        <v>83899</v>
      </c>
      <c r="AQ17" s="20">
        <f>'Projection New Settlements'!AS17</f>
        <v>84098</v>
      </c>
      <c r="AR17" s="20">
        <f>'Projection New Settlements'!AT17</f>
        <v>84297</v>
      </c>
      <c r="AS17" s="20">
        <f>'Projection New Settlements'!AU17</f>
        <v>84496</v>
      </c>
      <c r="AT17" s="20">
        <f>'Projection New Settlements'!AV17</f>
        <v>84695</v>
      </c>
      <c r="AU17" s="20">
        <f>'Projection New Settlements'!AW17</f>
        <v>84894</v>
      </c>
      <c r="AV17" s="20">
        <f>'Projection New Settlements'!AX17</f>
        <v>85093</v>
      </c>
    </row>
    <row r="18" spans="1:48" x14ac:dyDescent="0.2">
      <c r="A18" s="1" t="s">
        <v>29</v>
      </c>
      <c r="B18" s="20">
        <f>'Projection New Settlements'!D18</f>
        <v>90090</v>
      </c>
      <c r="C18" s="20">
        <f>'Projection New Settlements'!E18</f>
        <v>91490</v>
      </c>
      <c r="D18" s="20">
        <f>'Projection New Settlements'!F18</f>
        <v>93320</v>
      </c>
      <c r="E18" s="20">
        <f>'Projection New Settlements'!G18</f>
        <v>95020</v>
      </c>
      <c r="F18" s="20">
        <f>'Projection New Settlements'!H18</f>
        <v>97350</v>
      </c>
      <c r="G18" s="20">
        <f>'Projection New Settlements'!I18</f>
        <v>99230</v>
      </c>
      <c r="H18" s="20">
        <f>'Projection New Settlements'!J18</f>
        <v>100680</v>
      </c>
      <c r="I18" s="20">
        <f>'Projection New Settlements'!K18</f>
        <v>102010</v>
      </c>
      <c r="J18" s="20">
        <f>'Projection New Settlements'!L18</f>
        <v>103590</v>
      </c>
      <c r="K18" s="20">
        <f>'Projection New Settlements'!M18</f>
        <v>104890</v>
      </c>
      <c r="L18" s="20">
        <f>'Projection New Settlements'!N18</f>
        <v>106130</v>
      </c>
      <c r="M18" s="20">
        <f>'Projection New Settlements'!O18</f>
        <v>107550</v>
      </c>
      <c r="N18" s="20">
        <f>'Projection New Settlements'!P18</f>
        <v>108740</v>
      </c>
      <c r="O18" s="20">
        <f>'Projection New Settlements'!Q18</f>
        <v>110235</v>
      </c>
      <c r="P18" s="20">
        <f>'Projection New Settlements'!R18</f>
        <v>111730</v>
      </c>
      <c r="Q18" s="20">
        <f>'Projection New Settlements'!S18</f>
        <v>113225</v>
      </c>
      <c r="R18" s="20">
        <f>'Projection New Settlements'!T18</f>
        <v>113972.5</v>
      </c>
      <c r="S18" s="20">
        <f>'Projection New Settlements'!U18</f>
        <v>114720</v>
      </c>
      <c r="T18" s="20">
        <f>'Projection New Settlements'!V18</f>
        <v>115467.5</v>
      </c>
      <c r="U18" s="20">
        <f>'Projection New Settlements'!W18</f>
        <v>116215</v>
      </c>
      <c r="V18" s="20">
        <f>'Projection New Settlements'!X18</f>
        <v>116962.5</v>
      </c>
      <c r="W18" s="20">
        <f>'Projection New Settlements'!Y18</f>
        <v>117710</v>
      </c>
      <c r="X18" s="20">
        <f>'Projection New Settlements'!Z18</f>
        <v>118457.5</v>
      </c>
      <c r="Y18" s="20">
        <f>'Projection New Settlements'!AA18</f>
        <v>119205</v>
      </c>
      <c r="Z18" s="20">
        <f>'Projection New Settlements'!AB18</f>
        <v>119952.5</v>
      </c>
      <c r="AA18" s="20">
        <f>'Projection New Settlements'!AC18</f>
        <v>120700</v>
      </c>
      <c r="AB18" s="20">
        <f>'Projection New Settlements'!AD18</f>
        <v>121447.5</v>
      </c>
      <c r="AC18" s="20">
        <f>'Projection New Settlements'!AE18</f>
        <v>122195</v>
      </c>
      <c r="AD18" s="20">
        <f>'Projection New Settlements'!AF18</f>
        <v>122942.5</v>
      </c>
      <c r="AE18" s="20">
        <f>'Projection New Settlements'!AG18</f>
        <v>123690</v>
      </c>
      <c r="AF18" s="20">
        <f>'Projection New Settlements'!AH18</f>
        <v>124437.5</v>
      </c>
      <c r="AG18" s="20">
        <f>'Projection New Settlements'!AI18</f>
        <v>125185</v>
      </c>
      <c r="AH18" s="20">
        <f>'Projection New Settlements'!AJ18</f>
        <v>125932.5</v>
      </c>
      <c r="AI18" s="20">
        <f>'Projection New Settlements'!AK18</f>
        <v>126680</v>
      </c>
      <c r="AJ18" s="20">
        <f>'Projection New Settlements'!AL18</f>
        <v>127427.5</v>
      </c>
      <c r="AK18" s="20">
        <f>'Projection New Settlements'!AM18</f>
        <v>128175</v>
      </c>
      <c r="AL18" s="20">
        <f>'Projection New Settlements'!AN18</f>
        <v>128922.5</v>
      </c>
      <c r="AM18" s="20">
        <f>'Projection New Settlements'!AO18</f>
        <v>129670</v>
      </c>
      <c r="AN18" s="20">
        <f>'Projection New Settlements'!AP18</f>
        <v>130417.5</v>
      </c>
      <c r="AO18" s="20">
        <f>'Projection New Settlements'!AQ18</f>
        <v>131165</v>
      </c>
      <c r="AP18" s="20">
        <f>'Projection New Settlements'!AR18</f>
        <v>131912.5</v>
      </c>
      <c r="AQ18" s="20">
        <f>'Projection New Settlements'!AS18</f>
        <v>132660</v>
      </c>
      <c r="AR18" s="20">
        <f>'Projection New Settlements'!AT18</f>
        <v>133407.5</v>
      </c>
      <c r="AS18" s="20">
        <f>'Projection New Settlements'!AU18</f>
        <v>134155</v>
      </c>
      <c r="AT18" s="20">
        <f>'Projection New Settlements'!AV18</f>
        <v>134902.5</v>
      </c>
      <c r="AU18" s="20">
        <f>'Projection New Settlements'!AW18</f>
        <v>135650</v>
      </c>
      <c r="AV18" s="20">
        <f>'Projection New Settlements'!AX18</f>
        <v>136397.5</v>
      </c>
    </row>
    <row r="19" spans="1:48" x14ac:dyDescent="0.2">
      <c r="A19" s="1" t="s">
        <v>30</v>
      </c>
      <c r="B19" s="20">
        <f>'Projection New Settlements'!D19</f>
        <v>85590</v>
      </c>
      <c r="C19" s="20">
        <f>'Projection New Settlements'!E19</f>
        <v>86060</v>
      </c>
      <c r="D19" s="20">
        <f>'Projection New Settlements'!F19</f>
        <v>87550</v>
      </c>
      <c r="E19" s="20">
        <f>'Projection New Settlements'!G19</f>
        <v>89330</v>
      </c>
      <c r="F19" s="20">
        <f>'Projection New Settlements'!H19</f>
        <v>90290</v>
      </c>
      <c r="G19" s="20">
        <f>'Projection New Settlements'!I19</f>
        <v>90930</v>
      </c>
      <c r="H19" s="20">
        <f>'Projection New Settlements'!J19</f>
        <v>91220</v>
      </c>
      <c r="I19" s="20">
        <f>'Projection New Settlements'!K19</f>
        <v>91480</v>
      </c>
      <c r="J19" s="20">
        <f>'Projection New Settlements'!L19</f>
        <v>91910</v>
      </c>
      <c r="K19" s="20">
        <f>'Projection New Settlements'!M19</f>
        <v>92420</v>
      </c>
      <c r="L19" s="20">
        <f>'Projection New Settlements'!N19</f>
        <v>93260</v>
      </c>
      <c r="M19" s="20">
        <f>'Projection New Settlements'!O19</f>
        <v>94090</v>
      </c>
      <c r="N19" s="20">
        <f>'Projection New Settlements'!P19</f>
        <v>94830</v>
      </c>
      <c r="O19" s="20">
        <f>'Projection New Settlements'!Q19</f>
        <v>95480</v>
      </c>
      <c r="P19" s="20">
        <f>'Projection New Settlements'!R19</f>
        <v>96130</v>
      </c>
      <c r="Q19" s="20">
        <f>'Projection New Settlements'!S19</f>
        <v>96780</v>
      </c>
      <c r="R19" s="20">
        <f>'Projection New Settlements'!T19</f>
        <v>97105</v>
      </c>
      <c r="S19" s="20">
        <f>'Projection New Settlements'!U19</f>
        <v>97430</v>
      </c>
      <c r="T19" s="20">
        <f>'Projection New Settlements'!V19</f>
        <v>97755</v>
      </c>
      <c r="U19" s="20">
        <f>'Projection New Settlements'!W19</f>
        <v>98080</v>
      </c>
      <c r="V19" s="20">
        <f>'Projection New Settlements'!X19</f>
        <v>98405</v>
      </c>
      <c r="W19" s="20">
        <f>'Projection New Settlements'!Y19</f>
        <v>98730</v>
      </c>
      <c r="X19" s="20">
        <f>'Projection New Settlements'!Z19</f>
        <v>99055</v>
      </c>
      <c r="Y19" s="20">
        <f>'Projection New Settlements'!AA19</f>
        <v>99380</v>
      </c>
      <c r="Z19" s="20">
        <f>'Projection New Settlements'!AB19</f>
        <v>99705</v>
      </c>
      <c r="AA19" s="20">
        <f>'Projection New Settlements'!AC19</f>
        <v>100030</v>
      </c>
      <c r="AB19" s="20">
        <f>'Projection New Settlements'!AD19</f>
        <v>100355</v>
      </c>
      <c r="AC19" s="20">
        <f>'Projection New Settlements'!AE19</f>
        <v>100680</v>
      </c>
      <c r="AD19" s="20">
        <f>'Projection New Settlements'!AF19</f>
        <v>101005</v>
      </c>
      <c r="AE19" s="20">
        <f>'Projection New Settlements'!AG19</f>
        <v>101330</v>
      </c>
      <c r="AF19" s="20">
        <f>'Projection New Settlements'!AH19</f>
        <v>101655</v>
      </c>
      <c r="AG19" s="20">
        <f>'Projection New Settlements'!AI19</f>
        <v>101980</v>
      </c>
      <c r="AH19" s="20">
        <f>'Projection New Settlements'!AJ19</f>
        <v>102305</v>
      </c>
      <c r="AI19" s="20">
        <f>'Projection New Settlements'!AK19</f>
        <v>102630</v>
      </c>
      <c r="AJ19" s="20">
        <f>'Projection New Settlements'!AL19</f>
        <v>102955</v>
      </c>
      <c r="AK19" s="20">
        <f>'Projection New Settlements'!AM19</f>
        <v>103280</v>
      </c>
      <c r="AL19" s="20">
        <f>'Projection New Settlements'!AN19</f>
        <v>103605</v>
      </c>
      <c r="AM19" s="20">
        <f>'Projection New Settlements'!AO19</f>
        <v>103930</v>
      </c>
      <c r="AN19" s="20">
        <f>'Projection New Settlements'!AP19</f>
        <v>104255</v>
      </c>
      <c r="AO19" s="20">
        <f>'Projection New Settlements'!AQ19</f>
        <v>104580</v>
      </c>
      <c r="AP19" s="20">
        <f>'Projection New Settlements'!AR19</f>
        <v>104905</v>
      </c>
      <c r="AQ19" s="20">
        <f>'Projection New Settlements'!AS19</f>
        <v>105230</v>
      </c>
      <c r="AR19" s="20">
        <f>'Projection New Settlements'!AT19</f>
        <v>105555</v>
      </c>
      <c r="AS19" s="20">
        <f>'Projection New Settlements'!AU19</f>
        <v>105880</v>
      </c>
      <c r="AT19" s="20">
        <f>'Projection New Settlements'!AV19</f>
        <v>106205</v>
      </c>
      <c r="AU19" s="20">
        <f>'Projection New Settlements'!AW19</f>
        <v>106530</v>
      </c>
      <c r="AV19" s="20">
        <f>'Projection New Settlements'!AX19</f>
        <v>106855</v>
      </c>
    </row>
    <row r="20" spans="1:48" x14ac:dyDescent="0.2">
      <c r="A20" s="1" t="s">
        <v>31</v>
      </c>
      <c r="B20" s="20">
        <f>'Projection New Settlements'!D20</f>
        <v>34170</v>
      </c>
      <c r="C20" s="20">
        <f>'Projection New Settlements'!E20</f>
        <v>34740</v>
      </c>
      <c r="D20" s="20">
        <f>'Projection New Settlements'!F20</f>
        <v>35000</v>
      </c>
      <c r="E20" s="20">
        <f>'Projection New Settlements'!G20</f>
        <v>35220</v>
      </c>
      <c r="F20" s="20">
        <f>'Projection New Settlements'!H20</f>
        <v>35440</v>
      </c>
      <c r="G20" s="20">
        <f>'Projection New Settlements'!I20</f>
        <v>35640</v>
      </c>
      <c r="H20" s="20">
        <f>'Projection New Settlements'!J20</f>
        <v>35870</v>
      </c>
      <c r="I20" s="20">
        <f>'Projection New Settlements'!K20</f>
        <v>36040</v>
      </c>
      <c r="J20" s="20">
        <f>'Projection New Settlements'!L20</f>
        <v>36370</v>
      </c>
      <c r="K20" s="20">
        <f>'Projection New Settlements'!M20</f>
        <v>36590</v>
      </c>
      <c r="L20" s="20">
        <f>'Projection New Settlements'!N20</f>
        <v>36930</v>
      </c>
      <c r="M20" s="20">
        <f>'Projection New Settlements'!O20</f>
        <v>37270</v>
      </c>
      <c r="N20" s="20">
        <f>'Projection New Settlements'!P20</f>
        <v>37730</v>
      </c>
      <c r="O20" s="20">
        <f>'Projection New Settlements'!Q20</f>
        <v>38049</v>
      </c>
      <c r="P20" s="20">
        <f>'Projection New Settlements'!R20</f>
        <v>38368</v>
      </c>
      <c r="Q20" s="20">
        <f>'Projection New Settlements'!S20</f>
        <v>38687</v>
      </c>
      <c r="R20" s="20">
        <f>'Projection New Settlements'!T20</f>
        <v>38846.5</v>
      </c>
      <c r="S20" s="20">
        <f>'Projection New Settlements'!U20</f>
        <v>39006</v>
      </c>
      <c r="T20" s="20">
        <f>'Projection New Settlements'!V20</f>
        <v>39165.5</v>
      </c>
      <c r="U20" s="20">
        <f>'Projection New Settlements'!W20</f>
        <v>39325</v>
      </c>
      <c r="V20" s="20">
        <f>'Projection New Settlements'!X20</f>
        <v>39484.5</v>
      </c>
      <c r="W20" s="20">
        <f>'Projection New Settlements'!Y20</f>
        <v>39644</v>
      </c>
      <c r="X20" s="20">
        <f>'Projection New Settlements'!Z20</f>
        <v>39803.5</v>
      </c>
      <c r="Y20" s="20">
        <f>'Projection New Settlements'!AA20</f>
        <v>39963</v>
      </c>
      <c r="Z20" s="20">
        <f>'Projection New Settlements'!AB20</f>
        <v>40122.5</v>
      </c>
      <c r="AA20" s="20">
        <f>'Projection New Settlements'!AC20</f>
        <v>40282</v>
      </c>
      <c r="AB20" s="20">
        <f>'Projection New Settlements'!AD20</f>
        <v>40441.5</v>
      </c>
      <c r="AC20" s="20">
        <f>'Projection New Settlements'!AE20</f>
        <v>40601</v>
      </c>
      <c r="AD20" s="20">
        <f>'Projection New Settlements'!AF20</f>
        <v>40760.5</v>
      </c>
      <c r="AE20" s="20">
        <f>'Projection New Settlements'!AG20</f>
        <v>40920</v>
      </c>
      <c r="AF20" s="20">
        <f>'Projection New Settlements'!AH20</f>
        <v>41079.5</v>
      </c>
      <c r="AG20" s="20">
        <f>'Projection New Settlements'!AI20</f>
        <v>41239</v>
      </c>
      <c r="AH20" s="20">
        <f>'Projection New Settlements'!AJ20</f>
        <v>41398.5</v>
      </c>
      <c r="AI20" s="20">
        <f>'Projection New Settlements'!AK20</f>
        <v>41558</v>
      </c>
      <c r="AJ20" s="20">
        <f>'Projection New Settlements'!AL20</f>
        <v>41717.5</v>
      </c>
      <c r="AK20" s="20">
        <f>'Projection New Settlements'!AM20</f>
        <v>41877</v>
      </c>
      <c r="AL20" s="20">
        <f>'Projection New Settlements'!AN20</f>
        <v>42036.5</v>
      </c>
      <c r="AM20" s="20">
        <f>'Projection New Settlements'!AO20</f>
        <v>42196</v>
      </c>
      <c r="AN20" s="20">
        <f>'Projection New Settlements'!AP20</f>
        <v>42355.5</v>
      </c>
      <c r="AO20" s="20">
        <f>'Projection New Settlements'!AQ20</f>
        <v>42515</v>
      </c>
      <c r="AP20" s="20">
        <f>'Projection New Settlements'!AR20</f>
        <v>42674.5</v>
      </c>
      <c r="AQ20" s="20">
        <f>'Projection New Settlements'!AS20</f>
        <v>42834</v>
      </c>
      <c r="AR20" s="20">
        <f>'Projection New Settlements'!AT20</f>
        <v>42993.5</v>
      </c>
      <c r="AS20" s="20">
        <f>'Projection New Settlements'!AU20</f>
        <v>43153</v>
      </c>
      <c r="AT20" s="20">
        <f>'Projection New Settlements'!AV20</f>
        <v>43312.5</v>
      </c>
      <c r="AU20" s="20">
        <f>'Projection New Settlements'!AW20</f>
        <v>43472</v>
      </c>
      <c r="AV20" s="20">
        <f>'Projection New Settlements'!AX20</f>
        <v>43631.5</v>
      </c>
    </row>
    <row r="21" spans="1:48" x14ac:dyDescent="0.2">
      <c r="A21" s="1" t="s">
        <v>32</v>
      </c>
      <c r="B21" s="20">
        <f>'Projection New Settlements'!D21</f>
        <v>31240</v>
      </c>
      <c r="C21" s="20">
        <f>'Projection New Settlements'!E21</f>
        <v>31480</v>
      </c>
      <c r="D21" s="20">
        <f>'Projection New Settlements'!F21</f>
        <v>31800</v>
      </c>
      <c r="E21" s="20">
        <f>'Projection New Settlements'!G21</f>
        <v>32160</v>
      </c>
      <c r="F21" s="20">
        <f>'Projection New Settlements'!H21</f>
        <v>32610</v>
      </c>
      <c r="G21" s="20">
        <f>'Projection New Settlements'!I21</f>
        <v>32880</v>
      </c>
      <c r="H21" s="20">
        <f>'Projection New Settlements'!J21</f>
        <v>33000</v>
      </c>
      <c r="I21" s="20">
        <f>'Projection New Settlements'!K21</f>
        <v>33080</v>
      </c>
      <c r="J21" s="20">
        <f>'Projection New Settlements'!L21</f>
        <v>33220</v>
      </c>
      <c r="K21" s="20">
        <f>'Projection New Settlements'!M21</f>
        <v>33340</v>
      </c>
      <c r="L21" s="20">
        <f>'Projection New Settlements'!N21</f>
        <v>33590</v>
      </c>
      <c r="M21" s="20">
        <f>'Projection New Settlements'!O21</f>
        <v>33970</v>
      </c>
      <c r="N21" s="20">
        <f>'Projection New Settlements'!P21</f>
        <v>34350</v>
      </c>
      <c r="O21" s="20">
        <f>'Projection New Settlements'!Q21</f>
        <v>34594</v>
      </c>
      <c r="P21" s="20">
        <f>'Projection New Settlements'!R21</f>
        <v>34838</v>
      </c>
      <c r="Q21" s="20">
        <f>'Projection New Settlements'!S21</f>
        <v>35082</v>
      </c>
      <c r="R21" s="20">
        <f>'Projection New Settlements'!T21</f>
        <v>35204</v>
      </c>
      <c r="S21" s="20">
        <f>'Projection New Settlements'!U21</f>
        <v>35326</v>
      </c>
      <c r="T21" s="20">
        <f>'Projection New Settlements'!V21</f>
        <v>35448</v>
      </c>
      <c r="U21" s="20">
        <f>'Projection New Settlements'!W21</f>
        <v>35570</v>
      </c>
      <c r="V21" s="20">
        <f>'Projection New Settlements'!X21</f>
        <v>35692</v>
      </c>
      <c r="W21" s="20">
        <f>'Projection New Settlements'!Y21</f>
        <v>35814</v>
      </c>
      <c r="X21" s="20">
        <f>'Projection New Settlements'!Z21</f>
        <v>35936</v>
      </c>
      <c r="Y21" s="20">
        <f>'Projection New Settlements'!AA21</f>
        <v>36058</v>
      </c>
      <c r="Z21" s="20">
        <f>'Projection New Settlements'!AB21</f>
        <v>36180</v>
      </c>
      <c r="AA21" s="20">
        <f>'Projection New Settlements'!AC21</f>
        <v>36302</v>
      </c>
      <c r="AB21" s="20">
        <f>'Projection New Settlements'!AD21</f>
        <v>36424</v>
      </c>
      <c r="AC21" s="20">
        <f>'Projection New Settlements'!AE21</f>
        <v>36546</v>
      </c>
      <c r="AD21" s="20">
        <f>'Projection New Settlements'!AF21</f>
        <v>36668</v>
      </c>
      <c r="AE21" s="20">
        <f>'Projection New Settlements'!AG21</f>
        <v>36790</v>
      </c>
      <c r="AF21" s="20">
        <f>'Projection New Settlements'!AH21</f>
        <v>36912</v>
      </c>
      <c r="AG21" s="20">
        <f>'Projection New Settlements'!AI21</f>
        <v>37034</v>
      </c>
      <c r="AH21" s="20">
        <f>'Projection New Settlements'!AJ21</f>
        <v>37156</v>
      </c>
      <c r="AI21" s="20">
        <f>'Projection New Settlements'!AK21</f>
        <v>37278</v>
      </c>
      <c r="AJ21" s="20">
        <f>'Projection New Settlements'!AL21</f>
        <v>37400</v>
      </c>
      <c r="AK21" s="20">
        <f>'Projection New Settlements'!AM21</f>
        <v>37522</v>
      </c>
      <c r="AL21" s="20">
        <f>'Projection New Settlements'!AN21</f>
        <v>37644</v>
      </c>
      <c r="AM21" s="20">
        <f>'Projection New Settlements'!AO21</f>
        <v>37766</v>
      </c>
      <c r="AN21" s="20">
        <f>'Projection New Settlements'!AP21</f>
        <v>37888</v>
      </c>
      <c r="AO21" s="20">
        <f>'Projection New Settlements'!AQ21</f>
        <v>38010</v>
      </c>
      <c r="AP21" s="20">
        <f>'Projection New Settlements'!AR21</f>
        <v>38132</v>
      </c>
      <c r="AQ21" s="20">
        <f>'Projection New Settlements'!AS21</f>
        <v>38254</v>
      </c>
      <c r="AR21" s="20">
        <f>'Projection New Settlements'!AT21</f>
        <v>38376</v>
      </c>
      <c r="AS21" s="20">
        <f>'Projection New Settlements'!AU21</f>
        <v>38498</v>
      </c>
      <c r="AT21" s="20">
        <f>'Projection New Settlements'!AV21</f>
        <v>38620</v>
      </c>
      <c r="AU21" s="20">
        <f>'Projection New Settlements'!AW21</f>
        <v>38742</v>
      </c>
      <c r="AV21" s="20">
        <f>'Projection New Settlements'!AX21</f>
        <v>38864</v>
      </c>
    </row>
    <row r="22" spans="1:48" x14ac:dyDescent="0.2">
      <c r="A22" s="9" t="s">
        <v>33</v>
      </c>
      <c r="B22" s="20">
        <f>'Projection New Settlements'!D22</f>
        <v>70140</v>
      </c>
      <c r="C22" s="20">
        <f>'Projection New Settlements'!E22</f>
        <v>70980</v>
      </c>
      <c r="D22" s="20">
        <f>'Projection New Settlements'!F22</f>
        <v>71810</v>
      </c>
      <c r="E22" s="20">
        <f>'Projection New Settlements'!G22</f>
        <v>73020</v>
      </c>
      <c r="F22" s="20">
        <f>'Projection New Settlements'!H22</f>
        <v>73980</v>
      </c>
      <c r="G22" s="20">
        <f>'Projection New Settlements'!I22</f>
        <v>75000</v>
      </c>
      <c r="H22" s="20">
        <f>'Projection New Settlements'!J22</f>
        <v>76080</v>
      </c>
      <c r="I22" s="20">
        <f>'Projection New Settlements'!K22</f>
        <v>76760</v>
      </c>
      <c r="J22" s="20">
        <f>'Projection New Settlements'!L22</f>
        <v>77500</v>
      </c>
      <c r="K22" s="20">
        <f>'Projection New Settlements'!M22</f>
        <v>78270</v>
      </c>
      <c r="L22" s="20">
        <f>'Projection New Settlements'!N22</f>
        <v>79140</v>
      </c>
      <c r="M22" s="20">
        <f>'Projection New Settlements'!O22</f>
        <v>80480</v>
      </c>
      <c r="N22" s="20">
        <f>'Projection New Settlements'!P22</f>
        <v>81400</v>
      </c>
      <c r="O22" s="20">
        <f>'Projection New Settlements'!Q22</f>
        <v>82358</v>
      </c>
      <c r="P22" s="20">
        <f>'Projection New Settlements'!R22</f>
        <v>83316</v>
      </c>
      <c r="Q22" s="20">
        <f>'Projection New Settlements'!S22</f>
        <v>84274</v>
      </c>
      <c r="R22" s="20">
        <f>'Projection New Settlements'!T22</f>
        <v>84753</v>
      </c>
      <c r="S22" s="20">
        <f>'Projection New Settlements'!U22</f>
        <v>85232</v>
      </c>
      <c r="T22" s="20">
        <f>'Projection New Settlements'!V22</f>
        <v>85711</v>
      </c>
      <c r="U22" s="20">
        <f>'Projection New Settlements'!W22</f>
        <v>86190</v>
      </c>
      <c r="V22" s="20">
        <f>'Projection New Settlements'!X22</f>
        <v>86669</v>
      </c>
      <c r="W22" s="20">
        <f>'Projection New Settlements'!Y22</f>
        <v>87148</v>
      </c>
      <c r="X22" s="20">
        <f>'Projection New Settlements'!Z22</f>
        <v>87627</v>
      </c>
      <c r="Y22" s="20">
        <f>'Projection New Settlements'!AA22</f>
        <v>88106</v>
      </c>
      <c r="Z22" s="20">
        <f>'Projection New Settlements'!AB22</f>
        <v>88585</v>
      </c>
      <c r="AA22" s="20">
        <f>'Projection New Settlements'!AC22</f>
        <v>89064</v>
      </c>
      <c r="AB22" s="20">
        <f>'Projection New Settlements'!AD22</f>
        <v>89543</v>
      </c>
      <c r="AC22" s="20">
        <f>'Projection New Settlements'!AE22</f>
        <v>90022</v>
      </c>
      <c r="AD22" s="20">
        <f>'Projection New Settlements'!AF22</f>
        <v>90501</v>
      </c>
      <c r="AE22" s="20">
        <f>'Projection New Settlements'!AG22</f>
        <v>90980</v>
      </c>
      <c r="AF22" s="20">
        <f>'Projection New Settlements'!AH22</f>
        <v>91459</v>
      </c>
      <c r="AG22" s="20">
        <f>'Projection New Settlements'!AI22</f>
        <v>91938</v>
      </c>
      <c r="AH22" s="20">
        <f>'Projection New Settlements'!AJ22</f>
        <v>92417</v>
      </c>
      <c r="AI22" s="20">
        <f>'Projection New Settlements'!AK22</f>
        <v>92896</v>
      </c>
      <c r="AJ22" s="20">
        <f>'Projection New Settlements'!AL22</f>
        <v>93375</v>
      </c>
      <c r="AK22" s="20">
        <f>'Projection New Settlements'!AM22</f>
        <v>93854</v>
      </c>
      <c r="AL22" s="20">
        <f>'Projection New Settlements'!AN22</f>
        <v>94333</v>
      </c>
      <c r="AM22" s="20">
        <f>'Projection New Settlements'!AO22</f>
        <v>94812</v>
      </c>
      <c r="AN22" s="20">
        <f>'Projection New Settlements'!AP22</f>
        <v>95291</v>
      </c>
      <c r="AO22" s="20">
        <f>'Projection New Settlements'!AQ22</f>
        <v>95770</v>
      </c>
      <c r="AP22" s="20">
        <f>'Projection New Settlements'!AR22</f>
        <v>96249</v>
      </c>
      <c r="AQ22" s="20">
        <f>'Projection New Settlements'!AS22</f>
        <v>96728</v>
      </c>
      <c r="AR22" s="20">
        <f>'Projection New Settlements'!AT22</f>
        <v>97207</v>
      </c>
      <c r="AS22" s="20">
        <f>'Projection New Settlements'!AU22</f>
        <v>97686</v>
      </c>
      <c r="AT22" s="20">
        <f>'Projection New Settlements'!AV22</f>
        <v>98165</v>
      </c>
      <c r="AU22" s="20">
        <f>'Projection New Settlements'!AW22</f>
        <v>98644</v>
      </c>
      <c r="AV22" s="20">
        <f>'Projection New Settlements'!AX22</f>
        <v>99123</v>
      </c>
    </row>
    <row r="23" spans="1:48" x14ac:dyDescent="0.2">
      <c r="A23" s="9" t="s">
        <v>34</v>
      </c>
      <c r="B23" s="20">
        <f>'Projection New Settlements'!D23</f>
        <v>37360</v>
      </c>
      <c r="C23" s="20">
        <f>'Projection New Settlements'!E23</f>
        <v>37870</v>
      </c>
      <c r="D23" s="20">
        <f>'Projection New Settlements'!F23</f>
        <v>38570</v>
      </c>
      <c r="E23" s="20">
        <f>'Projection New Settlements'!G23</f>
        <v>39370</v>
      </c>
      <c r="F23" s="20">
        <f>'Projection New Settlements'!H23</f>
        <v>40120</v>
      </c>
      <c r="G23" s="20">
        <f>'Projection New Settlements'!I23</f>
        <v>40600</v>
      </c>
      <c r="H23" s="20">
        <f>'Projection New Settlements'!J23</f>
        <v>41050</v>
      </c>
      <c r="I23" s="20">
        <f>'Projection New Settlements'!K23</f>
        <v>41460</v>
      </c>
      <c r="J23" s="20">
        <f>'Projection New Settlements'!L23</f>
        <v>41780</v>
      </c>
      <c r="K23" s="20">
        <f>'Projection New Settlements'!M23</f>
        <v>42130</v>
      </c>
      <c r="L23" s="20">
        <f>'Projection New Settlements'!N23</f>
        <v>42670</v>
      </c>
      <c r="M23" s="20">
        <f>'Projection New Settlements'!O23</f>
        <v>42950</v>
      </c>
      <c r="N23" s="20">
        <f>'Projection New Settlements'!P23</f>
        <v>43500</v>
      </c>
      <c r="O23" s="20">
        <f>'Projection New Settlements'!Q23</f>
        <v>43983</v>
      </c>
      <c r="P23" s="20">
        <f>'Projection New Settlements'!R23</f>
        <v>44466</v>
      </c>
      <c r="Q23" s="20">
        <f>'Projection New Settlements'!S23</f>
        <v>44949</v>
      </c>
      <c r="R23" s="20">
        <f>'Projection New Settlements'!T23</f>
        <v>45190.5</v>
      </c>
      <c r="S23" s="20">
        <f>'Projection New Settlements'!U23</f>
        <v>45432</v>
      </c>
      <c r="T23" s="20">
        <f>'Projection New Settlements'!V23</f>
        <v>45673.5</v>
      </c>
      <c r="U23" s="20">
        <f>'Projection New Settlements'!W23</f>
        <v>45915</v>
      </c>
      <c r="V23" s="20">
        <f>'Projection New Settlements'!X23</f>
        <v>46156.5</v>
      </c>
      <c r="W23" s="20">
        <f>'Projection New Settlements'!Y23</f>
        <v>46398</v>
      </c>
      <c r="X23" s="20">
        <f>'Projection New Settlements'!Z23</f>
        <v>46639.5</v>
      </c>
      <c r="Y23" s="20">
        <f>'Projection New Settlements'!AA23</f>
        <v>46881</v>
      </c>
      <c r="Z23" s="20">
        <f>'Projection New Settlements'!AB23</f>
        <v>47122.5</v>
      </c>
      <c r="AA23" s="20">
        <f>'Projection New Settlements'!AC23</f>
        <v>47364</v>
      </c>
      <c r="AB23" s="20">
        <f>'Projection New Settlements'!AD23</f>
        <v>47605.5</v>
      </c>
      <c r="AC23" s="20">
        <f>'Projection New Settlements'!AE23</f>
        <v>47847</v>
      </c>
      <c r="AD23" s="20">
        <f>'Projection New Settlements'!AF23</f>
        <v>48088.5</v>
      </c>
      <c r="AE23" s="20">
        <f>'Projection New Settlements'!AG23</f>
        <v>48330</v>
      </c>
      <c r="AF23" s="20">
        <f>'Projection New Settlements'!AH23</f>
        <v>48571.5</v>
      </c>
      <c r="AG23" s="20">
        <f>'Projection New Settlements'!AI23</f>
        <v>48813</v>
      </c>
      <c r="AH23" s="20">
        <f>'Projection New Settlements'!AJ23</f>
        <v>49054.5</v>
      </c>
      <c r="AI23" s="20">
        <f>'Projection New Settlements'!AK23</f>
        <v>49296</v>
      </c>
      <c r="AJ23" s="20">
        <f>'Projection New Settlements'!AL23</f>
        <v>49537.5</v>
      </c>
      <c r="AK23" s="20">
        <f>'Projection New Settlements'!AM23</f>
        <v>49779</v>
      </c>
      <c r="AL23" s="20">
        <f>'Projection New Settlements'!AN23</f>
        <v>50020.5</v>
      </c>
      <c r="AM23" s="20">
        <f>'Projection New Settlements'!AO23</f>
        <v>50262</v>
      </c>
      <c r="AN23" s="20">
        <f>'Projection New Settlements'!AP23</f>
        <v>50503.5</v>
      </c>
      <c r="AO23" s="20">
        <f>'Projection New Settlements'!AQ23</f>
        <v>50745</v>
      </c>
      <c r="AP23" s="20">
        <f>'Projection New Settlements'!AR23</f>
        <v>50986.5</v>
      </c>
      <c r="AQ23" s="20">
        <f>'Projection New Settlements'!AS23</f>
        <v>51228</v>
      </c>
      <c r="AR23" s="20">
        <f>'Projection New Settlements'!AT23</f>
        <v>51469.5</v>
      </c>
      <c r="AS23" s="20">
        <f>'Projection New Settlements'!AU23</f>
        <v>51711</v>
      </c>
      <c r="AT23" s="20">
        <f>'Projection New Settlements'!AV23</f>
        <v>51952.5</v>
      </c>
      <c r="AU23" s="20">
        <f>'Projection New Settlements'!AW23</f>
        <v>52194</v>
      </c>
      <c r="AV23" s="20">
        <f>'Projection New Settlements'!AX23</f>
        <v>52435.5</v>
      </c>
    </row>
    <row r="24" spans="1:48" x14ac:dyDescent="0.2">
      <c r="A24" s="9" t="s">
        <v>35</v>
      </c>
      <c r="B24" s="20">
        <f>'Projection New Settlements'!D24</f>
        <v>23100</v>
      </c>
      <c r="C24" s="20">
        <f>'Projection New Settlements'!E24</f>
        <v>23340</v>
      </c>
      <c r="D24" s="20">
        <f>'Projection New Settlements'!F24</f>
        <v>23780</v>
      </c>
      <c r="E24" s="20">
        <f>'Projection New Settlements'!G24</f>
        <v>24470</v>
      </c>
      <c r="F24" s="20">
        <f>'Projection New Settlements'!H24</f>
        <v>24910</v>
      </c>
      <c r="G24" s="20">
        <f>'Projection New Settlements'!I24</f>
        <v>25340</v>
      </c>
      <c r="H24" s="20">
        <f>'Projection New Settlements'!J24</f>
        <v>25650</v>
      </c>
      <c r="I24" s="20">
        <f>'Projection New Settlements'!K24</f>
        <v>26180</v>
      </c>
      <c r="J24" s="20">
        <f>'Projection New Settlements'!L24</f>
        <v>26660</v>
      </c>
      <c r="K24" s="20">
        <f>'Projection New Settlements'!M24</f>
        <v>27150</v>
      </c>
      <c r="L24" s="20">
        <f>'Projection New Settlements'!N24</f>
        <v>27480</v>
      </c>
      <c r="M24" s="20">
        <f>'Projection New Settlements'!O24</f>
        <v>27870</v>
      </c>
      <c r="N24" s="20">
        <f>'Projection New Settlements'!P24</f>
        <v>28240</v>
      </c>
      <c r="O24" s="20">
        <f>'Projection New Settlements'!Q24</f>
        <v>28655</v>
      </c>
      <c r="P24" s="20">
        <f>'Projection New Settlements'!R24</f>
        <v>29070</v>
      </c>
      <c r="Q24" s="20">
        <f>'Projection New Settlements'!S24</f>
        <v>29485</v>
      </c>
      <c r="R24" s="20">
        <f>'Projection New Settlements'!T24</f>
        <v>29692.5</v>
      </c>
      <c r="S24" s="20">
        <f>'Projection New Settlements'!U24</f>
        <v>29900</v>
      </c>
      <c r="T24" s="20">
        <f>'Projection New Settlements'!V24</f>
        <v>30107.5</v>
      </c>
      <c r="U24" s="20">
        <f>'Projection New Settlements'!W24</f>
        <v>30315</v>
      </c>
      <c r="V24" s="20">
        <f>'Projection New Settlements'!X24</f>
        <v>30522.5</v>
      </c>
      <c r="W24" s="20">
        <f>'Projection New Settlements'!Y24</f>
        <v>30730</v>
      </c>
      <c r="X24" s="20">
        <f>'Projection New Settlements'!Z24</f>
        <v>30937.5</v>
      </c>
      <c r="Y24" s="20">
        <f>'Projection New Settlements'!AA24</f>
        <v>31145</v>
      </c>
      <c r="Z24" s="20">
        <f>'Projection New Settlements'!AB24</f>
        <v>31352.5</v>
      </c>
      <c r="AA24" s="20">
        <f>'Projection New Settlements'!AC24</f>
        <v>31560</v>
      </c>
      <c r="AB24" s="20">
        <f>'Projection New Settlements'!AD24</f>
        <v>31767.5</v>
      </c>
      <c r="AC24" s="20">
        <f>'Projection New Settlements'!AE24</f>
        <v>31975</v>
      </c>
      <c r="AD24" s="20">
        <f>'Projection New Settlements'!AF24</f>
        <v>32182.5</v>
      </c>
      <c r="AE24" s="20">
        <f>'Projection New Settlements'!AG24</f>
        <v>32390</v>
      </c>
      <c r="AF24" s="20">
        <f>'Projection New Settlements'!AH24</f>
        <v>32597.5</v>
      </c>
      <c r="AG24" s="20">
        <f>'Projection New Settlements'!AI24</f>
        <v>32805</v>
      </c>
      <c r="AH24" s="20">
        <f>'Projection New Settlements'!AJ24</f>
        <v>33012.5</v>
      </c>
      <c r="AI24" s="20">
        <f>'Projection New Settlements'!AK24</f>
        <v>33220</v>
      </c>
      <c r="AJ24" s="20">
        <f>'Projection New Settlements'!AL24</f>
        <v>33427.5</v>
      </c>
      <c r="AK24" s="20">
        <f>'Projection New Settlements'!AM24</f>
        <v>33635</v>
      </c>
      <c r="AL24" s="20">
        <f>'Projection New Settlements'!AN24</f>
        <v>33842.5</v>
      </c>
      <c r="AM24" s="20">
        <f>'Projection New Settlements'!AO24</f>
        <v>34050</v>
      </c>
      <c r="AN24" s="20">
        <f>'Projection New Settlements'!AP24</f>
        <v>34257.5</v>
      </c>
      <c r="AO24" s="20">
        <f>'Projection New Settlements'!AQ24</f>
        <v>34465</v>
      </c>
      <c r="AP24" s="20">
        <f>'Projection New Settlements'!AR24</f>
        <v>34672.5</v>
      </c>
      <c r="AQ24" s="20">
        <f>'Projection New Settlements'!AS24</f>
        <v>34880</v>
      </c>
      <c r="AR24" s="20">
        <f>'Projection New Settlements'!AT24</f>
        <v>35087.5</v>
      </c>
      <c r="AS24" s="20">
        <f>'Projection New Settlements'!AU24</f>
        <v>35295</v>
      </c>
      <c r="AT24" s="20">
        <f>'Projection New Settlements'!AV24</f>
        <v>35502.5</v>
      </c>
      <c r="AU24" s="20">
        <f>'Projection New Settlements'!AW24</f>
        <v>35710</v>
      </c>
      <c r="AV24" s="20">
        <f>'Projection New Settlements'!AX24</f>
        <v>35917.5</v>
      </c>
    </row>
    <row r="25" spans="1:48" x14ac:dyDescent="0.2">
      <c r="A25" s="9" t="s">
        <v>36</v>
      </c>
      <c r="B25" s="20">
        <f>'Projection New Settlements'!D25</f>
        <v>34230</v>
      </c>
      <c r="C25" s="20">
        <f>'Projection New Settlements'!E25</f>
        <v>34840</v>
      </c>
      <c r="D25" s="20">
        <f>'Projection New Settlements'!F25</f>
        <v>35540</v>
      </c>
      <c r="E25" s="20">
        <f>'Projection New Settlements'!G25</f>
        <v>36030</v>
      </c>
      <c r="F25" s="20">
        <f>'Projection New Settlements'!H25</f>
        <v>36610</v>
      </c>
      <c r="G25" s="20">
        <f>'Projection New Settlements'!I25</f>
        <v>36820</v>
      </c>
      <c r="H25" s="20">
        <f>'Projection New Settlements'!J25</f>
        <v>37070</v>
      </c>
      <c r="I25" s="20">
        <f>'Projection New Settlements'!K25</f>
        <v>37330</v>
      </c>
      <c r="J25" s="20">
        <f>'Projection New Settlements'!L25</f>
        <v>37510</v>
      </c>
      <c r="K25" s="20">
        <f>'Projection New Settlements'!M25</f>
        <v>37760</v>
      </c>
      <c r="L25" s="20">
        <f>'Projection New Settlements'!N25</f>
        <v>38070</v>
      </c>
      <c r="M25" s="20">
        <f>'Projection New Settlements'!O25</f>
        <v>38530</v>
      </c>
      <c r="N25" s="20">
        <f>'Projection New Settlements'!P25</f>
        <v>39100</v>
      </c>
      <c r="O25" s="20">
        <f>'Projection New Settlements'!Q25</f>
        <v>39452</v>
      </c>
      <c r="P25" s="20">
        <f>'Projection New Settlements'!R25</f>
        <v>39804</v>
      </c>
      <c r="Q25" s="20">
        <f>'Projection New Settlements'!S25</f>
        <v>40156</v>
      </c>
      <c r="R25" s="20">
        <f>'Projection New Settlements'!T25</f>
        <v>40332</v>
      </c>
      <c r="S25" s="20">
        <f>'Projection New Settlements'!U25</f>
        <v>40508</v>
      </c>
      <c r="T25" s="20">
        <f>'Projection New Settlements'!V25</f>
        <v>40684</v>
      </c>
      <c r="U25" s="20">
        <f>'Projection New Settlements'!W25</f>
        <v>40860</v>
      </c>
      <c r="V25" s="20">
        <f>'Projection New Settlements'!X25</f>
        <v>41036</v>
      </c>
      <c r="W25" s="20">
        <f>'Projection New Settlements'!Y25</f>
        <v>41212</v>
      </c>
      <c r="X25" s="20">
        <f>'Projection New Settlements'!Z25</f>
        <v>41388</v>
      </c>
      <c r="Y25" s="20">
        <f>'Projection New Settlements'!AA25</f>
        <v>41564</v>
      </c>
      <c r="Z25" s="20">
        <f>'Projection New Settlements'!AB25</f>
        <v>41740</v>
      </c>
      <c r="AA25" s="20">
        <f>'Projection New Settlements'!AC25</f>
        <v>41916</v>
      </c>
      <c r="AB25" s="20">
        <f>'Projection New Settlements'!AD25</f>
        <v>42092</v>
      </c>
      <c r="AC25" s="20">
        <f>'Projection New Settlements'!AE25</f>
        <v>42268</v>
      </c>
      <c r="AD25" s="20">
        <f>'Projection New Settlements'!AF25</f>
        <v>42444</v>
      </c>
      <c r="AE25" s="20">
        <f>'Projection New Settlements'!AG25</f>
        <v>42620</v>
      </c>
      <c r="AF25" s="20">
        <f>'Projection New Settlements'!AH25</f>
        <v>42796</v>
      </c>
      <c r="AG25" s="20">
        <f>'Projection New Settlements'!AI25</f>
        <v>42972</v>
      </c>
      <c r="AH25" s="20">
        <f>'Projection New Settlements'!AJ25</f>
        <v>43148</v>
      </c>
      <c r="AI25" s="20">
        <f>'Projection New Settlements'!AK25</f>
        <v>43324</v>
      </c>
      <c r="AJ25" s="20">
        <f>'Projection New Settlements'!AL25</f>
        <v>43500</v>
      </c>
      <c r="AK25" s="20">
        <f>'Projection New Settlements'!AM25</f>
        <v>43676</v>
      </c>
      <c r="AL25" s="20">
        <f>'Projection New Settlements'!AN25</f>
        <v>43852</v>
      </c>
      <c r="AM25" s="20">
        <f>'Projection New Settlements'!AO25</f>
        <v>44028</v>
      </c>
      <c r="AN25" s="20">
        <f>'Projection New Settlements'!AP25</f>
        <v>44204</v>
      </c>
      <c r="AO25" s="20">
        <f>'Projection New Settlements'!AQ25</f>
        <v>44380</v>
      </c>
      <c r="AP25" s="20">
        <f>'Projection New Settlements'!AR25</f>
        <v>44556</v>
      </c>
      <c r="AQ25" s="20">
        <f>'Projection New Settlements'!AS25</f>
        <v>44732</v>
      </c>
      <c r="AR25" s="20">
        <f>'Projection New Settlements'!AT25</f>
        <v>44908</v>
      </c>
      <c r="AS25" s="20">
        <f>'Projection New Settlements'!AU25</f>
        <v>45084</v>
      </c>
      <c r="AT25" s="20">
        <f>'Projection New Settlements'!AV25</f>
        <v>45260</v>
      </c>
      <c r="AU25" s="20">
        <f>'Projection New Settlements'!AW25</f>
        <v>45436</v>
      </c>
      <c r="AV25" s="20">
        <f>'Projection New Settlements'!AX25</f>
        <v>45612</v>
      </c>
    </row>
    <row r="26" spans="1:48" x14ac:dyDescent="0.2">
      <c r="A26" s="9" t="s">
        <v>37</v>
      </c>
      <c r="B26" s="20">
        <f>'Projection New Settlements'!D26</f>
        <v>38190</v>
      </c>
      <c r="C26" s="20">
        <f>'Projection New Settlements'!E26</f>
        <v>38810</v>
      </c>
      <c r="D26" s="20">
        <f>'Projection New Settlements'!F26</f>
        <v>39590</v>
      </c>
      <c r="E26" s="20">
        <f>'Projection New Settlements'!G26</f>
        <v>40330</v>
      </c>
      <c r="F26" s="20">
        <f>'Projection New Settlements'!H26</f>
        <v>41260</v>
      </c>
      <c r="G26" s="20">
        <f>'Projection New Settlements'!I26</f>
        <v>41560</v>
      </c>
      <c r="H26" s="20">
        <f>'Projection New Settlements'!J26</f>
        <v>41800</v>
      </c>
      <c r="I26" s="20">
        <f>'Projection New Settlements'!K26</f>
        <v>42090</v>
      </c>
      <c r="J26" s="20">
        <f>'Projection New Settlements'!L26</f>
        <v>42300</v>
      </c>
      <c r="K26" s="20">
        <f>'Projection New Settlements'!M26</f>
        <v>42620</v>
      </c>
      <c r="L26" s="20">
        <f>'Projection New Settlements'!N26</f>
        <v>42950</v>
      </c>
      <c r="M26" s="20">
        <f>'Projection New Settlements'!O26</f>
        <v>43560</v>
      </c>
      <c r="N26" s="20">
        <f>'Projection New Settlements'!P26</f>
        <v>43830</v>
      </c>
      <c r="O26" s="20">
        <f>'Projection New Settlements'!Q26</f>
        <v>44221</v>
      </c>
      <c r="P26" s="20">
        <f>'Projection New Settlements'!R26</f>
        <v>44612</v>
      </c>
      <c r="Q26" s="20">
        <f>'Projection New Settlements'!S26</f>
        <v>45003</v>
      </c>
      <c r="R26" s="20">
        <f>'Projection New Settlements'!T26</f>
        <v>45198.5</v>
      </c>
      <c r="S26" s="20">
        <f>'Projection New Settlements'!U26</f>
        <v>45394</v>
      </c>
      <c r="T26" s="20">
        <f>'Projection New Settlements'!V26</f>
        <v>45589.5</v>
      </c>
      <c r="U26" s="20">
        <f>'Projection New Settlements'!W26</f>
        <v>45785</v>
      </c>
      <c r="V26" s="20">
        <f>'Projection New Settlements'!X26</f>
        <v>45980.5</v>
      </c>
      <c r="W26" s="20">
        <f>'Projection New Settlements'!Y26</f>
        <v>46176</v>
      </c>
      <c r="X26" s="20">
        <f>'Projection New Settlements'!Z26</f>
        <v>46371.5</v>
      </c>
      <c r="Y26" s="20">
        <f>'Projection New Settlements'!AA26</f>
        <v>46567</v>
      </c>
      <c r="Z26" s="20">
        <f>'Projection New Settlements'!AB26</f>
        <v>46762.5</v>
      </c>
      <c r="AA26" s="20">
        <f>'Projection New Settlements'!AC26</f>
        <v>46958</v>
      </c>
      <c r="AB26" s="20">
        <f>'Projection New Settlements'!AD26</f>
        <v>47153.5</v>
      </c>
      <c r="AC26" s="20">
        <f>'Projection New Settlements'!AE26</f>
        <v>47349</v>
      </c>
      <c r="AD26" s="20">
        <f>'Projection New Settlements'!AF26</f>
        <v>47544.5</v>
      </c>
      <c r="AE26" s="20">
        <f>'Projection New Settlements'!AG26</f>
        <v>47740</v>
      </c>
      <c r="AF26" s="20">
        <f>'Projection New Settlements'!AH26</f>
        <v>47935.5</v>
      </c>
      <c r="AG26" s="20">
        <f>'Projection New Settlements'!AI26</f>
        <v>48131</v>
      </c>
      <c r="AH26" s="20">
        <f>'Projection New Settlements'!AJ26</f>
        <v>48326.5</v>
      </c>
      <c r="AI26" s="20">
        <f>'Projection New Settlements'!AK26</f>
        <v>48522</v>
      </c>
      <c r="AJ26" s="20">
        <f>'Projection New Settlements'!AL26</f>
        <v>48717.5</v>
      </c>
      <c r="AK26" s="20">
        <f>'Projection New Settlements'!AM26</f>
        <v>48913</v>
      </c>
      <c r="AL26" s="20">
        <f>'Projection New Settlements'!AN26</f>
        <v>49108.5</v>
      </c>
      <c r="AM26" s="20">
        <f>'Projection New Settlements'!AO26</f>
        <v>49304</v>
      </c>
      <c r="AN26" s="20">
        <f>'Projection New Settlements'!AP26</f>
        <v>49499.5</v>
      </c>
      <c r="AO26" s="20">
        <f>'Projection New Settlements'!AQ26</f>
        <v>49695</v>
      </c>
      <c r="AP26" s="20">
        <f>'Projection New Settlements'!AR26</f>
        <v>49890.5</v>
      </c>
      <c r="AQ26" s="20">
        <f>'Projection New Settlements'!AS26</f>
        <v>50086</v>
      </c>
      <c r="AR26" s="20">
        <f>'Projection New Settlements'!AT26</f>
        <v>50281.5</v>
      </c>
      <c r="AS26" s="20">
        <f>'Projection New Settlements'!AU26</f>
        <v>50477</v>
      </c>
      <c r="AT26" s="20">
        <f>'Projection New Settlements'!AV26</f>
        <v>50672.5</v>
      </c>
      <c r="AU26" s="20">
        <f>'Projection New Settlements'!AW26</f>
        <v>50868</v>
      </c>
      <c r="AV26" s="20">
        <f>'Projection New Settlements'!AX26</f>
        <v>51063.5</v>
      </c>
    </row>
    <row r="27" spans="1:48" x14ac:dyDescent="0.2">
      <c r="A27" s="1" t="s">
        <v>38</v>
      </c>
      <c r="B27" s="20">
        <f>'Projection New Settlements'!D27</f>
        <v>44390</v>
      </c>
      <c r="C27" s="20">
        <f>'Projection New Settlements'!E27</f>
        <v>45010</v>
      </c>
      <c r="D27" s="20">
        <f>'Projection New Settlements'!F27</f>
        <v>45750</v>
      </c>
      <c r="E27" s="20">
        <f>'Projection New Settlements'!G27</f>
        <v>46440</v>
      </c>
      <c r="F27" s="20">
        <f>'Projection New Settlements'!H27</f>
        <v>46970</v>
      </c>
      <c r="G27" s="20">
        <f>'Projection New Settlements'!I27</f>
        <v>47580</v>
      </c>
      <c r="H27" s="20">
        <f>'Projection New Settlements'!J27</f>
        <v>47880</v>
      </c>
      <c r="I27" s="20">
        <f>'Projection New Settlements'!K27</f>
        <v>48290</v>
      </c>
      <c r="J27" s="20">
        <f>'Projection New Settlements'!L27</f>
        <v>48620</v>
      </c>
      <c r="K27" s="20">
        <f>'Projection New Settlements'!M27</f>
        <v>49100</v>
      </c>
      <c r="L27" s="20">
        <f>'Projection New Settlements'!N27</f>
        <v>50400</v>
      </c>
      <c r="M27" s="20">
        <f>'Projection New Settlements'!O27</f>
        <v>51120</v>
      </c>
      <c r="N27" s="20">
        <f>'Projection New Settlements'!P27</f>
        <v>52000</v>
      </c>
      <c r="O27" s="20">
        <f>'Projection New Settlements'!Q27</f>
        <v>52674</v>
      </c>
      <c r="P27" s="20">
        <f>'Projection New Settlements'!R27</f>
        <v>53348</v>
      </c>
      <c r="Q27" s="20">
        <f>'Projection New Settlements'!S27</f>
        <v>54022</v>
      </c>
      <c r="R27" s="20">
        <f>'Projection New Settlements'!T27</f>
        <v>54359</v>
      </c>
      <c r="S27" s="20">
        <f>'Projection New Settlements'!U27</f>
        <v>54696</v>
      </c>
      <c r="T27" s="20">
        <f>'Projection New Settlements'!V27</f>
        <v>55033</v>
      </c>
      <c r="U27" s="20">
        <f>'Projection New Settlements'!W27</f>
        <v>55370</v>
      </c>
      <c r="V27" s="20">
        <f>'Projection New Settlements'!X27</f>
        <v>55707</v>
      </c>
      <c r="W27" s="20">
        <f>'Projection New Settlements'!Y27</f>
        <v>56044</v>
      </c>
      <c r="X27" s="20">
        <f>'Projection New Settlements'!Z27</f>
        <v>56381</v>
      </c>
      <c r="Y27" s="20">
        <f>'Projection New Settlements'!AA27</f>
        <v>56718</v>
      </c>
      <c r="Z27" s="20">
        <f>'Projection New Settlements'!AB27</f>
        <v>57055</v>
      </c>
      <c r="AA27" s="20">
        <f>'Projection New Settlements'!AC27</f>
        <v>57392</v>
      </c>
      <c r="AB27" s="20">
        <f>'Projection New Settlements'!AD27</f>
        <v>57729</v>
      </c>
      <c r="AC27" s="20">
        <f>'Projection New Settlements'!AE27</f>
        <v>58066</v>
      </c>
      <c r="AD27" s="20">
        <f>'Projection New Settlements'!AF27</f>
        <v>58403</v>
      </c>
      <c r="AE27" s="20">
        <f>'Projection New Settlements'!AG27</f>
        <v>58740</v>
      </c>
      <c r="AF27" s="20">
        <f>'Projection New Settlements'!AH27</f>
        <v>59077</v>
      </c>
      <c r="AG27" s="20">
        <f>'Projection New Settlements'!AI27</f>
        <v>59414</v>
      </c>
      <c r="AH27" s="20">
        <f>'Projection New Settlements'!AJ27</f>
        <v>59751</v>
      </c>
      <c r="AI27" s="20">
        <f>'Projection New Settlements'!AK27</f>
        <v>60088</v>
      </c>
      <c r="AJ27" s="20">
        <f>'Projection New Settlements'!AL27</f>
        <v>60425</v>
      </c>
      <c r="AK27" s="20">
        <f>'Projection New Settlements'!AM27</f>
        <v>60762</v>
      </c>
      <c r="AL27" s="20">
        <f>'Projection New Settlements'!AN27</f>
        <v>61099</v>
      </c>
      <c r="AM27" s="20">
        <f>'Projection New Settlements'!AO27</f>
        <v>61436</v>
      </c>
      <c r="AN27" s="20">
        <f>'Projection New Settlements'!AP27</f>
        <v>61773</v>
      </c>
      <c r="AO27" s="20">
        <f>'Projection New Settlements'!AQ27</f>
        <v>62110</v>
      </c>
      <c r="AP27" s="20">
        <f>'Projection New Settlements'!AR27</f>
        <v>62447</v>
      </c>
      <c r="AQ27" s="20">
        <f>'Projection New Settlements'!AS27</f>
        <v>62784</v>
      </c>
      <c r="AR27" s="20">
        <f>'Projection New Settlements'!AT27</f>
        <v>63121</v>
      </c>
      <c r="AS27" s="20">
        <f>'Projection New Settlements'!AU27</f>
        <v>63458</v>
      </c>
      <c r="AT27" s="20">
        <f>'Projection New Settlements'!AV27</f>
        <v>63795</v>
      </c>
      <c r="AU27" s="20">
        <f>'Projection New Settlements'!AW27</f>
        <v>64132</v>
      </c>
      <c r="AV27" s="20">
        <f>'Projection New Settlements'!AX27</f>
        <v>64469</v>
      </c>
    </row>
    <row r="28" spans="1:48" x14ac:dyDescent="0.2">
      <c r="A28" s="1" t="s">
        <v>39</v>
      </c>
      <c r="B28" s="20">
        <f>'Projection New Settlements'!D28</f>
        <v>32430</v>
      </c>
      <c r="C28" s="20">
        <f>'Projection New Settlements'!E28</f>
        <v>32780</v>
      </c>
      <c r="D28" s="20">
        <f>'Projection New Settlements'!F28</f>
        <v>33520</v>
      </c>
      <c r="E28" s="20">
        <f>'Projection New Settlements'!G28</f>
        <v>34160</v>
      </c>
      <c r="F28" s="20">
        <f>'Projection New Settlements'!H28</f>
        <v>34860</v>
      </c>
      <c r="G28" s="20">
        <f>'Projection New Settlements'!I28</f>
        <v>35280</v>
      </c>
      <c r="H28" s="20">
        <f>'Projection New Settlements'!J28</f>
        <v>35430</v>
      </c>
      <c r="I28" s="20">
        <f>'Projection New Settlements'!K28</f>
        <v>35750</v>
      </c>
      <c r="J28" s="20">
        <f>'Projection New Settlements'!L28</f>
        <v>36120</v>
      </c>
      <c r="K28" s="20">
        <f>'Projection New Settlements'!M28</f>
        <v>36410</v>
      </c>
      <c r="L28" s="20">
        <f>'Projection New Settlements'!N28</f>
        <v>36600</v>
      </c>
      <c r="M28" s="20">
        <f>'Projection New Settlements'!O28</f>
        <v>36760</v>
      </c>
      <c r="N28" s="20">
        <f>'Projection New Settlements'!P28</f>
        <v>36940</v>
      </c>
      <c r="O28" s="20">
        <f>'Projection New Settlements'!Q28</f>
        <v>37242</v>
      </c>
      <c r="P28" s="20">
        <f>'Projection New Settlements'!R28</f>
        <v>37544</v>
      </c>
      <c r="Q28" s="20">
        <f>'Projection New Settlements'!S28</f>
        <v>37846</v>
      </c>
      <c r="R28" s="20">
        <f>'Projection New Settlements'!T28</f>
        <v>37997</v>
      </c>
      <c r="S28" s="20">
        <f>'Projection New Settlements'!U28</f>
        <v>38148</v>
      </c>
      <c r="T28" s="20">
        <f>'Projection New Settlements'!V28</f>
        <v>38299</v>
      </c>
      <c r="U28" s="20">
        <f>'Projection New Settlements'!W28</f>
        <v>38450</v>
      </c>
      <c r="V28" s="20">
        <f>'Projection New Settlements'!X28</f>
        <v>38601</v>
      </c>
      <c r="W28" s="20">
        <f>'Projection New Settlements'!Y28</f>
        <v>38752</v>
      </c>
      <c r="X28" s="20">
        <f>'Projection New Settlements'!Z28</f>
        <v>38903</v>
      </c>
      <c r="Y28" s="20">
        <f>'Projection New Settlements'!AA28</f>
        <v>39054</v>
      </c>
      <c r="Z28" s="20">
        <f>'Projection New Settlements'!AB28</f>
        <v>39205</v>
      </c>
      <c r="AA28" s="20">
        <f>'Projection New Settlements'!AC28</f>
        <v>39356</v>
      </c>
      <c r="AB28" s="20">
        <f>'Projection New Settlements'!AD28</f>
        <v>39507</v>
      </c>
      <c r="AC28" s="20">
        <f>'Projection New Settlements'!AE28</f>
        <v>39658</v>
      </c>
      <c r="AD28" s="20">
        <f>'Projection New Settlements'!AF28</f>
        <v>39809</v>
      </c>
      <c r="AE28" s="20">
        <f>'Projection New Settlements'!AG28</f>
        <v>39960</v>
      </c>
      <c r="AF28" s="20">
        <f>'Projection New Settlements'!AH28</f>
        <v>40111</v>
      </c>
      <c r="AG28" s="20">
        <f>'Projection New Settlements'!AI28</f>
        <v>40262</v>
      </c>
      <c r="AH28" s="20">
        <f>'Projection New Settlements'!AJ28</f>
        <v>40413</v>
      </c>
      <c r="AI28" s="20">
        <f>'Projection New Settlements'!AK28</f>
        <v>40564</v>
      </c>
      <c r="AJ28" s="20">
        <f>'Projection New Settlements'!AL28</f>
        <v>40715</v>
      </c>
      <c r="AK28" s="20">
        <f>'Projection New Settlements'!AM28</f>
        <v>40866</v>
      </c>
      <c r="AL28" s="20">
        <f>'Projection New Settlements'!AN28</f>
        <v>41017</v>
      </c>
      <c r="AM28" s="20">
        <f>'Projection New Settlements'!AO28</f>
        <v>41168</v>
      </c>
      <c r="AN28" s="20">
        <f>'Projection New Settlements'!AP28</f>
        <v>41319</v>
      </c>
      <c r="AO28" s="20">
        <f>'Projection New Settlements'!AQ28</f>
        <v>41470</v>
      </c>
      <c r="AP28" s="20">
        <f>'Projection New Settlements'!AR28</f>
        <v>41621</v>
      </c>
      <c r="AQ28" s="20">
        <f>'Projection New Settlements'!AS28</f>
        <v>41772</v>
      </c>
      <c r="AR28" s="20">
        <f>'Projection New Settlements'!AT28</f>
        <v>41923</v>
      </c>
      <c r="AS28" s="20">
        <f>'Projection New Settlements'!AU28</f>
        <v>42074</v>
      </c>
      <c r="AT28" s="20">
        <f>'Projection New Settlements'!AV28</f>
        <v>42225</v>
      </c>
      <c r="AU28" s="20">
        <f>'Projection New Settlements'!AW28</f>
        <v>42376</v>
      </c>
      <c r="AV28" s="20">
        <f>'Projection New Settlements'!AX28</f>
        <v>42527</v>
      </c>
    </row>
    <row r="29" spans="1:48" x14ac:dyDescent="0.2">
      <c r="A29" s="1" t="s">
        <v>41</v>
      </c>
      <c r="B29" s="20">
        <f>'Projection New Settlements'!D29</f>
        <v>66410</v>
      </c>
      <c r="C29" s="20">
        <f>'Projection New Settlements'!E29</f>
        <v>67060</v>
      </c>
      <c r="D29" s="20">
        <f>'Projection New Settlements'!F29</f>
        <v>67770</v>
      </c>
      <c r="E29" s="20">
        <f>'Projection New Settlements'!G29</f>
        <v>68380</v>
      </c>
      <c r="F29" s="20">
        <f>'Projection New Settlements'!H29</f>
        <v>69090</v>
      </c>
      <c r="G29" s="20">
        <f>'Projection New Settlements'!I29</f>
        <v>69870</v>
      </c>
      <c r="H29" s="20">
        <f>'Projection New Settlements'!J29</f>
        <v>70640</v>
      </c>
      <c r="I29" s="20">
        <f>'Projection New Settlements'!K29</f>
        <v>71400</v>
      </c>
      <c r="J29" s="20">
        <f>'Projection New Settlements'!L29</f>
        <v>72270</v>
      </c>
      <c r="K29" s="20">
        <f>'Projection New Settlements'!M29</f>
        <v>72690</v>
      </c>
      <c r="L29" s="20">
        <f>'Projection New Settlements'!N29</f>
        <v>73370</v>
      </c>
      <c r="M29" s="20">
        <f>'Projection New Settlements'!O29</f>
        <v>73890</v>
      </c>
      <c r="N29" s="20">
        <f>'Projection New Settlements'!P29</f>
        <v>74420</v>
      </c>
      <c r="O29" s="20">
        <f>'Projection New Settlements'!Q29</f>
        <v>75093</v>
      </c>
      <c r="P29" s="20">
        <f>'Projection New Settlements'!R29</f>
        <v>75766</v>
      </c>
      <c r="Q29" s="20">
        <f>'Projection New Settlements'!S29</f>
        <v>76439</v>
      </c>
      <c r="R29" s="20">
        <f>'Projection New Settlements'!T29</f>
        <v>76775.5</v>
      </c>
      <c r="S29" s="20">
        <f>'Projection New Settlements'!U29</f>
        <v>77112</v>
      </c>
      <c r="T29" s="20">
        <f>'Projection New Settlements'!V29</f>
        <v>77448.5</v>
      </c>
      <c r="U29" s="20">
        <f>'Projection New Settlements'!W29</f>
        <v>77785</v>
      </c>
      <c r="V29" s="20">
        <f>'Projection New Settlements'!X29</f>
        <v>78121.5</v>
      </c>
      <c r="W29" s="20">
        <f>'Projection New Settlements'!Y29</f>
        <v>78458</v>
      </c>
      <c r="X29" s="20">
        <f>'Projection New Settlements'!Z29</f>
        <v>78794.5</v>
      </c>
      <c r="Y29" s="20">
        <f>'Projection New Settlements'!AA29</f>
        <v>79131</v>
      </c>
      <c r="Z29" s="20">
        <f>'Projection New Settlements'!AB29</f>
        <v>79467.5</v>
      </c>
      <c r="AA29" s="20">
        <f>'Projection New Settlements'!AC29</f>
        <v>79804</v>
      </c>
      <c r="AB29" s="20">
        <f>'Projection New Settlements'!AD29</f>
        <v>80140.5</v>
      </c>
      <c r="AC29" s="20">
        <f>'Projection New Settlements'!AE29</f>
        <v>80477</v>
      </c>
      <c r="AD29" s="20">
        <f>'Projection New Settlements'!AF29</f>
        <v>80813.5</v>
      </c>
      <c r="AE29" s="20">
        <f>'Projection New Settlements'!AG29</f>
        <v>81150</v>
      </c>
      <c r="AF29" s="20">
        <f>'Projection New Settlements'!AH29</f>
        <v>81486.5</v>
      </c>
      <c r="AG29" s="20">
        <f>'Projection New Settlements'!AI29</f>
        <v>81823</v>
      </c>
      <c r="AH29" s="20">
        <f>'Projection New Settlements'!AJ29</f>
        <v>82159.5</v>
      </c>
      <c r="AI29" s="20">
        <f>'Projection New Settlements'!AK29</f>
        <v>82496</v>
      </c>
      <c r="AJ29" s="20">
        <f>'Projection New Settlements'!AL29</f>
        <v>82832.5</v>
      </c>
      <c r="AK29" s="20">
        <f>'Projection New Settlements'!AM29</f>
        <v>83169</v>
      </c>
      <c r="AL29" s="20">
        <f>'Projection New Settlements'!AN29</f>
        <v>83505.5</v>
      </c>
      <c r="AM29" s="20">
        <f>'Projection New Settlements'!AO29</f>
        <v>83842</v>
      </c>
      <c r="AN29" s="20">
        <f>'Projection New Settlements'!AP29</f>
        <v>84178.5</v>
      </c>
      <c r="AO29" s="20">
        <f>'Projection New Settlements'!AQ29</f>
        <v>84515</v>
      </c>
      <c r="AP29" s="20">
        <f>'Projection New Settlements'!AR29</f>
        <v>84851.5</v>
      </c>
      <c r="AQ29" s="20">
        <f>'Projection New Settlements'!AS29</f>
        <v>85188</v>
      </c>
      <c r="AR29" s="20">
        <f>'Projection New Settlements'!AT29</f>
        <v>85524.5</v>
      </c>
      <c r="AS29" s="20">
        <f>'Projection New Settlements'!AU29</f>
        <v>85861</v>
      </c>
      <c r="AT29" s="20">
        <f>'Projection New Settlements'!AV29</f>
        <v>86197.5</v>
      </c>
      <c r="AU29" s="20">
        <f>'Projection New Settlements'!AW29</f>
        <v>86534</v>
      </c>
      <c r="AV29" s="20">
        <f>'Projection New Settlements'!AX29</f>
        <v>86870.5</v>
      </c>
    </row>
    <row r="30" spans="1:48" x14ac:dyDescent="0.2">
      <c r="A30" s="1" t="s">
        <v>43</v>
      </c>
      <c r="B30" s="20">
        <f>'Projection New Settlements'!D30</f>
        <v>55830</v>
      </c>
      <c r="C30" s="20">
        <f>'Projection New Settlements'!E30</f>
        <v>56450</v>
      </c>
      <c r="D30" s="20">
        <f>'Projection New Settlements'!F30</f>
        <v>57370</v>
      </c>
      <c r="E30" s="20">
        <f>'Projection New Settlements'!G30</f>
        <v>58350</v>
      </c>
      <c r="F30" s="20">
        <f>'Projection New Settlements'!H30</f>
        <v>59690</v>
      </c>
      <c r="G30" s="20">
        <f>'Projection New Settlements'!I30</f>
        <v>60350</v>
      </c>
      <c r="H30" s="20">
        <f>'Projection New Settlements'!J30</f>
        <v>61010</v>
      </c>
      <c r="I30" s="20">
        <f>'Projection New Settlements'!K30</f>
        <v>61720</v>
      </c>
      <c r="J30" s="20">
        <f>'Projection New Settlements'!L30</f>
        <v>62420</v>
      </c>
      <c r="K30" s="20">
        <f>'Projection New Settlements'!M30</f>
        <v>63010</v>
      </c>
      <c r="L30" s="20">
        <f>'Projection New Settlements'!N30</f>
        <v>63640</v>
      </c>
      <c r="M30" s="20">
        <f>'Projection New Settlements'!O30</f>
        <v>64510</v>
      </c>
      <c r="N30" s="20">
        <f>'Projection New Settlements'!P30</f>
        <v>65180</v>
      </c>
      <c r="O30" s="20">
        <f>'Projection New Settlements'!Q30</f>
        <v>65918</v>
      </c>
      <c r="P30" s="20">
        <f>'Projection New Settlements'!R30</f>
        <v>66656</v>
      </c>
      <c r="Q30" s="20">
        <f>'Projection New Settlements'!S30</f>
        <v>67394</v>
      </c>
      <c r="R30" s="20">
        <f>'Projection New Settlements'!T30+R36</f>
        <v>70897</v>
      </c>
      <c r="S30" s="20">
        <f>'Projection New Settlements'!U30+S36</f>
        <v>74400</v>
      </c>
      <c r="T30" s="20">
        <f>'Projection New Settlements'!V30+T36</f>
        <v>77903</v>
      </c>
      <c r="U30" s="20">
        <f>'Projection New Settlements'!W30+U36</f>
        <v>81406</v>
      </c>
      <c r="V30" s="20">
        <f>'Projection New Settlements'!X30+V36</f>
        <v>84909</v>
      </c>
      <c r="W30" s="20">
        <f>'Projection New Settlements'!Y30+W36</f>
        <v>88412</v>
      </c>
      <c r="X30" s="20">
        <f>'Projection New Settlements'!Z30+X36</f>
        <v>91915</v>
      </c>
      <c r="Y30" s="20">
        <f>'Projection New Settlements'!AA30+Y36</f>
        <v>95418</v>
      </c>
      <c r="Z30" s="20">
        <f>'Projection New Settlements'!AB30+Z36</f>
        <v>98921</v>
      </c>
      <c r="AA30" s="20">
        <f>'Projection New Settlements'!AC30+AA36</f>
        <v>102424</v>
      </c>
      <c r="AB30" s="20">
        <f>'Projection New Settlements'!AD30+AB36</f>
        <v>105927</v>
      </c>
      <c r="AC30" s="20">
        <f>'Projection New Settlements'!AE30+AC36</f>
        <v>109430</v>
      </c>
      <c r="AD30" s="20">
        <f>'Projection New Settlements'!AF30+AD36</f>
        <v>112933</v>
      </c>
      <c r="AE30" s="20">
        <f>'Projection New Settlements'!AG30+AE36</f>
        <v>116436</v>
      </c>
      <c r="AF30" s="20">
        <f>'Projection New Settlements'!AH30+AF36</f>
        <v>119939</v>
      </c>
      <c r="AG30" s="20">
        <f>'Projection New Settlements'!AI30+AG36</f>
        <v>123442</v>
      </c>
      <c r="AH30" s="20">
        <f>'Projection New Settlements'!AJ30+AH36</f>
        <v>126945</v>
      </c>
      <c r="AI30" s="20">
        <f>'Projection New Settlements'!AK30+AI36</f>
        <v>130448</v>
      </c>
      <c r="AJ30" s="20">
        <f>'Projection New Settlements'!AL30+AJ36</f>
        <v>133951</v>
      </c>
      <c r="AK30" s="20">
        <f>'Projection New Settlements'!AM30+AK36</f>
        <v>137454</v>
      </c>
      <c r="AL30" s="20">
        <f>'Projection New Settlements'!AN30+AL36</f>
        <v>140957</v>
      </c>
      <c r="AM30" s="20">
        <f>'Projection New Settlements'!AO30+AM36</f>
        <v>144460</v>
      </c>
      <c r="AN30" s="20">
        <f>'Projection New Settlements'!AP30+AN36</f>
        <v>147963</v>
      </c>
      <c r="AO30" s="20">
        <f>'Projection New Settlements'!AQ30+AO36</f>
        <v>151466</v>
      </c>
      <c r="AP30" s="20">
        <f>'Projection New Settlements'!AR30+AP36</f>
        <v>154969</v>
      </c>
      <c r="AQ30" s="20">
        <f>'Projection New Settlements'!AS30+AQ36</f>
        <v>158472</v>
      </c>
      <c r="AR30" s="20">
        <f>'Projection New Settlements'!AT30+AR36</f>
        <v>161975</v>
      </c>
      <c r="AS30" s="20">
        <f>'Projection New Settlements'!AU30+AS36</f>
        <v>165478</v>
      </c>
      <c r="AT30" s="20">
        <f>'Projection New Settlements'!AV30+AT36</f>
        <v>168981</v>
      </c>
      <c r="AU30" s="20">
        <f>'Projection New Settlements'!AW30+AU36</f>
        <v>172484</v>
      </c>
      <c r="AV30" s="20">
        <f>'Projection New Settlements'!AX30+AV36</f>
        <v>175987</v>
      </c>
    </row>
    <row r="31" spans="1:48" x14ac:dyDescent="0.2">
      <c r="A31" s="27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</row>
    <row r="32" spans="1:48" x14ac:dyDescent="0.2">
      <c r="A32" s="27" t="s">
        <v>51</v>
      </c>
      <c r="B32" s="20">
        <f>'Projection New Settlements'!D32</f>
        <v>0</v>
      </c>
      <c r="C32" s="20">
        <f>'Projection New Settlements'!E32</f>
        <v>0</v>
      </c>
      <c r="D32" s="20">
        <f>'Projection New Settlements'!F32</f>
        <v>0</v>
      </c>
      <c r="E32" s="20">
        <f>'Projection New Settlements'!G32</f>
        <v>0</v>
      </c>
      <c r="F32" s="20">
        <f>'Projection New Settlements'!H32</f>
        <v>0</v>
      </c>
      <c r="G32" s="20">
        <f>'Projection New Settlements'!I32</f>
        <v>0</v>
      </c>
      <c r="H32" s="20">
        <f>'Projection New Settlements'!J32</f>
        <v>0</v>
      </c>
      <c r="I32" s="20">
        <f>'Projection New Settlements'!K32</f>
        <v>0</v>
      </c>
      <c r="J32" s="20">
        <f>'Projection New Settlements'!L32</f>
        <v>0</v>
      </c>
      <c r="K32" s="20">
        <f>'Projection New Settlements'!M32</f>
        <v>0</v>
      </c>
      <c r="L32" s="20">
        <f>'Projection New Settlements'!N32</f>
        <v>0</v>
      </c>
      <c r="M32" s="20">
        <f>'Projection New Settlements'!O32</f>
        <v>0</v>
      </c>
      <c r="N32" s="20">
        <f>'Projection New Settlements'!P32</f>
        <v>0</v>
      </c>
      <c r="O32" s="20">
        <f>'Projection New Settlements'!Q32</f>
        <v>0</v>
      </c>
      <c r="P32" s="20">
        <f>'Projection New Settlements'!R32</f>
        <v>0</v>
      </c>
      <c r="Q32" s="20">
        <f>'Projection New Settlements'!S32</f>
        <v>0</v>
      </c>
      <c r="R32" s="20">
        <f>'Projection New Settlements'!T32</f>
        <v>3134</v>
      </c>
      <c r="S32" s="20">
        <f>'Projection New Settlements'!U32</f>
        <v>6268</v>
      </c>
      <c r="T32" s="20">
        <f>'Projection New Settlements'!V32</f>
        <v>9402</v>
      </c>
      <c r="U32" s="20">
        <f>'Projection New Settlements'!W32</f>
        <v>12536</v>
      </c>
      <c r="V32" s="20">
        <f>'Projection New Settlements'!X32</f>
        <v>15670</v>
      </c>
      <c r="W32" s="20">
        <f>'Projection New Settlements'!Y32</f>
        <v>18804</v>
      </c>
      <c r="X32" s="20">
        <f>'Projection New Settlements'!Z32</f>
        <v>21938</v>
      </c>
      <c r="Y32" s="20">
        <f>'Projection New Settlements'!AA32</f>
        <v>25072</v>
      </c>
      <c r="Z32" s="20">
        <f>'Projection New Settlements'!AB32</f>
        <v>28206</v>
      </c>
      <c r="AA32" s="20">
        <f>'Projection New Settlements'!AC32</f>
        <v>31340</v>
      </c>
      <c r="AB32" s="20">
        <f>'Projection New Settlements'!AD32</f>
        <v>34474</v>
      </c>
      <c r="AC32" s="20">
        <f>'Projection New Settlements'!AE32</f>
        <v>37608</v>
      </c>
      <c r="AD32" s="20">
        <f>'Projection New Settlements'!AF32</f>
        <v>40742</v>
      </c>
      <c r="AE32" s="20">
        <f>'Projection New Settlements'!AG32</f>
        <v>43876</v>
      </c>
      <c r="AF32" s="20">
        <f>'Projection New Settlements'!AH32</f>
        <v>47010</v>
      </c>
      <c r="AG32" s="20">
        <f>'Projection New Settlements'!AI32</f>
        <v>50144</v>
      </c>
      <c r="AH32" s="20">
        <f>'Projection New Settlements'!AJ32</f>
        <v>53278</v>
      </c>
      <c r="AI32" s="20">
        <f>'Projection New Settlements'!AK32</f>
        <v>56412</v>
      </c>
      <c r="AJ32" s="20">
        <f>'Projection New Settlements'!AL32</f>
        <v>59546</v>
      </c>
      <c r="AK32" s="20">
        <f>'Projection New Settlements'!AM32</f>
        <v>62680</v>
      </c>
      <c r="AL32" s="20">
        <f>'Projection New Settlements'!AN32</f>
        <v>65814</v>
      </c>
      <c r="AM32" s="20">
        <f>'Projection New Settlements'!AO32</f>
        <v>68948</v>
      </c>
      <c r="AN32" s="20">
        <f>'Projection New Settlements'!AP32</f>
        <v>72082</v>
      </c>
      <c r="AO32" s="20">
        <f>'Projection New Settlements'!AQ32</f>
        <v>75216</v>
      </c>
      <c r="AP32" s="20">
        <f>'Projection New Settlements'!AR32</f>
        <v>78350</v>
      </c>
      <c r="AQ32" s="20">
        <f>'Projection New Settlements'!AS32</f>
        <v>81484</v>
      </c>
      <c r="AR32" s="20">
        <f>'Projection New Settlements'!AT32</f>
        <v>84618</v>
      </c>
      <c r="AS32" s="20">
        <f>'Projection New Settlements'!AU32</f>
        <v>87752</v>
      </c>
      <c r="AT32" s="20">
        <f>'Projection New Settlements'!AV32</f>
        <v>90886</v>
      </c>
      <c r="AU32" s="20">
        <f>'Projection New Settlements'!AW32</f>
        <v>94020</v>
      </c>
      <c r="AV32" s="20">
        <f>'Projection New Settlements'!AX32</f>
        <v>97154</v>
      </c>
    </row>
    <row r="33" spans="1:48" x14ac:dyDescent="0.2">
      <c r="A33" s="27" t="s">
        <v>52</v>
      </c>
      <c r="B33" s="20">
        <f>'Projection New Settlements'!D33</f>
        <v>0</v>
      </c>
      <c r="C33" s="20">
        <f>'Projection New Settlements'!E33</f>
        <v>0</v>
      </c>
      <c r="D33" s="20">
        <f>'Projection New Settlements'!F33</f>
        <v>0</v>
      </c>
      <c r="E33" s="20">
        <f>'Projection New Settlements'!G33</f>
        <v>0</v>
      </c>
      <c r="F33" s="20">
        <f>'Projection New Settlements'!H33</f>
        <v>0</v>
      </c>
      <c r="G33" s="20">
        <f>'Projection New Settlements'!I33</f>
        <v>0</v>
      </c>
      <c r="H33" s="20">
        <f>'Projection New Settlements'!J33</f>
        <v>0</v>
      </c>
      <c r="I33" s="20">
        <f>'Projection New Settlements'!K33</f>
        <v>0</v>
      </c>
      <c r="J33" s="20">
        <f>'Projection New Settlements'!L33</f>
        <v>0</v>
      </c>
      <c r="K33" s="20">
        <f>'Projection New Settlements'!M33</f>
        <v>0</v>
      </c>
      <c r="L33" s="20">
        <f>'Projection New Settlements'!N33</f>
        <v>0</v>
      </c>
      <c r="M33" s="20">
        <f>'Projection New Settlements'!O33</f>
        <v>0</v>
      </c>
      <c r="N33" s="20">
        <f>'Projection New Settlements'!P33</f>
        <v>0</v>
      </c>
      <c r="O33" s="20">
        <f>'Projection New Settlements'!Q33</f>
        <v>0</v>
      </c>
      <c r="P33" s="20">
        <f>'Projection New Settlements'!R33</f>
        <v>0</v>
      </c>
      <c r="Q33" s="20">
        <f>'Projection New Settlements'!S33</f>
        <v>0</v>
      </c>
      <c r="R33" s="20">
        <f>'Projection New Settlements'!T33</f>
        <v>3134</v>
      </c>
      <c r="S33" s="20">
        <f>'Projection New Settlements'!U33</f>
        <v>6268</v>
      </c>
      <c r="T33" s="20">
        <f>'Projection New Settlements'!V33</f>
        <v>9402</v>
      </c>
      <c r="U33" s="20">
        <f>'Projection New Settlements'!W33</f>
        <v>12536</v>
      </c>
      <c r="V33" s="20">
        <f>'Projection New Settlements'!X33</f>
        <v>15670</v>
      </c>
      <c r="W33" s="20">
        <f>'Projection New Settlements'!Y33</f>
        <v>18804</v>
      </c>
      <c r="X33" s="20">
        <f>'Projection New Settlements'!Z33</f>
        <v>21938</v>
      </c>
      <c r="Y33" s="20">
        <f>'Projection New Settlements'!AA33</f>
        <v>25072</v>
      </c>
      <c r="Z33" s="20">
        <f>'Projection New Settlements'!AB33</f>
        <v>28206</v>
      </c>
      <c r="AA33" s="20">
        <f>'Projection New Settlements'!AC33</f>
        <v>31340</v>
      </c>
      <c r="AB33" s="20">
        <f>'Projection New Settlements'!AD33</f>
        <v>34474</v>
      </c>
      <c r="AC33" s="20">
        <f>'Projection New Settlements'!AE33</f>
        <v>37608</v>
      </c>
      <c r="AD33" s="20">
        <f>'Projection New Settlements'!AF33</f>
        <v>40742</v>
      </c>
      <c r="AE33" s="20">
        <f>'Projection New Settlements'!AG33</f>
        <v>43876</v>
      </c>
      <c r="AF33" s="20">
        <f>'Projection New Settlements'!AH33</f>
        <v>47010</v>
      </c>
      <c r="AG33" s="20">
        <f>'Projection New Settlements'!AI33</f>
        <v>50144</v>
      </c>
      <c r="AH33" s="20">
        <f>'Projection New Settlements'!AJ33</f>
        <v>53278</v>
      </c>
      <c r="AI33" s="20">
        <f>'Projection New Settlements'!AK33</f>
        <v>56412</v>
      </c>
      <c r="AJ33" s="20">
        <f>'Projection New Settlements'!AL33</f>
        <v>59546</v>
      </c>
      <c r="AK33" s="20">
        <f>'Projection New Settlements'!AM33</f>
        <v>62680</v>
      </c>
      <c r="AL33" s="20">
        <f>'Projection New Settlements'!AN33</f>
        <v>65814</v>
      </c>
      <c r="AM33" s="20">
        <f>'Projection New Settlements'!AO33</f>
        <v>68948</v>
      </c>
      <c r="AN33" s="20">
        <f>'Projection New Settlements'!AP33</f>
        <v>72082</v>
      </c>
      <c r="AO33" s="20">
        <f>'Projection New Settlements'!AQ33</f>
        <v>75216</v>
      </c>
      <c r="AP33" s="20">
        <f>'Projection New Settlements'!AR33</f>
        <v>78350</v>
      </c>
      <c r="AQ33" s="20">
        <f>'Projection New Settlements'!AS33</f>
        <v>81484</v>
      </c>
      <c r="AR33" s="20">
        <f>'Projection New Settlements'!AT33</f>
        <v>84618</v>
      </c>
      <c r="AS33" s="20">
        <f>'Projection New Settlements'!AU33</f>
        <v>87752</v>
      </c>
      <c r="AT33" s="20">
        <f>'Projection New Settlements'!AV33</f>
        <v>90886</v>
      </c>
      <c r="AU33" s="20">
        <f>'Projection New Settlements'!AW33</f>
        <v>94020</v>
      </c>
      <c r="AV33" s="20">
        <f>'Projection New Settlements'!AX33</f>
        <v>97154</v>
      </c>
    </row>
    <row r="34" spans="1:48" x14ac:dyDescent="0.2">
      <c r="A34" s="27" t="s">
        <v>53</v>
      </c>
      <c r="B34" s="20">
        <f>'Projection New Settlements'!D34</f>
        <v>0</v>
      </c>
      <c r="C34" s="20">
        <f>'Projection New Settlements'!E34</f>
        <v>0</v>
      </c>
      <c r="D34" s="20">
        <f>'Projection New Settlements'!F34</f>
        <v>0</v>
      </c>
      <c r="E34" s="20">
        <f>'Projection New Settlements'!G34</f>
        <v>0</v>
      </c>
      <c r="F34" s="20">
        <f>'Projection New Settlements'!H34</f>
        <v>0</v>
      </c>
      <c r="G34" s="20">
        <f>'Projection New Settlements'!I34</f>
        <v>0</v>
      </c>
      <c r="H34" s="20">
        <f>'Projection New Settlements'!J34</f>
        <v>0</v>
      </c>
      <c r="I34" s="20">
        <f>'Projection New Settlements'!K34</f>
        <v>0</v>
      </c>
      <c r="J34" s="20">
        <f>'Projection New Settlements'!L34</f>
        <v>0</v>
      </c>
      <c r="K34" s="20">
        <f>'Projection New Settlements'!M34</f>
        <v>0</v>
      </c>
      <c r="L34" s="20">
        <f>'Projection New Settlements'!N34</f>
        <v>0</v>
      </c>
      <c r="M34" s="20">
        <f>'Projection New Settlements'!O34</f>
        <v>0</v>
      </c>
      <c r="N34" s="20">
        <f>'Projection New Settlements'!P34</f>
        <v>0</v>
      </c>
      <c r="O34" s="20">
        <f>'Projection New Settlements'!Q34</f>
        <v>0</v>
      </c>
      <c r="P34" s="20">
        <f>'Projection New Settlements'!R34</f>
        <v>0</v>
      </c>
      <c r="Q34" s="20">
        <f>'Projection New Settlements'!S34</f>
        <v>0</v>
      </c>
      <c r="R34" s="20">
        <f>'Projection New Settlements'!T34</f>
        <v>3134</v>
      </c>
      <c r="S34" s="20">
        <f>'Projection New Settlements'!U34</f>
        <v>6268</v>
      </c>
      <c r="T34" s="20">
        <f>'Projection New Settlements'!V34</f>
        <v>9402</v>
      </c>
      <c r="U34" s="20">
        <f>'Projection New Settlements'!W34</f>
        <v>12536</v>
      </c>
      <c r="V34" s="20">
        <f>'Projection New Settlements'!X34</f>
        <v>15670</v>
      </c>
      <c r="W34" s="20">
        <f>'Projection New Settlements'!Y34</f>
        <v>18804</v>
      </c>
      <c r="X34" s="20">
        <f>'Projection New Settlements'!Z34</f>
        <v>21938</v>
      </c>
      <c r="Y34" s="20">
        <f>'Projection New Settlements'!AA34</f>
        <v>25072</v>
      </c>
      <c r="Z34" s="20">
        <f>'Projection New Settlements'!AB34</f>
        <v>28206</v>
      </c>
      <c r="AA34" s="20">
        <f>'Projection New Settlements'!AC34</f>
        <v>31340</v>
      </c>
      <c r="AB34" s="20">
        <f>'Projection New Settlements'!AD34</f>
        <v>34474</v>
      </c>
      <c r="AC34" s="20">
        <f>'Projection New Settlements'!AE34</f>
        <v>37608</v>
      </c>
      <c r="AD34" s="20">
        <f>'Projection New Settlements'!AF34</f>
        <v>40742</v>
      </c>
      <c r="AE34" s="20">
        <f>'Projection New Settlements'!AG34</f>
        <v>43876</v>
      </c>
      <c r="AF34" s="20">
        <f>'Projection New Settlements'!AH34</f>
        <v>47010</v>
      </c>
      <c r="AG34" s="20">
        <f>'Projection New Settlements'!AI34</f>
        <v>50144</v>
      </c>
      <c r="AH34" s="20">
        <f>'Projection New Settlements'!AJ34</f>
        <v>53278</v>
      </c>
      <c r="AI34" s="20">
        <f>'Projection New Settlements'!AK34</f>
        <v>56412</v>
      </c>
      <c r="AJ34" s="20">
        <f>'Projection New Settlements'!AL34</f>
        <v>59546</v>
      </c>
      <c r="AK34" s="20">
        <f>'Projection New Settlements'!AM34</f>
        <v>62680</v>
      </c>
      <c r="AL34" s="20">
        <f>'Projection New Settlements'!AN34</f>
        <v>65814</v>
      </c>
      <c r="AM34" s="20">
        <f>'Projection New Settlements'!AO34</f>
        <v>68948</v>
      </c>
      <c r="AN34" s="20">
        <f>'Projection New Settlements'!AP34</f>
        <v>72082</v>
      </c>
      <c r="AO34" s="20">
        <f>'Projection New Settlements'!AQ34</f>
        <v>75216</v>
      </c>
      <c r="AP34" s="20">
        <f>'Projection New Settlements'!AR34</f>
        <v>78350</v>
      </c>
      <c r="AQ34" s="20">
        <f>'Projection New Settlements'!AS34</f>
        <v>81484</v>
      </c>
      <c r="AR34" s="20">
        <f>'Projection New Settlements'!AT34</f>
        <v>84618</v>
      </c>
      <c r="AS34" s="20">
        <f>'Projection New Settlements'!AU34</f>
        <v>87752</v>
      </c>
      <c r="AT34" s="20">
        <f>'Projection New Settlements'!AV34</f>
        <v>90886</v>
      </c>
      <c r="AU34" s="20">
        <f>'Projection New Settlements'!AW34</f>
        <v>94020</v>
      </c>
      <c r="AV34" s="20">
        <f>'Projection New Settlements'!AX34</f>
        <v>97154</v>
      </c>
    </row>
    <row r="35" spans="1:48" x14ac:dyDescent="0.2">
      <c r="A35" s="27" t="s">
        <v>54</v>
      </c>
      <c r="B35" s="20">
        <f>'Projection New Settlements'!D35</f>
        <v>0</v>
      </c>
      <c r="C35" s="20">
        <f>'Projection New Settlements'!E35</f>
        <v>0</v>
      </c>
      <c r="D35" s="20">
        <f>'Projection New Settlements'!F35</f>
        <v>0</v>
      </c>
      <c r="E35" s="20">
        <f>'Projection New Settlements'!G35</f>
        <v>0</v>
      </c>
      <c r="F35" s="20">
        <f>'Projection New Settlements'!H35</f>
        <v>0</v>
      </c>
      <c r="G35" s="20">
        <f>'Projection New Settlements'!I35</f>
        <v>0</v>
      </c>
      <c r="H35" s="20">
        <f>'Projection New Settlements'!J35</f>
        <v>0</v>
      </c>
      <c r="I35" s="20">
        <f>'Projection New Settlements'!K35</f>
        <v>0</v>
      </c>
      <c r="J35" s="20">
        <f>'Projection New Settlements'!L35</f>
        <v>0</v>
      </c>
      <c r="K35" s="20">
        <f>'Projection New Settlements'!M35</f>
        <v>0</v>
      </c>
      <c r="L35" s="20">
        <f>'Projection New Settlements'!N35</f>
        <v>0</v>
      </c>
      <c r="M35" s="20">
        <f>'Projection New Settlements'!O35</f>
        <v>0</v>
      </c>
      <c r="N35" s="20">
        <f>'Projection New Settlements'!P35</f>
        <v>0</v>
      </c>
      <c r="O35" s="20">
        <f>'Projection New Settlements'!Q35</f>
        <v>0</v>
      </c>
      <c r="P35" s="20">
        <f>'Projection New Settlements'!R35</f>
        <v>0</v>
      </c>
      <c r="Q35" s="20">
        <f>'Projection New Settlements'!S35</f>
        <v>0</v>
      </c>
      <c r="R35" s="20">
        <f>'Projection New Settlements'!T35</f>
        <v>3134</v>
      </c>
      <c r="S35" s="20">
        <f>'Projection New Settlements'!U35</f>
        <v>6268</v>
      </c>
      <c r="T35" s="20">
        <f>'Projection New Settlements'!V35</f>
        <v>9402</v>
      </c>
      <c r="U35" s="20">
        <f>'Projection New Settlements'!W35</f>
        <v>12536</v>
      </c>
      <c r="V35" s="20">
        <f>'Projection New Settlements'!X35</f>
        <v>15670</v>
      </c>
      <c r="W35" s="20">
        <f>'Projection New Settlements'!Y35</f>
        <v>18804</v>
      </c>
      <c r="X35" s="20">
        <f>'Projection New Settlements'!Z35</f>
        <v>21938</v>
      </c>
      <c r="Y35" s="20">
        <f>'Projection New Settlements'!AA35</f>
        <v>25072</v>
      </c>
      <c r="Z35" s="20">
        <f>'Projection New Settlements'!AB35</f>
        <v>28206</v>
      </c>
      <c r="AA35" s="20">
        <f>'Projection New Settlements'!AC35</f>
        <v>31340</v>
      </c>
      <c r="AB35" s="20">
        <f>'Projection New Settlements'!AD35</f>
        <v>34474</v>
      </c>
      <c r="AC35" s="20">
        <f>'Projection New Settlements'!AE35</f>
        <v>37608</v>
      </c>
      <c r="AD35" s="20">
        <f>'Projection New Settlements'!AF35</f>
        <v>40742</v>
      </c>
      <c r="AE35" s="20">
        <f>'Projection New Settlements'!AG35</f>
        <v>43876</v>
      </c>
      <c r="AF35" s="20">
        <f>'Projection New Settlements'!AH35</f>
        <v>47010</v>
      </c>
      <c r="AG35" s="20">
        <f>'Projection New Settlements'!AI35</f>
        <v>50144</v>
      </c>
      <c r="AH35" s="20">
        <f>'Projection New Settlements'!AJ35</f>
        <v>53278</v>
      </c>
      <c r="AI35" s="20">
        <f>'Projection New Settlements'!AK35</f>
        <v>56412</v>
      </c>
      <c r="AJ35" s="20">
        <f>'Projection New Settlements'!AL35</f>
        <v>59546</v>
      </c>
      <c r="AK35" s="20">
        <f>'Projection New Settlements'!AM35</f>
        <v>62680</v>
      </c>
      <c r="AL35" s="20">
        <f>'Projection New Settlements'!AN35</f>
        <v>65814</v>
      </c>
      <c r="AM35" s="20">
        <f>'Projection New Settlements'!AO35</f>
        <v>68948</v>
      </c>
      <c r="AN35" s="20">
        <f>'Projection New Settlements'!AP35</f>
        <v>72082</v>
      </c>
      <c r="AO35" s="20">
        <f>'Projection New Settlements'!AQ35</f>
        <v>75216</v>
      </c>
      <c r="AP35" s="20">
        <f>'Projection New Settlements'!AR35</f>
        <v>78350</v>
      </c>
      <c r="AQ35" s="20">
        <f>'Projection New Settlements'!AS35</f>
        <v>81484</v>
      </c>
      <c r="AR35" s="20">
        <f>'Projection New Settlements'!AT35</f>
        <v>84618</v>
      </c>
      <c r="AS35" s="20">
        <f>'Projection New Settlements'!AU35</f>
        <v>87752</v>
      </c>
      <c r="AT35" s="20">
        <f>'Projection New Settlements'!AV35</f>
        <v>90886</v>
      </c>
      <c r="AU35" s="20">
        <f>'Projection New Settlements'!AW35</f>
        <v>94020</v>
      </c>
      <c r="AV35" s="20">
        <f>'Projection New Settlements'!AX35</f>
        <v>97154</v>
      </c>
    </row>
    <row r="36" spans="1:48" x14ac:dyDescent="0.2">
      <c r="A36" s="27" t="s">
        <v>55</v>
      </c>
      <c r="B36" s="20">
        <f>'Projection New Settlements'!D36</f>
        <v>0</v>
      </c>
      <c r="C36" s="20">
        <f>'Projection New Settlements'!E36</f>
        <v>0</v>
      </c>
      <c r="D36" s="20">
        <f>'Projection New Settlements'!F36</f>
        <v>0</v>
      </c>
      <c r="E36" s="20">
        <f>'Projection New Settlements'!G36</f>
        <v>0</v>
      </c>
      <c r="F36" s="20">
        <f>'Projection New Settlements'!H36</f>
        <v>0</v>
      </c>
      <c r="G36" s="20">
        <f>'Projection New Settlements'!I36</f>
        <v>0</v>
      </c>
      <c r="H36" s="20">
        <f>'Projection New Settlements'!J36</f>
        <v>0</v>
      </c>
      <c r="I36" s="20">
        <f>'Projection New Settlements'!K36</f>
        <v>0</v>
      </c>
      <c r="J36" s="20">
        <f>'Projection New Settlements'!L36</f>
        <v>0</v>
      </c>
      <c r="K36" s="20">
        <f>'Projection New Settlements'!M36</f>
        <v>0</v>
      </c>
      <c r="L36" s="20">
        <f>'Projection New Settlements'!N36</f>
        <v>0</v>
      </c>
      <c r="M36" s="20">
        <f>'Projection New Settlements'!O36</f>
        <v>0</v>
      </c>
      <c r="N36" s="20">
        <f>'Projection New Settlements'!P36</f>
        <v>0</v>
      </c>
      <c r="O36" s="20">
        <f>'Projection New Settlements'!Q36</f>
        <v>0</v>
      </c>
      <c r="P36" s="20">
        <f>'Projection New Settlements'!R36</f>
        <v>0</v>
      </c>
      <c r="Q36" s="20">
        <f>'Projection New Settlements'!S36</f>
        <v>0</v>
      </c>
      <c r="R36" s="20">
        <f>'Projection New Settlements'!T36</f>
        <v>3134</v>
      </c>
      <c r="S36" s="20">
        <f>'Projection New Settlements'!U36</f>
        <v>6268</v>
      </c>
      <c r="T36" s="20">
        <f>'Projection New Settlements'!V36</f>
        <v>9402</v>
      </c>
      <c r="U36" s="20">
        <f>'Projection New Settlements'!W36</f>
        <v>12536</v>
      </c>
      <c r="V36" s="20">
        <f>'Projection New Settlements'!X36</f>
        <v>15670</v>
      </c>
      <c r="W36" s="20">
        <f>'Projection New Settlements'!Y36</f>
        <v>18804</v>
      </c>
      <c r="X36" s="20">
        <f>'Projection New Settlements'!Z36</f>
        <v>21938</v>
      </c>
      <c r="Y36" s="20">
        <f>'Projection New Settlements'!AA36</f>
        <v>25072</v>
      </c>
      <c r="Z36" s="20">
        <f>'Projection New Settlements'!AB36</f>
        <v>28206</v>
      </c>
      <c r="AA36" s="20">
        <f>'Projection New Settlements'!AC36</f>
        <v>31340</v>
      </c>
      <c r="AB36" s="20">
        <f>'Projection New Settlements'!AD36</f>
        <v>34474</v>
      </c>
      <c r="AC36" s="20">
        <f>'Projection New Settlements'!AE36</f>
        <v>37608</v>
      </c>
      <c r="AD36" s="20">
        <f>'Projection New Settlements'!AF36</f>
        <v>40742</v>
      </c>
      <c r="AE36" s="20">
        <f>'Projection New Settlements'!AG36</f>
        <v>43876</v>
      </c>
      <c r="AF36" s="20">
        <f>'Projection New Settlements'!AH36</f>
        <v>47010</v>
      </c>
      <c r="AG36" s="20">
        <f>'Projection New Settlements'!AI36</f>
        <v>50144</v>
      </c>
      <c r="AH36" s="20">
        <f>'Projection New Settlements'!AJ36</f>
        <v>53278</v>
      </c>
      <c r="AI36" s="20">
        <f>'Projection New Settlements'!AK36</f>
        <v>56412</v>
      </c>
      <c r="AJ36" s="20">
        <f>'Projection New Settlements'!AL36</f>
        <v>59546</v>
      </c>
      <c r="AK36" s="20">
        <f>'Projection New Settlements'!AM36</f>
        <v>62680</v>
      </c>
      <c r="AL36" s="20">
        <f>'Projection New Settlements'!AN36</f>
        <v>65814</v>
      </c>
      <c r="AM36" s="20">
        <f>'Projection New Settlements'!AO36</f>
        <v>68948</v>
      </c>
      <c r="AN36" s="20">
        <f>'Projection New Settlements'!AP36</f>
        <v>72082</v>
      </c>
      <c r="AO36" s="20">
        <f>'Projection New Settlements'!AQ36</f>
        <v>75216</v>
      </c>
      <c r="AP36" s="20">
        <f>'Projection New Settlements'!AR36</f>
        <v>78350</v>
      </c>
      <c r="AQ36" s="20">
        <f>'Projection New Settlements'!AS36</f>
        <v>81484</v>
      </c>
      <c r="AR36" s="20">
        <f>'Projection New Settlements'!AT36</f>
        <v>84618</v>
      </c>
      <c r="AS36" s="20">
        <f>'Projection New Settlements'!AU36</f>
        <v>87752</v>
      </c>
      <c r="AT36" s="20">
        <f>'Projection New Settlements'!AV36</f>
        <v>90886</v>
      </c>
      <c r="AU36" s="20">
        <f>'Projection New Settlements'!AW36</f>
        <v>94020</v>
      </c>
      <c r="AV36" s="20">
        <f>'Projection New Settlements'!AX36</f>
        <v>97154</v>
      </c>
    </row>
    <row r="38" spans="1:48" x14ac:dyDescent="0.2">
      <c r="A38" s="28" t="s">
        <v>56</v>
      </c>
      <c r="B38" s="22">
        <f>SUM(B5:B30)</f>
        <v>1358880</v>
      </c>
      <c r="C38" s="22">
        <f t="shared" ref="C38:AV38" si="0">SUM(C5:C30)</f>
        <v>1378480</v>
      </c>
      <c r="D38" s="22">
        <f t="shared" si="0"/>
        <v>1389990</v>
      </c>
      <c r="E38" s="22">
        <f t="shared" si="0"/>
        <v>1404450</v>
      </c>
      <c r="F38" s="22">
        <f t="shared" si="0"/>
        <v>1421460</v>
      </c>
      <c r="G38" s="22">
        <f t="shared" si="0"/>
        <v>1431180</v>
      </c>
      <c r="H38" s="22">
        <f t="shared" si="0"/>
        <v>1454330</v>
      </c>
      <c r="I38" s="22">
        <f t="shared" si="0"/>
        <v>1465690</v>
      </c>
      <c r="J38" s="22">
        <f t="shared" si="0"/>
        <v>1478840</v>
      </c>
      <c r="K38" s="22">
        <f t="shared" si="0"/>
        <v>1490380</v>
      </c>
      <c r="L38" s="22">
        <f t="shared" si="0"/>
        <v>1504180</v>
      </c>
      <c r="M38" s="22">
        <f t="shared" si="0"/>
        <v>1520590</v>
      </c>
      <c r="N38" s="22">
        <f t="shared" si="0"/>
        <v>1537670</v>
      </c>
      <c r="O38" s="22">
        <f t="shared" si="0"/>
        <v>1552330</v>
      </c>
      <c r="P38" s="22">
        <f t="shared" si="0"/>
        <v>1566990</v>
      </c>
      <c r="Q38" s="22">
        <f t="shared" si="0"/>
        <v>1581650</v>
      </c>
      <c r="R38" s="22">
        <f t="shared" si="0"/>
        <v>1604650</v>
      </c>
      <c r="S38" s="22">
        <f t="shared" si="0"/>
        <v>1627650</v>
      </c>
      <c r="T38" s="22">
        <f t="shared" si="0"/>
        <v>1650650</v>
      </c>
      <c r="U38" s="22">
        <f t="shared" si="0"/>
        <v>1673650</v>
      </c>
      <c r="V38" s="22">
        <f t="shared" si="0"/>
        <v>1696650</v>
      </c>
      <c r="W38" s="22">
        <f t="shared" si="0"/>
        <v>1719650</v>
      </c>
      <c r="X38" s="22">
        <f t="shared" si="0"/>
        <v>1742650</v>
      </c>
      <c r="Y38" s="22">
        <f t="shared" si="0"/>
        <v>1765650</v>
      </c>
      <c r="Z38" s="22">
        <f t="shared" si="0"/>
        <v>1788650</v>
      </c>
      <c r="AA38" s="22">
        <f t="shared" si="0"/>
        <v>1811650</v>
      </c>
      <c r="AB38" s="22">
        <f t="shared" si="0"/>
        <v>1834650</v>
      </c>
      <c r="AC38" s="22">
        <f t="shared" si="0"/>
        <v>1857650</v>
      </c>
      <c r="AD38" s="22">
        <f t="shared" si="0"/>
        <v>1880650</v>
      </c>
      <c r="AE38" s="22">
        <f t="shared" si="0"/>
        <v>1903650</v>
      </c>
      <c r="AF38" s="22">
        <f t="shared" si="0"/>
        <v>1926650</v>
      </c>
      <c r="AG38" s="22">
        <f t="shared" si="0"/>
        <v>1949650</v>
      </c>
      <c r="AH38" s="22">
        <f t="shared" si="0"/>
        <v>1972650</v>
      </c>
      <c r="AI38" s="22">
        <f t="shared" si="0"/>
        <v>1995650</v>
      </c>
      <c r="AJ38" s="22">
        <f t="shared" si="0"/>
        <v>2018650</v>
      </c>
      <c r="AK38" s="22">
        <f t="shared" si="0"/>
        <v>2041650</v>
      </c>
      <c r="AL38" s="22">
        <f t="shared" si="0"/>
        <v>2064650</v>
      </c>
      <c r="AM38" s="22">
        <f t="shared" si="0"/>
        <v>2087650</v>
      </c>
      <c r="AN38" s="22">
        <f t="shared" si="0"/>
        <v>2110650</v>
      </c>
      <c r="AO38" s="22">
        <f t="shared" si="0"/>
        <v>2133650</v>
      </c>
      <c r="AP38" s="22">
        <f t="shared" si="0"/>
        <v>2156650</v>
      </c>
      <c r="AQ38" s="22">
        <f t="shared" si="0"/>
        <v>2179650</v>
      </c>
      <c r="AR38" s="22">
        <f t="shared" si="0"/>
        <v>2202650</v>
      </c>
      <c r="AS38" s="22">
        <f t="shared" si="0"/>
        <v>2225650</v>
      </c>
      <c r="AT38" s="22">
        <f t="shared" si="0"/>
        <v>2248650</v>
      </c>
      <c r="AU38" s="22">
        <f t="shared" si="0"/>
        <v>2271650</v>
      </c>
      <c r="AV38" s="22">
        <f t="shared" si="0"/>
        <v>2294650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9"/>
  <sheetViews>
    <sheetView topLeftCell="A34" workbookViewId="0">
      <pane xSplit="1" topLeftCell="B1" activePane="topRight" state="frozen"/>
      <selection pane="topRight" activeCell="G42" sqref="G42"/>
    </sheetView>
  </sheetViews>
  <sheetFormatPr defaultColWidth="8.85546875" defaultRowHeight="12.75" x14ac:dyDescent="0.2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 x14ac:dyDescent="0.2">
      <c r="A1" s="13" t="s">
        <v>46</v>
      </c>
    </row>
    <row r="3" spans="1:48" x14ac:dyDescent="0.2">
      <c r="A3" s="13" t="s">
        <v>58</v>
      </c>
    </row>
    <row r="4" spans="1:48" x14ac:dyDescent="0.2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 x14ac:dyDescent="0.2">
      <c r="A5" s="1" t="s">
        <v>9</v>
      </c>
      <c r="B5" s="20">
        <f>('Projection New Settlem data'!B5*$F42)/$B42</f>
        <v>221.1950162901436</v>
      </c>
      <c r="C5" s="20">
        <f>('Projection New Settlem data'!C5*$F42)/$B42</f>
        <v>223.53927818364431</v>
      </c>
      <c r="D5" s="20">
        <f>('Projection New Settlem data'!D5*$F42)/$B42</f>
        <v>227.1947374074081</v>
      </c>
      <c r="E5" s="20">
        <f>('Projection New Settlem data'!E5*$F42)/$B42</f>
        <v>230.05553158252761</v>
      </c>
      <c r="F5" s="20">
        <f>('Projection New Settlem data'!F5*$F42)/$B42</f>
        <v>231.24752915549411</v>
      </c>
      <c r="G5" s="20">
        <f>('Projection New Settlem data'!G5*$F42)/$B42</f>
        <v>232.39979347602835</v>
      </c>
      <c r="H5" s="20">
        <f>('Projection New Settlem data'!H5*$F42)/$B42</f>
        <v>233.59179104899482</v>
      </c>
      <c r="I5" s="20">
        <f>('Projection New Settlem data'!I5*$F42)/$B42</f>
        <v>234.50565585493578</v>
      </c>
      <c r="J5" s="20">
        <f>('Projection New Settlem data'!J5*$F42)/$B42</f>
        <v>235.89631969006331</v>
      </c>
      <c r="K5" s="20">
        <f>('Projection New Settlem data'!K5*$F42)/$B42</f>
        <v>237.28698352519083</v>
      </c>
      <c r="L5" s="20">
        <f>('Projection New Settlem data'!L5*$F42)/$B42</f>
        <v>238.91604687491167</v>
      </c>
      <c r="M5" s="20">
        <f>('Projection New Settlem data'!M5*$F42)/$B42</f>
        <v>242.65097260353994</v>
      </c>
      <c r="N5" s="20">
        <f>('Projection New Settlem data'!N5*$F42)/$B42</f>
        <v>248.33282770134679</v>
      </c>
      <c r="O5" s="20">
        <f>('Projection New Settlem data'!O5*$F42)/$B42</f>
        <v>250.59762308998302</v>
      </c>
      <c r="P5" s="20">
        <f>('Projection New Settlem data'!P5*$F42)/$B42</f>
        <v>252.8624184786193</v>
      </c>
      <c r="Q5" s="20">
        <f>('Projection New Settlem data'!Q5*$F42)/$B42</f>
        <v>255.12721386725562</v>
      </c>
      <c r="R5" s="20">
        <f>('Projection New Settlem data'!R5*$F42)/$B42</f>
        <v>268.71201287383008</v>
      </c>
      <c r="S5" s="20">
        <f>('Projection New Settlem data'!S5*$F42)/$B42</f>
        <v>282.29681188040456</v>
      </c>
      <c r="T5" s="20">
        <f>('Projection New Settlem data'!T5*$F42)/$B42</f>
        <v>295.88161088697905</v>
      </c>
      <c r="U5" s="20">
        <f>('Projection New Settlem data'!U5*$F42)/$B42</f>
        <v>309.46640989355353</v>
      </c>
      <c r="V5" s="20">
        <f>('Projection New Settlem data'!V5*$F42)/$B42</f>
        <v>323.05120890012802</v>
      </c>
      <c r="W5" s="20">
        <f>('Projection New Settlem data'!W5*$F42)/$B42</f>
        <v>336.63600790670245</v>
      </c>
      <c r="X5" s="20">
        <f>('Projection New Settlem data'!X5*$F42)/$B42</f>
        <v>350.22080691327693</v>
      </c>
      <c r="Y5" s="20">
        <f>('Projection New Settlem data'!Y5*$F42)/$B42</f>
        <v>363.80560591985142</v>
      </c>
      <c r="Z5" s="20">
        <f>('Projection New Settlem data'!Z5*$F42)/$B42</f>
        <v>377.39040492642584</v>
      </c>
      <c r="AA5" s="20">
        <f>('Projection New Settlem data'!AA5*$F42)/$B42</f>
        <v>390.97520393300033</v>
      </c>
      <c r="AB5" s="20">
        <f>('Projection New Settlem data'!AB5*$F42)/$B42</f>
        <v>404.56000293957482</v>
      </c>
      <c r="AC5" s="20">
        <f>('Projection New Settlem data'!AC5*$F42)/$B42</f>
        <v>418.14480194614924</v>
      </c>
      <c r="AD5" s="20">
        <f>('Projection New Settlem data'!AD5*$F42)/$B42</f>
        <v>431.72960095272373</v>
      </c>
      <c r="AE5" s="20">
        <f>('Projection New Settlem data'!AE5*$F42)/$B42</f>
        <v>445.31439995929821</v>
      </c>
      <c r="AF5" s="20">
        <f>('Projection New Settlem data'!AF5*$F42)/$B42</f>
        <v>458.8991989658727</v>
      </c>
      <c r="AG5" s="20">
        <f>('Projection New Settlem data'!AG5*$F42)/$B42</f>
        <v>472.48399797244718</v>
      </c>
      <c r="AH5" s="20">
        <f>('Projection New Settlem data'!AH5*$F42)/$B42</f>
        <v>486.06879697902173</v>
      </c>
      <c r="AI5" s="20">
        <f>('Projection New Settlem data'!AI5*$F42)/$B42</f>
        <v>499.6535959855961</v>
      </c>
      <c r="AJ5" s="20">
        <f>('Projection New Settlem data'!AJ5*$F42)/$B42</f>
        <v>513.23839499217058</v>
      </c>
      <c r="AK5" s="20">
        <f>('Projection New Settlem data'!AK5*$F42)/$B42</f>
        <v>526.82319399874507</v>
      </c>
      <c r="AL5" s="20">
        <f>('Projection New Settlem data'!AL5*$F42)/$B42</f>
        <v>540.40799300531955</v>
      </c>
      <c r="AM5" s="20">
        <f>('Projection New Settlem data'!AM5*$F42)/$B42</f>
        <v>553.99279201189404</v>
      </c>
      <c r="AN5" s="20">
        <f>('Projection New Settlem data'!AN5*$F42)/$B42</f>
        <v>567.57759101846852</v>
      </c>
      <c r="AO5" s="20">
        <f>('Projection New Settlem data'!AO5*$F42)/$B42</f>
        <v>581.16239002504301</v>
      </c>
      <c r="AP5" s="20">
        <f>('Projection New Settlem data'!AP5*$F42)/$B42</f>
        <v>594.74718903161738</v>
      </c>
      <c r="AQ5" s="20">
        <f>('Projection New Settlem data'!AQ5*$F42)/$B42</f>
        <v>608.33198803819187</v>
      </c>
      <c r="AR5" s="20">
        <f>('Projection New Settlem data'!AR5*$F42)/$B42</f>
        <v>621.91678704476635</v>
      </c>
      <c r="AS5" s="20">
        <f>('Projection New Settlem data'!AS5*$F42)/$B42</f>
        <v>635.50158605134084</v>
      </c>
      <c r="AT5" s="20">
        <f>('Projection New Settlem data'!AT5*$F42)/$B42</f>
        <v>649.08638505791532</v>
      </c>
      <c r="AU5" s="20">
        <f>('Projection New Settlem data'!AU5*$F42)/$B42</f>
        <v>662.67118406448981</v>
      </c>
      <c r="AV5" s="20">
        <f>('Projection New Settlem data'!AV5*$F42)/$B42</f>
        <v>676.25598307106418</v>
      </c>
    </row>
    <row r="6" spans="1:48" x14ac:dyDescent="0.2">
      <c r="A6" s="1" t="s">
        <v>11</v>
      </c>
      <c r="B6" s="20">
        <f>('Projection New Settlem data'!B6*$F43)/$B43</f>
        <v>3089.3444692931175</v>
      </c>
      <c r="C6" s="20">
        <f>('Projection New Settlem data'!C6*$F43)/$B43</f>
        <v>3119.1268038135554</v>
      </c>
      <c r="D6" s="20">
        <f>('Projection New Settlem data'!D6*$F43)/$B43</f>
        <v>3164.9457799988445</v>
      </c>
      <c r="E6" s="20">
        <f>('Projection New Settlem data'!E6*$F43)/$B43</f>
        <v>3206.1828585656044</v>
      </c>
      <c r="F6" s="20">
        <f>('Projection New Settlem data'!F6*$F43)/$B43</f>
        <v>3230.2378210628813</v>
      </c>
      <c r="G6" s="20">
        <f>('Projection New Settlem data'!G6*$F43)/$B43</f>
        <v>3262.3111043925833</v>
      </c>
      <c r="H6" s="20">
        <f>('Projection New Settlem data'!H6*$F43)/$B43</f>
        <v>3270.902162427325</v>
      </c>
      <c r="I6" s="20">
        <f>('Projection New Settlem data'!I6*$F43)/$B43</f>
        <v>3277.2022716528027</v>
      </c>
      <c r="J6" s="20">
        <f>('Projection New Settlem data'!J6*$F43)/$B43</f>
        <v>3292.0934389130211</v>
      </c>
      <c r="K6" s="20">
        <f>('Projection New Settlem data'!K6*$F43)/$B43</f>
        <v>3304.1209201616598</v>
      </c>
      <c r="L6" s="20">
        <f>('Projection New Settlem data'!L6*$F43)/$B43</f>
        <v>3308.1300805778724</v>
      </c>
      <c r="M6" s="20">
        <f>('Projection New Settlem data'!M6*$F43)/$B43</f>
        <v>3323.5939850404075</v>
      </c>
      <c r="N6" s="20">
        <f>('Projection New Settlem data'!N6*$F43)/$B43</f>
        <v>3344.785261526104</v>
      </c>
      <c r="O6" s="20">
        <f>('Projection New Settlem data'!O6*$F43)/$B43</f>
        <v>3360.478260869565</v>
      </c>
      <c r="P6" s="20">
        <f>('Projection New Settlem data'!P6*$F43)/$B43</f>
        <v>3376.1712602130269</v>
      </c>
      <c r="Q6" s="20">
        <f>('Projection New Settlem data'!Q6*$F43)/$B43</f>
        <v>3391.8642595564884</v>
      </c>
      <c r="R6" s="20">
        <f>('Projection New Settlem data'!R6*$F43)/$B43</f>
        <v>3399.7107592282196</v>
      </c>
      <c r="S6" s="20">
        <f>('Projection New Settlem data'!S6*$F43)/$B43</f>
        <v>3407.5572588999498</v>
      </c>
      <c r="T6" s="20">
        <f>('Projection New Settlem data'!T6*$F43)/$B43</f>
        <v>3415.4037585716806</v>
      </c>
      <c r="U6" s="20">
        <f>('Projection New Settlem data'!U6*$F43)/$B43</f>
        <v>3423.2502582434117</v>
      </c>
      <c r="V6" s="20">
        <f>('Projection New Settlem data'!V6*$F43)/$B43</f>
        <v>3431.0967579151425</v>
      </c>
      <c r="W6" s="20">
        <f>('Projection New Settlem data'!W6*$F43)/$B43</f>
        <v>3438.9432575868732</v>
      </c>
      <c r="X6" s="20">
        <f>('Projection New Settlem data'!X6*$F43)/$B43</f>
        <v>3446.7897572586035</v>
      </c>
      <c r="Y6" s="20">
        <f>('Projection New Settlem data'!Y6*$F43)/$B43</f>
        <v>3454.6362569303346</v>
      </c>
      <c r="Z6" s="20">
        <f>('Projection New Settlem data'!Z6*$F43)/$B43</f>
        <v>3462.4827566020654</v>
      </c>
      <c r="AA6" s="20">
        <f>('Projection New Settlem data'!AA6*$F43)/$B43</f>
        <v>3470.3292562737961</v>
      </c>
      <c r="AB6" s="20">
        <f>('Projection New Settlem data'!AB6*$F43)/$B43</f>
        <v>3478.1757559455264</v>
      </c>
      <c r="AC6" s="20">
        <f>('Projection New Settlem data'!AC6*$F43)/$B43</f>
        <v>3486.022255617258</v>
      </c>
      <c r="AD6" s="20">
        <f>('Projection New Settlem data'!AD6*$F43)/$B43</f>
        <v>3493.8687552889883</v>
      </c>
      <c r="AE6" s="20">
        <f>('Projection New Settlem data'!AE6*$F43)/$B43</f>
        <v>3501.715254960719</v>
      </c>
      <c r="AF6" s="20">
        <f>('Projection New Settlem data'!AF6*$F43)/$B43</f>
        <v>3509.5617546324502</v>
      </c>
      <c r="AG6" s="20">
        <f>('Projection New Settlem data'!AG6*$F43)/$B43</f>
        <v>3517.4082543041809</v>
      </c>
      <c r="AH6" s="20">
        <f>('Projection New Settlem data'!AH6*$F43)/$B43</f>
        <v>3525.2547539759112</v>
      </c>
      <c r="AI6" s="20">
        <f>('Projection New Settlem data'!AI6*$F43)/$B43</f>
        <v>3533.1012536476419</v>
      </c>
      <c r="AJ6" s="20">
        <f>('Projection New Settlem data'!AJ6*$F43)/$B43</f>
        <v>3540.9477533193731</v>
      </c>
      <c r="AK6" s="20">
        <f>('Projection New Settlem data'!AK6*$F43)/$B43</f>
        <v>3548.7942529911038</v>
      </c>
      <c r="AL6" s="20">
        <f>('Projection New Settlem data'!AL6*$F43)/$B43</f>
        <v>3556.6407526628345</v>
      </c>
      <c r="AM6" s="20">
        <f>('Projection New Settlem data'!AM6*$F43)/$B43</f>
        <v>3564.4872523345648</v>
      </c>
      <c r="AN6" s="20">
        <f>('Projection New Settlem data'!AN6*$F43)/$B43</f>
        <v>3572.333752006296</v>
      </c>
      <c r="AO6" s="20">
        <f>('Projection New Settlem data'!AO6*$F43)/$B43</f>
        <v>3580.1802516780267</v>
      </c>
      <c r="AP6" s="20">
        <f>('Projection New Settlem data'!AP6*$F43)/$B43</f>
        <v>3588.0267513497574</v>
      </c>
      <c r="AQ6" s="20">
        <f>('Projection New Settlem data'!AQ6*$F43)/$B43</f>
        <v>3595.8732510214877</v>
      </c>
      <c r="AR6" s="20">
        <f>('Projection New Settlem data'!AR6*$F43)/$B43</f>
        <v>3603.7197506932193</v>
      </c>
      <c r="AS6" s="20">
        <f>('Projection New Settlem data'!AS6*$F43)/$B43</f>
        <v>3611.5662503649496</v>
      </c>
      <c r="AT6" s="20">
        <f>('Projection New Settlem data'!AT6*$F43)/$B43</f>
        <v>3619.4127500366803</v>
      </c>
      <c r="AU6" s="20">
        <f>('Projection New Settlem data'!AU6*$F43)/$B43</f>
        <v>3627.2592497084115</v>
      </c>
      <c r="AV6" s="20">
        <f>('Projection New Settlem data'!AV6*$F43)/$B43</f>
        <v>3635.1057493801422</v>
      </c>
    </row>
    <row r="7" spans="1:48" x14ac:dyDescent="0.2">
      <c r="A7" s="1" t="s">
        <v>13</v>
      </c>
      <c r="B7" s="20">
        <f>('Projection New Settlem data'!B7*$F44)/$B44</f>
        <v>188.49747920492814</v>
      </c>
      <c r="C7" s="20">
        <f>('Projection New Settlem data'!C7*$F44)/$B44</f>
        <v>189.15174520874501</v>
      </c>
      <c r="D7" s="20">
        <f>('Projection New Settlem data'!D7*$F44)/$B44</f>
        <v>189.9093163710593</v>
      </c>
      <c r="E7" s="20">
        <f>('Projection New Settlem data'!E7*$F44)/$B44</f>
        <v>190.63245248054113</v>
      </c>
      <c r="F7" s="20">
        <f>('Projection New Settlem data'!F7*$F44)/$B44</f>
        <v>192.49194533349439</v>
      </c>
      <c r="G7" s="20">
        <f>('Projection New Settlem data'!G7*$F44)/$B44</f>
        <v>193.45612681280346</v>
      </c>
      <c r="H7" s="20">
        <f>('Projection New Settlem data'!H7*$F44)/$B44</f>
        <v>194.24813302795022</v>
      </c>
      <c r="I7" s="20">
        <f>('Projection New Settlem data'!I7*$F44)/$B44</f>
        <v>195.04013924309697</v>
      </c>
      <c r="J7" s="20">
        <f>('Projection New Settlem data'!J7*$F44)/$B44</f>
        <v>196.69302177905547</v>
      </c>
      <c r="K7" s="20">
        <f>('Projection New Settlem data'!K7*$F44)/$B44</f>
        <v>198.34590431501391</v>
      </c>
      <c r="L7" s="20">
        <f>('Projection New Settlem data'!L7*$F44)/$B44</f>
        <v>200.10209200946974</v>
      </c>
      <c r="M7" s="20">
        <f>('Projection New Settlem data'!M7*$F44)/$B44</f>
        <v>202.23706528508276</v>
      </c>
      <c r="N7" s="20">
        <f>('Projection New Settlem data'!N7*$F44)/$B44</f>
        <v>204.23429834936584</v>
      </c>
      <c r="O7" s="20">
        <f>('Projection New Settlem data'!O7*$F44)/$B44</f>
        <v>205.84241531664213</v>
      </c>
      <c r="P7" s="20">
        <f>('Projection New Settlem data'!P7*$F44)/$B44</f>
        <v>207.45053228391833</v>
      </c>
      <c r="Q7" s="20">
        <f>('Projection New Settlem data'!Q7*$F44)/$B44</f>
        <v>209.05864925119459</v>
      </c>
      <c r="R7" s="20">
        <f>('Projection New Settlem data'!R7*$F44)/$B44</f>
        <v>209.8627077348327</v>
      </c>
      <c r="S7" s="20">
        <f>('Projection New Settlem data'!S7*$F44)/$B44</f>
        <v>210.66676621847083</v>
      </c>
      <c r="T7" s="20">
        <f>('Projection New Settlem data'!T7*$F44)/$B44</f>
        <v>211.47082470210896</v>
      </c>
      <c r="U7" s="20">
        <f>('Projection New Settlem data'!U7*$F44)/$B44</f>
        <v>212.27488318574709</v>
      </c>
      <c r="V7" s="20">
        <f>('Projection New Settlem data'!V7*$F44)/$B44</f>
        <v>213.07894166938519</v>
      </c>
      <c r="W7" s="20">
        <f>('Projection New Settlem data'!W7*$F44)/$B44</f>
        <v>213.88300015302332</v>
      </c>
      <c r="X7" s="20">
        <f>('Projection New Settlem data'!X7*$F44)/$B44</f>
        <v>214.68705863666145</v>
      </c>
      <c r="Y7" s="20">
        <f>('Projection New Settlem data'!Y7*$F44)/$B44</f>
        <v>215.49111712029958</v>
      </c>
      <c r="Z7" s="20">
        <f>('Projection New Settlem data'!Z7*$F44)/$B44</f>
        <v>216.29517560393768</v>
      </c>
      <c r="AA7" s="20">
        <f>('Projection New Settlem data'!AA7*$F44)/$B44</f>
        <v>217.09923408757581</v>
      </c>
      <c r="AB7" s="20">
        <f>('Projection New Settlem data'!AB7*$F44)/$B44</f>
        <v>217.90329257121394</v>
      </c>
      <c r="AC7" s="20">
        <f>('Projection New Settlem data'!AC7*$F44)/$B44</f>
        <v>218.70735105485201</v>
      </c>
      <c r="AD7" s="20">
        <f>('Projection New Settlem data'!AD7*$F44)/$B44</f>
        <v>219.51140953849014</v>
      </c>
      <c r="AE7" s="20">
        <f>('Projection New Settlem data'!AE7*$F44)/$B44</f>
        <v>220.31546802212827</v>
      </c>
      <c r="AF7" s="20">
        <f>('Projection New Settlem data'!AF7*$F44)/$B44</f>
        <v>221.1195265057664</v>
      </c>
      <c r="AG7" s="20">
        <f>('Projection New Settlem data'!AG7*$F44)/$B44</f>
        <v>221.9235849894045</v>
      </c>
      <c r="AH7" s="20">
        <f>('Projection New Settlem data'!AH7*$F44)/$B44</f>
        <v>222.72764347304263</v>
      </c>
      <c r="AI7" s="20">
        <f>('Projection New Settlem data'!AI7*$F44)/$B44</f>
        <v>223.53170195668076</v>
      </c>
      <c r="AJ7" s="20">
        <f>('Projection New Settlem data'!AJ7*$F44)/$B44</f>
        <v>224.33576044031889</v>
      </c>
      <c r="AK7" s="20">
        <f>('Projection New Settlem data'!AK7*$F44)/$B44</f>
        <v>225.13981892395699</v>
      </c>
      <c r="AL7" s="20">
        <f>('Projection New Settlem data'!AL7*$F44)/$B44</f>
        <v>225.94387740759512</v>
      </c>
      <c r="AM7" s="20">
        <f>('Projection New Settlem data'!AM7*$F44)/$B44</f>
        <v>226.74793589123325</v>
      </c>
      <c r="AN7" s="20">
        <f>('Projection New Settlem data'!AN7*$F44)/$B44</f>
        <v>227.55199437487138</v>
      </c>
      <c r="AO7" s="20">
        <f>('Projection New Settlem data'!AO7*$F44)/$B44</f>
        <v>228.35605285850949</v>
      </c>
      <c r="AP7" s="20">
        <f>('Projection New Settlem data'!AP7*$F44)/$B44</f>
        <v>229.16011134214762</v>
      </c>
      <c r="AQ7" s="20">
        <f>('Projection New Settlem data'!AQ7*$F44)/$B44</f>
        <v>229.96416982578575</v>
      </c>
      <c r="AR7" s="20">
        <f>('Projection New Settlem data'!AR7*$F44)/$B44</f>
        <v>230.76822830942382</v>
      </c>
      <c r="AS7" s="20">
        <f>('Projection New Settlem data'!AS7*$F44)/$B44</f>
        <v>231.57228679306195</v>
      </c>
      <c r="AT7" s="20">
        <f>('Projection New Settlem data'!AT7*$F44)/$B44</f>
        <v>232.37634527670008</v>
      </c>
      <c r="AU7" s="20">
        <f>('Projection New Settlem data'!AU7*$F44)/$B44</f>
        <v>233.18040376033824</v>
      </c>
      <c r="AV7" s="20">
        <f>('Projection New Settlem data'!AV7*$F44)/$B44</f>
        <v>233.98446224397631</v>
      </c>
    </row>
    <row r="8" spans="1:48" x14ac:dyDescent="0.2">
      <c r="A8" s="1" t="s">
        <v>15</v>
      </c>
      <c r="B8" s="20">
        <f>('Projection New Settlem data'!B8*$F45)/$B45</f>
        <v>196.66356486976269</v>
      </c>
      <c r="C8" s="20">
        <f>('Projection New Settlem data'!C8*$F45)/$B45</f>
        <v>199.76747214359102</v>
      </c>
      <c r="D8" s="20">
        <f>('Projection New Settlem data'!D8*$F45)/$B45</f>
        <v>202.41613968392451</v>
      </c>
      <c r="E8" s="20">
        <f>('Projection New Settlem data'!E8*$F45)/$B45</f>
        <v>204.65095292108091</v>
      </c>
      <c r="F8" s="20">
        <f>('Projection New Settlem data'!F8*$F45)/$B45</f>
        <v>206.55468271569561</v>
      </c>
      <c r="G8" s="20">
        <f>('Projection New Settlem data'!G8*$F45)/$B45</f>
        <v>207.92040191618005</v>
      </c>
      <c r="H8" s="20">
        <f>('Projection New Settlem data'!H8*$F45)/$B45</f>
        <v>209.74136085015937</v>
      </c>
      <c r="I8" s="20">
        <f>('Projection New Settlem data'!I8*$F45)/$B45</f>
        <v>211.14846548096153</v>
      </c>
      <c r="J8" s="20">
        <f>('Projection New Settlem data'!J8*$F45)/$B45</f>
        <v>212.72111183303454</v>
      </c>
      <c r="K8" s="20">
        <f>('Projection New Settlem data'!K8*$F45)/$B45</f>
        <v>214.04544560320133</v>
      </c>
      <c r="L8" s="20">
        <f>('Projection New Settlem data'!L8*$F45)/$B45</f>
        <v>216.32164427067542</v>
      </c>
      <c r="M8" s="20">
        <f>('Projection New Settlem data'!M8*$F45)/$B45</f>
        <v>219.71524955672771</v>
      </c>
      <c r="N8" s="20">
        <f>('Projection New Settlem data'!N8*$F45)/$B45</f>
        <v>224.39180318262905</v>
      </c>
      <c r="O8" s="20">
        <f>('Projection New Settlem data'!O8*$F45)/$B45</f>
        <v>227.03633217993081</v>
      </c>
      <c r="P8" s="20">
        <f>('Projection New Settlem data'!P8*$F45)/$B45</f>
        <v>229.68086117723254</v>
      </c>
      <c r="Q8" s="20">
        <f>('Projection New Settlem data'!Q8*$F45)/$B45</f>
        <v>232.32539017453428</v>
      </c>
      <c r="R8" s="20">
        <f>('Projection New Settlem data'!R8*$F45)/$B45</f>
        <v>233.64765467318512</v>
      </c>
      <c r="S8" s="20">
        <f>('Projection New Settlem data'!S8*$F45)/$B45</f>
        <v>234.96991917183595</v>
      </c>
      <c r="T8" s="20">
        <f>('Projection New Settlem data'!T8*$F45)/$B45</f>
        <v>236.29218367048685</v>
      </c>
      <c r="U8" s="20">
        <f>('Projection New Settlem data'!U8*$F45)/$B45</f>
        <v>237.61444816913772</v>
      </c>
      <c r="V8" s="20">
        <f>('Projection New Settlem data'!V8*$F45)/$B45</f>
        <v>238.93671266778861</v>
      </c>
      <c r="W8" s="20">
        <f>('Projection New Settlem data'!W8*$F45)/$B45</f>
        <v>240.25897716643945</v>
      </c>
      <c r="X8" s="20">
        <f>('Projection New Settlem data'!X8*$F45)/$B45</f>
        <v>241.58124166509035</v>
      </c>
      <c r="Y8" s="20">
        <f>('Projection New Settlem data'!Y8*$F45)/$B45</f>
        <v>242.90350616374118</v>
      </c>
      <c r="Z8" s="20">
        <f>('Projection New Settlem data'!Z8*$F45)/$B45</f>
        <v>244.22577066239202</v>
      </c>
      <c r="AA8" s="20">
        <f>('Projection New Settlem data'!AA8*$F45)/$B45</f>
        <v>245.54803516104292</v>
      </c>
      <c r="AB8" s="20">
        <f>('Projection New Settlem data'!AB8*$F45)/$B45</f>
        <v>246.87029965969376</v>
      </c>
      <c r="AC8" s="20">
        <f>('Projection New Settlem data'!AC8*$F45)/$B45</f>
        <v>248.19256415834465</v>
      </c>
      <c r="AD8" s="20">
        <f>('Projection New Settlem data'!AD8*$F45)/$B45</f>
        <v>249.51482865699552</v>
      </c>
      <c r="AE8" s="20">
        <f>('Projection New Settlem data'!AE8*$F45)/$B45</f>
        <v>250.83709315564641</v>
      </c>
      <c r="AF8" s="20">
        <f>('Projection New Settlem data'!AF8*$F45)/$B45</f>
        <v>252.15935765429725</v>
      </c>
      <c r="AG8" s="20">
        <f>('Projection New Settlem data'!AG8*$F45)/$B45</f>
        <v>253.48162215294815</v>
      </c>
      <c r="AH8" s="20">
        <f>('Projection New Settlem data'!AH8*$F45)/$B45</f>
        <v>254.80388665159899</v>
      </c>
      <c r="AI8" s="20">
        <f>('Projection New Settlem data'!AI8*$F45)/$B45</f>
        <v>256.12615115024983</v>
      </c>
      <c r="AJ8" s="20">
        <f>('Projection New Settlem data'!AJ8*$F45)/$B45</f>
        <v>257.44841564890072</v>
      </c>
      <c r="AK8" s="20">
        <f>('Projection New Settlem data'!AK8*$F45)/$B45</f>
        <v>258.77068014755156</v>
      </c>
      <c r="AL8" s="20">
        <f>('Projection New Settlem data'!AL8*$F45)/$B45</f>
        <v>260.09294464620245</v>
      </c>
      <c r="AM8" s="20">
        <f>('Projection New Settlem data'!AM8*$F45)/$B45</f>
        <v>261.41520914485329</v>
      </c>
      <c r="AN8" s="20">
        <f>('Projection New Settlem data'!AN8*$F45)/$B45</f>
        <v>262.73747364350419</v>
      </c>
      <c r="AO8" s="20">
        <f>('Projection New Settlem data'!AO8*$F45)/$B45</f>
        <v>264.05973814215503</v>
      </c>
      <c r="AP8" s="20">
        <f>('Projection New Settlem data'!AP8*$F45)/$B45</f>
        <v>265.38200264080592</v>
      </c>
      <c r="AQ8" s="20">
        <f>('Projection New Settlem data'!AQ8*$F45)/$B45</f>
        <v>266.70426713945682</v>
      </c>
      <c r="AR8" s="20">
        <f>('Projection New Settlem data'!AR8*$F45)/$B45</f>
        <v>268.02653163810766</v>
      </c>
      <c r="AS8" s="20">
        <f>('Projection New Settlem data'!AS8*$F45)/$B45</f>
        <v>269.34879613675855</v>
      </c>
      <c r="AT8" s="20">
        <f>('Projection New Settlem data'!AT8*$F45)/$B45</f>
        <v>270.67106063540939</v>
      </c>
      <c r="AU8" s="20">
        <f>('Projection New Settlem data'!AU8*$F45)/$B45</f>
        <v>271.99332513406029</v>
      </c>
      <c r="AV8" s="20">
        <f>('Projection New Settlem data'!AV8*$F45)/$B45</f>
        <v>273.31558963271112</v>
      </c>
    </row>
    <row r="9" spans="1:48" x14ac:dyDescent="0.2">
      <c r="A9" s="1" t="s">
        <v>17</v>
      </c>
      <c r="B9" s="20">
        <f>('Projection New Settlem data'!B9*$F46)/$B46</f>
        <v>133.56059480620246</v>
      </c>
      <c r="C9" s="20">
        <f>('Projection New Settlem data'!C9*$F46)/$B46</f>
        <v>135.46307551445111</v>
      </c>
      <c r="D9" s="20">
        <f>('Projection New Settlem data'!D9*$F46)/$B46</f>
        <v>137.72025601576308</v>
      </c>
      <c r="E9" s="20">
        <f>('Projection New Settlem data'!E9*$F46)/$B46</f>
        <v>140.20315456720627</v>
      </c>
      <c r="F9" s="20">
        <f>('Projection New Settlem data'!F9*$F46)/$B46</f>
        <v>142.91177116878063</v>
      </c>
      <c r="G9" s="20">
        <f>('Projection New Settlem data'!G9*$F46)/$B46</f>
        <v>144.62077926263112</v>
      </c>
      <c r="H9" s="20">
        <f>('Projection New Settlem data'!H9*$F46)/$B46</f>
        <v>145.74936951328709</v>
      </c>
      <c r="I9" s="20">
        <f>('Projection New Settlem data'!I9*$F46)/$B46</f>
        <v>146.97469607114215</v>
      </c>
      <c r="J9" s="20">
        <f>('Projection New Settlem data'!J9*$F46)/$B46</f>
        <v>148.13553175753117</v>
      </c>
      <c r="K9" s="20">
        <f>('Projection New Settlem data'!K9*$F46)/$B46</f>
        <v>149.03840395805594</v>
      </c>
      <c r="L9" s="20">
        <f>('Projection New Settlem data'!L9*$F46)/$B46</f>
        <v>149.61882180125045</v>
      </c>
      <c r="M9" s="20">
        <f>('Projection New Settlem data'!M9*$F46)/$B46</f>
        <v>150.90863923057159</v>
      </c>
      <c r="N9" s="20">
        <f>('Projection New Settlem data'!N9*$F46)/$B46</f>
        <v>151.71477512389728</v>
      </c>
      <c r="O9" s="20">
        <f>('Projection New Settlem data'!O9*$F46)/$B46</f>
        <v>153.03361344537817</v>
      </c>
      <c r="P9" s="20">
        <f>('Projection New Settlem data'!P9*$F46)/$B46</f>
        <v>154.35245176685899</v>
      </c>
      <c r="Q9" s="20">
        <f>('Projection New Settlem data'!Q9*$F46)/$B46</f>
        <v>155.67129008833984</v>
      </c>
      <c r="R9" s="20">
        <f>('Projection New Settlem data'!R9*$F46)/$B46</f>
        <v>156.33070924908029</v>
      </c>
      <c r="S9" s="20">
        <f>('Projection New Settlem data'!S9*$F46)/$B46</f>
        <v>156.9901284098207</v>
      </c>
      <c r="T9" s="20">
        <f>('Projection New Settlem data'!T9*$F46)/$B46</f>
        <v>157.64954757056111</v>
      </c>
      <c r="U9" s="20">
        <f>('Projection New Settlem data'!U9*$F46)/$B46</f>
        <v>158.30896673130152</v>
      </c>
      <c r="V9" s="20">
        <f>('Projection New Settlem data'!V9*$F46)/$B46</f>
        <v>158.96838589204197</v>
      </c>
      <c r="W9" s="20">
        <f>('Projection New Settlem data'!W9*$F46)/$B46</f>
        <v>159.62780505278241</v>
      </c>
      <c r="X9" s="20">
        <f>('Projection New Settlem data'!X9*$F46)/$B46</f>
        <v>160.28722421352282</v>
      </c>
      <c r="Y9" s="20">
        <f>('Projection New Settlem data'!Y9*$F46)/$B46</f>
        <v>160.94664337426326</v>
      </c>
      <c r="Z9" s="20">
        <f>('Projection New Settlem data'!Z9*$F46)/$B46</f>
        <v>161.60606253500364</v>
      </c>
      <c r="AA9" s="20">
        <f>('Projection New Settlem data'!AA9*$F46)/$B46</f>
        <v>162.26548169574409</v>
      </c>
      <c r="AB9" s="20">
        <f>('Projection New Settlem data'!AB9*$F46)/$B46</f>
        <v>162.92490085648453</v>
      </c>
      <c r="AC9" s="20">
        <f>('Projection New Settlem data'!AC9*$F46)/$B46</f>
        <v>163.58432001722494</v>
      </c>
      <c r="AD9" s="20">
        <f>('Projection New Settlem data'!AD9*$F46)/$B46</f>
        <v>164.24373917796538</v>
      </c>
      <c r="AE9" s="20">
        <f>('Projection New Settlem data'!AE9*$F46)/$B46</f>
        <v>164.90315833870579</v>
      </c>
      <c r="AF9" s="20">
        <f>('Projection New Settlem data'!AF9*$F46)/$B46</f>
        <v>165.56257749944621</v>
      </c>
      <c r="AG9" s="20">
        <f>('Projection New Settlem data'!AG9*$F46)/$B46</f>
        <v>166.22199666018665</v>
      </c>
      <c r="AH9" s="20">
        <f>('Projection New Settlem data'!AH9*$F46)/$B46</f>
        <v>166.88141582092706</v>
      </c>
      <c r="AI9" s="20">
        <f>('Projection New Settlem data'!AI9*$F46)/$B46</f>
        <v>167.5408349816675</v>
      </c>
      <c r="AJ9" s="20">
        <f>('Projection New Settlem data'!AJ9*$F46)/$B46</f>
        <v>168.20025414240791</v>
      </c>
      <c r="AK9" s="20">
        <f>('Projection New Settlem data'!AK9*$F46)/$B46</f>
        <v>168.85967330314836</v>
      </c>
      <c r="AL9" s="20">
        <f>('Projection New Settlem data'!AL9*$F46)/$B46</f>
        <v>169.51909246388877</v>
      </c>
      <c r="AM9" s="20">
        <f>('Projection New Settlem data'!AM9*$F46)/$B46</f>
        <v>170.17851162462918</v>
      </c>
      <c r="AN9" s="20">
        <f>('Projection New Settlem data'!AN9*$F46)/$B46</f>
        <v>170.83793078536962</v>
      </c>
      <c r="AO9" s="20">
        <f>('Projection New Settlem data'!AO9*$F46)/$B46</f>
        <v>171.49734994611003</v>
      </c>
      <c r="AP9" s="20">
        <f>('Projection New Settlem data'!AP9*$F46)/$B46</f>
        <v>172.15676910685048</v>
      </c>
      <c r="AQ9" s="20">
        <f>('Projection New Settlem data'!AQ9*$F46)/$B46</f>
        <v>172.81618826759089</v>
      </c>
      <c r="AR9" s="20">
        <f>('Projection New Settlem data'!AR9*$F46)/$B46</f>
        <v>173.4756074283313</v>
      </c>
      <c r="AS9" s="20">
        <f>('Projection New Settlem data'!AS9*$F46)/$B46</f>
        <v>174.13502658907174</v>
      </c>
      <c r="AT9" s="20">
        <f>('Projection New Settlem data'!AT9*$F46)/$B46</f>
        <v>174.79444574981216</v>
      </c>
      <c r="AU9" s="20">
        <f>('Projection New Settlem data'!AU9*$F46)/$B46</f>
        <v>175.4538649105526</v>
      </c>
      <c r="AV9" s="20">
        <f>('Projection New Settlem data'!AV9*$F46)/$B46</f>
        <v>176.11328407129301</v>
      </c>
    </row>
    <row r="10" spans="1:48" x14ac:dyDescent="0.2">
      <c r="A10" s="1" t="s">
        <v>19</v>
      </c>
      <c r="B10" s="20">
        <f>('Projection New Settlem data'!B10*$F47)/$B47</f>
        <v>187.81069731962205</v>
      </c>
      <c r="C10" s="20">
        <f>('Projection New Settlem data'!C10*$F47)/$B47</f>
        <v>189.22155982710487</v>
      </c>
      <c r="D10" s="20">
        <f>('Projection New Settlem data'!D10*$F47)/$B47</f>
        <v>190.57709439311773</v>
      </c>
      <c r="E10" s="20">
        <f>('Projection New Settlem data'!E10*$F47)/$B47</f>
        <v>191.84963704692578</v>
      </c>
      <c r="F10" s="20">
        <f>('Projection New Settlem data'!F10*$F47)/$B47</f>
        <v>193.70312308616786</v>
      </c>
      <c r="G10" s="20">
        <f>('Projection New Settlem data'!G10*$F47)/$B47</f>
        <v>195.33529735953033</v>
      </c>
      <c r="H10" s="20">
        <f>('Projection New Settlem data'!H10*$F47)/$B47</f>
        <v>197.10579148656757</v>
      </c>
      <c r="I10" s="20">
        <f>('Projection New Settlem data'!I10*$F47)/$B47</f>
        <v>198.84862164286983</v>
      </c>
      <c r="J10" s="20">
        <f>('Projection New Settlem data'!J10*$F47)/$B47</f>
        <v>201.91932239445006</v>
      </c>
      <c r="K10" s="20">
        <f>('Projection New Settlem data'!K10*$F47)/$B47</f>
        <v>204.49207167280102</v>
      </c>
      <c r="L10" s="20">
        <f>('Projection New Settlem data'!L10*$F47)/$B47</f>
        <v>207.23080477556178</v>
      </c>
      <c r="M10" s="20">
        <f>('Projection New Settlem data'!M10*$F47)/$B47</f>
        <v>211.15908861992565</v>
      </c>
      <c r="N10" s="20">
        <f>('Projection New Settlem data'!N10*$F47)/$B47</f>
        <v>214.45110113738551</v>
      </c>
      <c r="O10" s="20">
        <f>('Projection New Settlem data'!O10*$F47)/$B47</f>
        <v>217.07641196013293</v>
      </c>
      <c r="P10" s="20">
        <f>('Projection New Settlem data'!P10*$F47)/$B47</f>
        <v>219.70172278288032</v>
      </c>
      <c r="Q10" s="20">
        <f>('Projection New Settlem data'!Q10*$F47)/$B47</f>
        <v>222.32703360562772</v>
      </c>
      <c r="R10" s="20">
        <f>('Projection New Settlem data'!R10*$F47)/$B47</f>
        <v>232.30957744533691</v>
      </c>
      <c r="S10" s="20">
        <f>('Projection New Settlem data'!S10*$F47)/$B47</f>
        <v>242.29212128504608</v>
      </c>
      <c r="T10" s="20">
        <f>('Projection New Settlem data'!T10*$F47)/$B47</f>
        <v>252.27466512475524</v>
      </c>
      <c r="U10" s="20">
        <f>('Projection New Settlem data'!U10*$F47)/$B47</f>
        <v>262.25720896446444</v>
      </c>
      <c r="V10" s="20">
        <f>('Projection New Settlem data'!V10*$F47)/$B47</f>
        <v>272.23975280417363</v>
      </c>
      <c r="W10" s="20">
        <f>('Projection New Settlem data'!W10*$F47)/$B47</f>
        <v>282.22229664388277</v>
      </c>
      <c r="X10" s="20">
        <f>('Projection New Settlem data'!X10*$F47)/$B47</f>
        <v>292.20484048359197</v>
      </c>
      <c r="Y10" s="20">
        <f>('Projection New Settlem data'!Y10*$F47)/$B47</f>
        <v>302.18738432330116</v>
      </c>
      <c r="Z10" s="20">
        <f>('Projection New Settlem data'!Z10*$F47)/$B47</f>
        <v>312.16992816301035</v>
      </c>
      <c r="AA10" s="20">
        <f>('Projection New Settlem data'!AA10*$F47)/$B47</f>
        <v>322.15247200271949</v>
      </c>
      <c r="AB10" s="20">
        <f>('Projection New Settlem data'!AB10*$F47)/$B47</f>
        <v>332.13501584242869</v>
      </c>
      <c r="AC10" s="20">
        <f>('Projection New Settlem data'!AC10*$F47)/$B47</f>
        <v>342.11755968213782</v>
      </c>
      <c r="AD10" s="20">
        <f>('Projection New Settlem data'!AD10*$F47)/$B47</f>
        <v>352.10010352184707</v>
      </c>
      <c r="AE10" s="20">
        <f>('Projection New Settlem data'!AE10*$F47)/$B47</f>
        <v>362.08264736155627</v>
      </c>
      <c r="AF10" s="20">
        <f>('Projection New Settlem data'!AF10*$F47)/$B47</f>
        <v>372.06519120126541</v>
      </c>
      <c r="AG10" s="20">
        <f>('Projection New Settlem data'!AG10*$F47)/$B47</f>
        <v>382.0477350409746</v>
      </c>
      <c r="AH10" s="20">
        <f>('Projection New Settlem data'!AH10*$F47)/$B47</f>
        <v>392.03027888068374</v>
      </c>
      <c r="AI10" s="20">
        <f>('Projection New Settlem data'!AI10*$F47)/$B47</f>
        <v>402.01282272039293</v>
      </c>
      <c r="AJ10" s="20">
        <f>('Projection New Settlem data'!AJ10*$F47)/$B47</f>
        <v>411.99536656010213</v>
      </c>
      <c r="AK10" s="20">
        <f>('Projection New Settlem data'!AK10*$F47)/$B47</f>
        <v>421.97791039981132</v>
      </c>
      <c r="AL10" s="20">
        <f>('Projection New Settlem data'!AL10*$F47)/$B47</f>
        <v>431.96045423952052</v>
      </c>
      <c r="AM10" s="20">
        <f>('Projection New Settlem data'!AM10*$F47)/$B47</f>
        <v>441.94299807922965</v>
      </c>
      <c r="AN10" s="20">
        <f>('Projection New Settlem data'!AN10*$F47)/$B47</f>
        <v>451.92554191893885</v>
      </c>
      <c r="AO10" s="20">
        <f>('Projection New Settlem data'!AO10*$F47)/$B47</f>
        <v>461.90808575864804</v>
      </c>
      <c r="AP10" s="20">
        <f>('Projection New Settlem data'!AP10*$F47)/$B47</f>
        <v>471.89062959835718</v>
      </c>
      <c r="AQ10" s="20">
        <f>('Projection New Settlem data'!AQ10*$F47)/$B47</f>
        <v>481.87317343806637</v>
      </c>
      <c r="AR10" s="20">
        <f>('Projection New Settlem data'!AR10*$F47)/$B47</f>
        <v>491.85571727777557</v>
      </c>
      <c r="AS10" s="20">
        <f>('Projection New Settlem data'!AS10*$F47)/$B47</f>
        <v>501.83826111748476</v>
      </c>
      <c r="AT10" s="20">
        <f>('Projection New Settlem data'!AT10*$F47)/$B47</f>
        <v>511.82080495719396</v>
      </c>
      <c r="AU10" s="20">
        <f>('Projection New Settlem data'!AU10*$F47)/$B47</f>
        <v>521.80334879690315</v>
      </c>
      <c r="AV10" s="20">
        <f>('Projection New Settlem data'!AV10*$F47)/$B47</f>
        <v>531.78589263661229</v>
      </c>
    </row>
    <row r="11" spans="1:48" x14ac:dyDescent="0.2">
      <c r="A11" s="9" t="s">
        <v>21</v>
      </c>
      <c r="B11" s="20">
        <f>('Projection New Settlem data'!B11*$F48)/$B48</f>
        <v>493.47979830075298</v>
      </c>
      <c r="C11" s="20">
        <f>('Projection New Settlem data'!C11*$F48)/$B48</f>
        <v>495.48551176667502</v>
      </c>
      <c r="D11" s="20">
        <f>('Projection New Settlem data'!D11*$F48)/$B48</f>
        <v>498.15979638790441</v>
      </c>
      <c r="E11" s="20">
        <f>('Projection New Settlem data'!E11*$F48)/$B48</f>
        <v>503.1369372107481</v>
      </c>
      <c r="F11" s="20">
        <f>('Projection New Settlem data'!F11*$F48)/$B48</f>
        <v>508.11407803359174</v>
      </c>
      <c r="G11" s="20">
        <f>('Projection New Settlem data'!G11*$F48)/$B48</f>
        <v>513.16550454035848</v>
      </c>
      <c r="H11" s="20">
        <f>('Projection New Settlem data'!H11*$F48)/$B48</f>
        <v>515.91407484551098</v>
      </c>
      <c r="I11" s="20">
        <f>('Projection New Settlem data'!I11*$F48)/$B48</f>
        <v>520.66835861658546</v>
      </c>
      <c r="J11" s="20">
        <f>('Projection New Settlem data'!J11*$F48)/$B48</f>
        <v>524.45692849666045</v>
      </c>
      <c r="K11" s="20">
        <f>('Projection New Settlem data'!K11*$F48)/$B48</f>
        <v>526.09121354296735</v>
      </c>
      <c r="L11" s="20">
        <f>('Projection New Settlem data'!L11*$F48)/$B48</f>
        <v>528.09692700888945</v>
      </c>
      <c r="M11" s="20">
        <f>('Projection New Settlem data'!M11*$F48)/$B48</f>
        <v>531.29121141758014</v>
      </c>
      <c r="N11" s="20">
        <f>('Projection New Settlem data'!N11*$F48)/$B48</f>
        <v>534.03978172273264</v>
      </c>
      <c r="O11" s="20">
        <f>('Projection New Settlem data'!O11*$F48)/$B48</f>
        <v>537.71692307692308</v>
      </c>
      <c r="P11" s="20">
        <f>('Projection New Settlem data'!P11*$F48)/$B48</f>
        <v>541.39406443111352</v>
      </c>
      <c r="Q11" s="20">
        <f>('Projection New Settlem data'!Q11*$F48)/$B48</f>
        <v>545.07120578530407</v>
      </c>
      <c r="R11" s="20">
        <f>('Projection New Settlem data'!R11*$F48)/$B48</f>
        <v>546.90977646239924</v>
      </c>
      <c r="S11" s="20">
        <f>('Projection New Settlem data'!S11*$F48)/$B48</f>
        <v>548.74834713949451</v>
      </c>
      <c r="T11" s="20">
        <f>('Projection New Settlem data'!T11*$F48)/$B48</f>
        <v>550.58691781658979</v>
      </c>
      <c r="U11" s="20">
        <f>('Projection New Settlem data'!U11*$F48)/$B48</f>
        <v>552.42548849368495</v>
      </c>
      <c r="V11" s="20">
        <f>('Projection New Settlem data'!V11*$F48)/$B48</f>
        <v>554.26405917078023</v>
      </c>
      <c r="W11" s="20">
        <f>('Projection New Settlem data'!W11*$F48)/$B48</f>
        <v>556.10262984787539</v>
      </c>
      <c r="X11" s="20">
        <f>('Projection New Settlem data'!X11*$F48)/$B48</f>
        <v>557.94120052497067</v>
      </c>
      <c r="Y11" s="20">
        <f>('Projection New Settlem data'!Y11*$F48)/$B48</f>
        <v>559.77977120206594</v>
      </c>
      <c r="Z11" s="20">
        <f>('Projection New Settlem data'!Z11*$F48)/$B48</f>
        <v>561.61834187916111</v>
      </c>
      <c r="AA11" s="20">
        <f>('Projection New Settlem data'!AA11*$F48)/$B48</f>
        <v>563.45691255625638</v>
      </c>
      <c r="AB11" s="20">
        <f>('Projection New Settlem data'!AB11*$F48)/$B48</f>
        <v>565.29548323335166</v>
      </c>
      <c r="AC11" s="20">
        <f>('Projection New Settlem data'!AC11*$F48)/$B48</f>
        <v>567.13405391044682</v>
      </c>
      <c r="AD11" s="20">
        <f>('Projection New Settlem data'!AD11*$F48)/$B48</f>
        <v>568.9726245875421</v>
      </c>
      <c r="AE11" s="20">
        <f>('Projection New Settlem data'!AE11*$F48)/$B48</f>
        <v>570.81119526463726</v>
      </c>
      <c r="AF11" s="20">
        <f>('Projection New Settlem data'!AF11*$F48)/$B48</f>
        <v>572.64976594173254</v>
      </c>
      <c r="AG11" s="20">
        <f>('Projection New Settlem data'!AG11*$F48)/$B48</f>
        <v>574.48833661882782</v>
      </c>
      <c r="AH11" s="20">
        <f>('Projection New Settlem data'!AH11*$F48)/$B48</f>
        <v>576.32690729592298</v>
      </c>
      <c r="AI11" s="20">
        <f>('Projection New Settlem data'!AI11*$F48)/$B48</f>
        <v>578.16547797301826</v>
      </c>
      <c r="AJ11" s="20">
        <f>('Projection New Settlem data'!AJ11*$F48)/$B48</f>
        <v>580.00404865011353</v>
      </c>
      <c r="AK11" s="20">
        <f>('Projection New Settlem data'!AK11*$F48)/$B48</f>
        <v>581.84261932720869</v>
      </c>
      <c r="AL11" s="20">
        <f>('Projection New Settlem data'!AL11*$F48)/$B48</f>
        <v>583.68119000430397</v>
      </c>
      <c r="AM11" s="20">
        <f>('Projection New Settlem data'!AM11*$F48)/$B48</f>
        <v>585.51976068139913</v>
      </c>
      <c r="AN11" s="20">
        <f>('Projection New Settlem data'!AN11*$F48)/$B48</f>
        <v>587.35833135849441</v>
      </c>
      <c r="AO11" s="20">
        <f>('Projection New Settlem data'!AO11*$F48)/$B48</f>
        <v>589.19690203558969</v>
      </c>
      <c r="AP11" s="20">
        <f>('Projection New Settlem data'!AP11*$F48)/$B48</f>
        <v>591.03547271268485</v>
      </c>
      <c r="AQ11" s="20">
        <f>('Projection New Settlem data'!AQ11*$F48)/$B48</f>
        <v>592.87404338978013</v>
      </c>
      <c r="AR11" s="20">
        <f>('Projection New Settlem data'!AR11*$F48)/$B48</f>
        <v>594.7126140668754</v>
      </c>
      <c r="AS11" s="20">
        <f>('Projection New Settlem data'!AS11*$F48)/$B48</f>
        <v>596.55118474397057</v>
      </c>
      <c r="AT11" s="20">
        <f>('Projection New Settlem data'!AT11*$F48)/$B48</f>
        <v>598.38975542106573</v>
      </c>
      <c r="AU11" s="20">
        <f>('Projection New Settlem data'!AU11*$F48)/$B48</f>
        <v>600.22832609816101</v>
      </c>
      <c r="AV11" s="20">
        <f>('Projection New Settlem data'!AV11*$F48)/$B48</f>
        <v>602.06689677525628</v>
      </c>
    </row>
    <row r="12" spans="1:48" x14ac:dyDescent="0.2">
      <c r="A12" s="9" t="s">
        <v>22</v>
      </c>
      <c r="B12" s="20">
        <f>('Projection New Settlem data'!B12*$F49)/$B49</f>
        <v>455.52357202684624</v>
      </c>
      <c r="C12" s="20">
        <f>('Projection New Settlem data'!C12*$F49)/$B49</f>
        <v>458.61061168547218</v>
      </c>
      <c r="D12" s="20">
        <f>('Projection New Settlem data'!D12*$F49)/$B49</f>
        <v>461.94461451678825</v>
      </c>
      <c r="E12" s="20">
        <f>('Projection New Settlem data'!E12*$F49)/$B49</f>
        <v>465.1551357617592</v>
      </c>
      <c r="F12" s="20">
        <f>('Projection New Settlem data'!F12*$F49)/$B49</f>
        <v>467.99521224769512</v>
      </c>
      <c r="G12" s="20">
        <f>('Projection New Settlem data'!G12*$F49)/$B49</f>
        <v>469.72395445652563</v>
      </c>
      <c r="H12" s="20">
        <f>('Projection New Settlem data'!H12*$F49)/$B49</f>
        <v>471.20573349266607</v>
      </c>
      <c r="I12" s="20">
        <f>('Projection New Settlem data'!I12*$F49)/$B49</f>
        <v>472.81099411515163</v>
      </c>
      <c r="J12" s="20">
        <f>('Projection New Settlem data'!J12*$F49)/$B49</f>
        <v>474.91018108301722</v>
      </c>
      <c r="K12" s="20">
        <f>('Projection New Settlem data'!K12*$F49)/$B49</f>
        <v>478.73811025971344</v>
      </c>
      <c r="L12" s="20">
        <f>('Projection New Settlem data'!L12*$F49)/$B49</f>
        <v>480.71381564123408</v>
      </c>
      <c r="M12" s="20">
        <f>('Projection New Settlem data'!M12*$F49)/$B49</f>
        <v>482.19559467737446</v>
      </c>
      <c r="N12" s="20">
        <f>('Projection New Settlem data'!N12*$F49)/$B49</f>
        <v>484.29478164524016</v>
      </c>
      <c r="O12" s="20">
        <f>('Projection New Settlem data'!O12*$F49)/$B49</f>
        <v>486.50510204081633</v>
      </c>
      <c r="P12" s="20">
        <f>('Projection New Settlem data'!P12*$F49)/$B49</f>
        <v>488.71542243639249</v>
      </c>
      <c r="Q12" s="20">
        <f>('Projection New Settlem data'!Q12*$F49)/$B49</f>
        <v>490.92574283196865</v>
      </c>
      <c r="R12" s="20">
        <f>('Projection New Settlem data'!R12*$F49)/$B49</f>
        <v>492.03090302975681</v>
      </c>
      <c r="S12" s="20">
        <f>('Projection New Settlem data'!S12*$F49)/$B49</f>
        <v>493.13606322754492</v>
      </c>
      <c r="T12" s="20">
        <f>('Projection New Settlem data'!T12*$F49)/$B49</f>
        <v>494.24122342533298</v>
      </c>
      <c r="U12" s="20">
        <f>('Projection New Settlem data'!U12*$F49)/$B49</f>
        <v>495.34638362312108</v>
      </c>
      <c r="V12" s="20">
        <f>('Projection New Settlem data'!V12*$F49)/$B49</f>
        <v>496.45154382090914</v>
      </c>
      <c r="W12" s="20">
        <f>('Projection New Settlem data'!W12*$F49)/$B49</f>
        <v>497.55670401869725</v>
      </c>
      <c r="X12" s="20">
        <f>('Projection New Settlem data'!X12*$F49)/$B49</f>
        <v>498.66186421648536</v>
      </c>
      <c r="Y12" s="20">
        <f>('Projection New Settlem data'!Y12*$F49)/$B49</f>
        <v>499.76702441427341</v>
      </c>
      <c r="Z12" s="20">
        <f>('Projection New Settlem data'!Z12*$F49)/$B49</f>
        <v>500.87218461206157</v>
      </c>
      <c r="AA12" s="20">
        <f>('Projection New Settlem data'!AA12*$F49)/$B49</f>
        <v>501.97734480984963</v>
      </c>
      <c r="AB12" s="20">
        <f>('Projection New Settlem data'!AB12*$F49)/$B49</f>
        <v>503.08250500763774</v>
      </c>
      <c r="AC12" s="20">
        <f>('Projection New Settlem data'!AC12*$F49)/$B49</f>
        <v>504.18766520542584</v>
      </c>
      <c r="AD12" s="20">
        <f>('Projection New Settlem data'!AD12*$F49)/$B49</f>
        <v>505.2928254032139</v>
      </c>
      <c r="AE12" s="20">
        <f>('Projection New Settlem data'!AE12*$F49)/$B49</f>
        <v>506.39798560100201</v>
      </c>
      <c r="AF12" s="20">
        <f>('Projection New Settlem data'!AF12*$F49)/$B49</f>
        <v>507.50314579879006</v>
      </c>
      <c r="AG12" s="20">
        <f>('Projection New Settlem data'!AG12*$F49)/$B49</f>
        <v>508.60830599657817</v>
      </c>
      <c r="AH12" s="20">
        <f>('Projection New Settlem data'!AH12*$F49)/$B49</f>
        <v>509.71346619436633</v>
      </c>
      <c r="AI12" s="20">
        <f>('Projection New Settlem data'!AI12*$F49)/$B49</f>
        <v>510.81862639215439</v>
      </c>
      <c r="AJ12" s="20">
        <f>('Projection New Settlem data'!AJ12*$F49)/$B49</f>
        <v>511.92378658994249</v>
      </c>
      <c r="AK12" s="20">
        <f>('Projection New Settlem data'!AK12*$F49)/$B49</f>
        <v>513.02894678773055</v>
      </c>
      <c r="AL12" s="20">
        <f>('Projection New Settlem data'!AL12*$F49)/$B49</f>
        <v>514.13410698551866</v>
      </c>
      <c r="AM12" s="20">
        <f>('Projection New Settlem data'!AM12*$F49)/$B49</f>
        <v>515.23926718330677</v>
      </c>
      <c r="AN12" s="20">
        <f>('Projection New Settlem data'!AN12*$F49)/$B49</f>
        <v>516.34442738109487</v>
      </c>
      <c r="AO12" s="20">
        <f>('Projection New Settlem data'!AO12*$F49)/$B49</f>
        <v>517.44958757888298</v>
      </c>
      <c r="AP12" s="20">
        <f>('Projection New Settlem data'!AP12*$F49)/$B49</f>
        <v>518.55474777667098</v>
      </c>
      <c r="AQ12" s="20">
        <f>('Projection New Settlem data'!AQ12*$F49)/$B49</f>
        <v>519.65990797445909</v>
      </c>
      <c r="AR12" s="20">
        <f>('Projection New Settlem data'!AR12*$F49)/$B49</f>
        <v>520.7650681722472</v>
      </c>
      <c r="AS12" s="20">
        <f>('Projection New Settlem data'!AS12*$F49)/$B49</f>
        <v>521.87022837003531</v>
      </c>
      <c r="AT12" s="20">
        <f>('Projection New Settlem data'!AT12*$F49)/$B49</f>
        <v>522.97538856782342</v>
      </c>
      <c r="AU12" s="20">
        <f>('Projection New Settlem data'!AU12*$F49)/$B49</f>
        <v>524.08054876561152</v>
      </c>
      <c r="AV12" s="20">
        <f>('Projection New Settlem data'!AV12*$F49)/$B49</f>
        <v>525.18570896339963</v>
      </c>
    </row>
    <row r="13" spans="1:48" x14ac:dyDescent="0.2">
      <c r="A13" s="9" t="s">
        <v>24</v>
      </c>
      <c r="B13" s="20">
        <f>('Projection New Settlem data'!B13*$F50)/$B50</f>
        <v>451.67848782267475</v>
      </c>
      <c r="C13" s="20">
        <f>('Projection New Settlem data'!C13*$F50)/$B50</f>
        <v>455.30573380518956</v>
      </c>
      <c r="D13" s="20">
        <f>('Projection New Settlem data'!D13*$F50)/$B50</f>
        <v>458.06934979186747</v>
      </c>
      <c r="E13" s="20">
        <f>('Projection New Settlem data'!E13*$F50)/$B50</f>
        <v>462.21477377188438</v>
      </c>
      <c r="F13" s="20">
        <f>('Projection New Settlem data'!F13*$F50)/$B50</f>
        <v>469.29653973774657</v>
      </c>
      <c r="G13" s="20">
        <f>('Projection New Settlem data'!G13*$F50)/$B50</f>
        <v>473.26923771859612</v>
      </c>
      <c r="H13" s="20">
        <f>('Projection New Settlem data'!H13*$F50)/$B50</f>
        <v>475.86012770610671</v>
      </c>
      <c r="I13" s="20">
        <f>('Projection New Settlem data'!I13*$F50)/$B50</f>
        <v>478.62374369278461</v>
      </c>
      <c r="J13" s="20">
        <f>('Projection New Settlem data'!J13*$F50)/$B50</f>
        <v>480.86918168196041</v>
      </c>
      <c r="K13" s="20">
        <f>('Projection New Settlem data'!K13*$F50)/$B50</f>
        <v>484.66915366364259</v>
      </c>
      <c r="L13" s="20">
        <f>('Projection New Settlem data'!L13*$F50)/$B50</f>
        <v>487.26004365115318</v>
      </c>
      <c r="M13" s="20">
        <f>('Projection New Settlem data'!M13*$F50)/$B50</f>
        <v>489.67820763949635</v>
      </c>
      <c r="N13" s="20">
        <f>('Projection New Settlem data'!N13*$F50)/$B50</f>
        <v>491.06001563283536</v>
      </c>
      <c r="O13" s="20">
        <f>('Projection New Settlem data'!O13*$F50)/$B50</f>
        <v>494.92907801418437</v>
      </c>
      <c r="P13" s="20">
        <f>('Projection New Settlem data'!P13*$F50)/$B50</f>
        <v>498.79814039553355</v>
      </c>
      <c r="Q13" s="20">
        <f>('Projection New Settlem data'!Q13*$F50)/$B50</f>
        <v>502.66720277688268</v>
      </c>
      <c r="R13" s="20">
        <f>('Projection New Settlem data'!R13*$F50)/$B50</f>
        <v>504.60173396755721</v>
      </c>
      <c r="S13" s="20">
        <f>('Projection New Settlem data'!S13*$F50)/$B50</f>
        <v>506.53626515823174</v>
      </c>
      <c r="T13" s="20">
        <f>('Projection New Settlem data'!T13*$F50)/$B50</f>
        <v>508.47079634890628</v>
      </c>
      <c r="U13" s="20">
        <f>('Projection New Settlem data'!U13*$F50)/$B50</f>
        <v>510.40532753958087</v>
      </c>
      <c r="V13" s="20">
        <f>('Projection New Settlem data'!V13*$F50)/$B50</f>
        <v>512.3398587302554</v>
      </c>
      <c r="W13" s="20">
        <f>('Projection New Settlem data'!W13*$F50)/$B50</f>
        <v>514.27438992092993</v>
      </c>
      <c r="X13" s="20">
        <f>('Projection New Settlem data'!X13*$F50)/$B50</f>
        <v>516.20892111160458</v>
      </c>
      <c r="Y13" s="20">
        <f>('Projection New Settlem data'!Y13*$F50)/$B50</f>
        <v>518.14345230227912</v>
      </c>
      <c r="Z13" s="20">
        <f>('Projection New Settlem data'!Z13*$F50)/$B50</f>
        <v>520.07798349295354</v>
      </c>
      <c r="AA13" s="20">
        <f>('Projection New Settlem data'!AA13*$F50)/$B50</f>
        <v>522.01251468362818</v>
      </c>
      <c r="AB13" s="20">
        <f>('Projection New Settlem data'!AB13*$F50)/$B50</f>
        <v>523.94704587430272</v>
      </c>
      <c r="AC13" s="20">
        <f>('Projection New Settlem data'!AC13*$F50)/$B50</f>
        <v>525.88157706497725</v>
      </c>
      <c r="AD13" s="20">
        <f>('Projection New Settlem data'!AD13*$F50)/$B50</f>
        <v>527.8161082556519</v>
      </c>
      <c r="AE13" s="20">
        <f>('Projection New Settlem data'!AE13*$F50)/$B50</f>
        <v>529.75063944632643</v>
      </c>
      <c r="AF13" s="20">
        <f>('Projection New Settlem data'!AF13*$F50)/$B50</f>
        <v>531.68517063700097</v>
      </c>
      <c r="AG13" s="20">
        <f>('Projection New Settlem data'!AG13*$F50)/$B50</f>
        <v>533.6197018276755</v>
      </c>
      <c r="AH13" s="20">
        <f>('Projection New Settlem data'!AH13*$F50)/$B50</f>
        <v>535.55423301835003</v>
      </c>
      <c r="AI13" s="20">
        <f>('Projection New Settlem data'!AI13*$F50)/$B50</f>
        <v>537.48876420902457</v>
      </c>
      <c r="AJ13" s="20">
        <f>('Projection New Settlem data'!AJ13*$F50)/$B50</f>
        <v>539.42329539969921</v>
      </c>
      <c r="AK13" s="20">
        <f>('Projection New Settlem data'!AK13*$F50)/$B50</f>
        <v>541.35782659037375</v>
      </c>
      <c r="AL13" s="20">
        <f>('Projection New Settlem data'!AL13*$F50)/$B50</f>
        <v>543.29235778104828</v>
      </c>
      <c r="AM13" s="20">
        <f>('Projection New Settlem data'!AM13*$F50)/$B50</f>
        <v>545.22688897172281</v>
      </c>
      <c r="AN13" s="20">
        <f>('Projection New Settlem data'!AN13*$F50)/$B50</f>
        <v>547.16142016239735</v>
      </c>
      <c r="AO13" s="20">
        <f>('Projection New Settlem data'!AO13*$F50)/$B50</f>
        <v>549.09595135307188</v>
      </c>
      <c r="AP13" s="20">
        <f>('Projection New Settlem data'!AP13*$F50)/$B50</f>
        <v>551.03048254374642</v>
      </c>
      <c r="AQ13" s="20">
        <f>('Projection New Settlem data'!AQ13*$F50)/$B50</f>
        <v>552.96501373442106</v>
      </c>
      <c r="AR13" s="20">
        <f>('Projection New Settlem data'!AR13*$F50)/$B50</f>
        <v>554.8995449250956</v>
      </c>
      <c r="AS13" s="20">
        <f>('Projection New Settlem data'!AS13*$F50)/$B50</f>
        <v>556.83407611577013</v>
      </c>
      <c r="AT13" s="20">
        <f>('Projection New Settlem data'!AT13*$F50)/$B50</f>
        <v>558.76860730644466</v>
      </c>
      <c r="AU13" s="20">
        <f>('Projection New Settlem data'!AU13*$F50)/$B50</f>
        <v>560.7031384971192</v>
      </c>
      <c r="AV13" s="20">
        <f>('Projection New Settlem data'!AV13*$F50)/$B50</f>
        <v>562.63766968779373</v>
      </c>
    </row>
    <row r="14" spans="1:48" x14ac:dyDescent="0.2">
      <c r="A14" s="1" t="s">
        <v>25</v>
      </c>
      <c r="B14" s="20">
        <f>('Projection New Settlem data'!B14*$F51)/$B51</f>
        <v>300.86261619363853</v>
      </c>
      <c r="C14" s="20">
        <f>('Projection New Settlem data'!C14*$F51)/$B51</f>
        <v>308.24876880068365</v>
      </c>
      <c r="D14" s="20">
        <f>('Projection New Settlem data'!D14*$F51)/$B51</f>
        <v>303.32466706265353</v>
      </c>
      <c r="E14" s="20">
        <f>('Projection New Settlem data'!E14*$F51)/$B51</f>
        <v>306.77153827927464</v>
      </c>
      <c r="F14" s="20">
        <f>('Projection New Settlem data'!F14*$F51)/$B51</f>
        <v>309.72599932209266</v>
      </c>
      <c r="G14" s="20">
        <f>('Projection New Settlem data'!G14*$F51)/$B51</f>
        <v>317.6045621029408</v>
      </c>
      <c r="H14" s="20">
        <f>('Projection New Settlem data'!H14*$F51)/$B51</f>
        <v>328.24062185708578</v>
      </c>
      <c r="I14" s="20">
        <f>('Projection New Settlem data'!I14*$F51)/$B51</f>
        <v>331.53977002156597</v>
      </c>
      <c r="J14" s="20">
        <f>('Projection New Settlem data'!J14*$F51)/$B51</f>
        <v>336.06994362055366</v>
      </c>
      <c r="K14" s="20">
        <f>('Projection New Settlem data'!K14*$F51)/$B51</f>
        <v>339.31985076765358</v>
      </c>
      <c r="L14" s="20">
        <f>('Projection New Settlem data'!L14*$F51)/$B51</f>
        <v>344.19471148830331</v>
      </c>
      <c r="M14" s="20">
        <f>('Projection New Settlem data'!M14*$F51)/$B51</f>
        <v>348.2817159308683</v>
      </c>
      <c r="N14" s="20">
        <f>('Projection New Settlem data'!N14*$F51)/$B51</f>
        <v>353.0580946167575</v>
      </c>
      <c r="O14" s="20">
        <f>('Projection New Settlem data'!O14*$F51)/$B51</f>
        <v>356.9579831932773</v>
      </c>
      <c r="P14" s="20">
        <f>('Projection New Settlem data'!P14*$F51)/$B51</f>
        <v>360.85787176979716</v>
      </c>
      <c r="Q14" s="20">
        <f>('Projection New Settlem data'!Q14*$F51)/$B51</f>
        <v>364.75776034631696</v>
      </c>
      <c r="R14" s="20">
        <f>('Projection New Settlem data'!R14*$F51)/$B51</f>
        <v>366.70770463457688</v>
      </c>
      <c r="S14" s="20">
        <f>('Projection New Settlem data'!S14*$F51)/$B51</f>
        <v>368.65764892283681</v>
      </c>
      <c r="T14" s="20">
        <f>('Projection New Settlem data'!T14*$F51)/$B51</f>
        <v>370.60759321109668</v>
      </c>
      <c r="U14" s="20">
        <f>('Projection New Settlem data'!U14*$F51)/$B51</f>
        <v>372.55753749935667</v>
      </c>
      <c r="V14" s="20">
        <f>('Projection New Settlem data'!V14*$F51)/$B51</f>
        <v>374.50748178761654</v>
      </c>
      <c r="W14" s="20">
        <f>('Projection New Settlem data'!W14*$F51)/$B51</f>
        <v>376.45742607587647</v>
      </c>
      <c r="X14" s="20">
        <f>('Projection New Settlem data'!X14*$F51)/$B51</f>
        <v>378.4073703641364</v>
      </c>
      <c r="Y14" s="20">
        <f>('Projection New Settlem data'!Y14*$F51)/$B51</f>
        <v>380.35731465239633</v>
      </c>
      <c r="Z14" s="20">
        <f>('Projection New Settlem data'!Z14*$F51)/$B51</f>
        <v>382.3072589406562</v>
      </c>
      <c r="AA14" s="20">
        <f>('Projection New Settlem data'!AA14*$F51)/$B51</f>
        <v>384.25720322891613</v>
      </c>
      <c r="AB14" s="20">
        <f>('Projection New Settlem data'!AB14*$F51)/$B51</f>
        <v>386.20714751717605</v>
      </c>
      <c r="AC14" s="20">
        <f>('Projection New Settlem data'!AC14*$F51)/$B51</f>
        <v>388.15709180543593</v>
      </c>
      <c r="AD14" s="20">
        <f>('Projection New Settlem data'!AD14*$F51)/$B51</f>
        <v>390.10703609369591</v>
      </c>
      <c r="AE14" s="20">
        <f>('Projection New Settlem data'!AE14*$F51)/$B51</f>
        <v>392.05698038195578</v>
      </c>
      <c r="AF14" s="20">
        <f>('Projection New Settlem data'!AF14*$F51)/$B51</f>
        <v>394.00692467021571</v>
      </c>
      <c r="AG14" s="20">
        <f>('Projection New Settlem data'!AG14*$F51)/$B51</f>
        <v>395.95686895847564</v>
      </c>
      <c r="AH14" s="20">
        <f>('Projection New Settlem data'!AH14*$F51)/$B51</f>
        <v>397.90681324673557</v>
      </c>
      <c r="AI14" s="20">
        <f>('Projection New Settlem data'!AI14*$F51)/$B51</f>
        <v>399.85675753499544</v>
      </c>
      <c r="AJ14" s="20">
        <f>('Projection New Settlem data'!AJ14*$F51)/$B51</f>
        <v>401.80670182325542</v>
      </c>
      <c r="AK14" s="20">
        <f>('Projection New Settlem data'!AK14*$F51)/$B51</f>
        <v>403.75664611151529</v>
      </c>
      <c r="AL14" s="20">
        <f>('Projection New Settlem data'!AL14*$F51)/$B51</f>
        <v>405.70659039977522</v>
      </c>
      <c r="AM14" s="20">
        <f>('Projection New Settlem data'!AM14*$F51)/$B51</f>
        <v>407.65653468803515</v>
      </c>
      <c r="AN14" s="20">
        <f>('Projection New Settlem data'!AN14*$F51)/$B51</f>
        <v>409.60647897629502</v>
      </c>
      <c r="AO14" s="20">
        <f>('Projection New Settlem data'!AO14*$F51)/$B51</f>
        <v>411.55642326455495</v>
      </c>
      <c r="AP14" s="20">
        <f>('Projection New Settlem data'!AP14*$F51)/$B51</f>
        <v>413.50636755281482</v>
      </c>
      <c r="AQ14" s="20">
        <f>('Projection New Settlem data'!AQ14*$F51)/$B51</f>
        <v>415.45631184107481</v>
      </c>
      <c r="AR14" s="20">
        <f>('Projection New Settlem data'!AR14*$F51)/$B51</f>
        <v>417.40625612933468</v>
      </c>
      <c r="AS14" s="20">
        <f>('Projection New Settlem data'!AS14*$F51)/$B51</f>
        <v>419.35620041759461</v>
      </c>
      <c r="AT14" s="20">
        <f>('Projection New Settlem data'!AT14*$F51)/$B51</f>
        <v>421.30614470585454</v>
      </c>
      <c r="AU14" s="20">
        <f>('Projection New Settlem data'!AU14*$F51)/$B51</f>
        <v>423.25608899411446</v>
      </c>
      <c r="AV14" s="20">
        <f>('Projection New Settlem data'!AV14*$F51)/$B51</f>
        <v>425.20603328237434</v>
      </c>
    </row>
    <row r="15" spans="1:48" x14ac:dyDescent="0.2">
      <c r="A15" s="1" t="s">
        <v>26</v>
      </c>
      <c r="B15" s="20">
        <f>('Projection New Settlem data'!B15*$F52)/$B52</f>
        <v>334.91535110865073</v>
      </c>
      <c r="C15" s="20">
        <f>('Projection New Settlem data'!C15*$F52)/$B52</f>
        <v>354.02463540614133</v>
      </c>
      <c r="D15" s="20">
        <f>('Projection New Settlem data'!D15*$F52)/$B52</f>
        <v>342.62611494798904</v>
      </c>
      <c r="E15" s="20">
        <f>('Projection New Settlem data'!E15*$F52)/$B52</f>
        <v>334.58010050694037</v>
      </c>
      <c r="F15" s="20">
        <f>('Projection New Settlem data'!F15*$F52)/$B52</f>
        <v>335.25060171036108</v>
      </c>
      <c r="G15" s="20">
        <f>('Projection New Settlem data'!G15*$F52)/$B52</f>
        <v>321.84057764194665</v>
      </c>
      <c r="H15" s="20">
        <f>('Projection New Settlem data'!H15*$F52)/$B52</f>
        <v>360.09267129709883</v>
      </c>
      <c r="I15" s="20">
        <f>('Projection New Settlem data'!I15*$F52)/$B52</f>
        <v>364.38387899899146</v>
      </c>
      <c r="J15" s="20">
        <f>('Projection New Settlem data'!J15*$F52)/$B52</f>
        <v>368.74213682122615</v>
      </c>
      <c r="K15" s="20">
        <f>('Projection New Settlem data'!K15*$F52)/$B52</f>
        <v>371.99406765781663</v>
      </c>
      <c r="L15" s="20">
        <f>('Projection New Settlem data'!L15*$F52)/$B52</f>
        <v>376.21822523936726</v>
      </c>
      <c r="M15" s="20">
        <f>('Projection New Settlem data'!M15*$F52)/$B52</f>
        <v>381.31403438536472</v>
      </c>
      <c r="N15" s="20">
        <f>('Projection New Settlem data'!N15*$F52)/$B52</f>
        <v>386.77861919324363</v>
      </c>
      <c r="O15" s="20">
        <f>('Projection New Settlem data'!O15*$F52)/$B52</f>
        <v>391.10335195530729</v>
      </c>
      <c r="P15" s="20">
        <f>('Projection New Settlem data'!P15*$F52)/$B52</f>
        <v>395.42808471737089</v>
      </c>
      <c r="Q15" s="20">
        <f>('Projection New Settlem data'!Q15*$F52)/$B52</f>
        <v>399.75281747943455</v>
      </c>
      <c r="R15" s="20">
        <f>('Projection New Settlem data'!R15*$F52)/$B52</f>
        <v>422.92869157567185</v>
      </c>
      <c r="S15" s="20">
        <f>('Projection New Settlem data'!S15*$F52)/$B52</f>
        <v>446.10456567190909</v>
      </c>
      <c r="T15" s="20">
        <f>('Projection New Settlem data'!T15*$F52)/$B52</f>
        <v>469.28043976814638</v>
      </c>
      <c r="U15" s="20">
        <f>('Projection New Settlem data'!U15*$F52)/$B52</f>
        <v>492.45631386438356</v>
      </c>
      <c r="V15" s="20">
        <f>('Projection New Settlem data'!V15*$F52)/$B52</f>
        <v>515.63218796062085</v>
      </c>
      <c r="W15" s="20">
        <f>('Projection New Settlem data'!W15*$F52)/$B52</f>
        <v>538.80806205685815</v>
      </c>
      <c r="X15" s="20">
        <f>('Projection New Settlem data'!X15*$F52)/$B52</f>
        <v>561.98393615309533</v>
      </c>
      <c r="Y15" s="20">
        <f>('Projection New Settlem data'!Y15*$F52)/$B52</f>
        <v>585.15981024933262</v>
      </c>
      <c r="Z15" s="20">
        <f>('Projection New Settlem data'!Z15*$F52)/$B52</f>
        <v>608.33568434556992</v>
      </c>
      <c r="AA15" s="20">
        <f>('Projection New Settlem data'!AA15*$F52)/$B52</f>
        <v>631.51155844180721</v>
      </c>
      <c r="AB15" s="20">
        <f>('Projection New Settlem data'!AB15*$F52)/$B52</f>
        <v>654.6874325380445</v>
      </c>
      <c r="AC15" s="20">
        <f>('Projection New Settlem data'!AC15*$F52)/$B52</f>
        <v>677.8633066342818</v>
      </c>
      <c r="AD15" s="20">
        <f>('Projection New Settlem data'!AD15*$F52)/$B52</f>
        <v>701.03918073051898</v>
      </c>
      <c r="AE15" s="20">
        <f>('Projection New Settlem data'!AE15*$F52)/$B52</f>
        <v>724.21505482675627</v>
      </c>
      <c r="AF15" s="20">
        <f>('Projection New Settlem data'!AF15*$F52)/$B52</f>
        <v>747.39092892299357</v>
      </c>
      <c r="AG15" s="20">
        <f>('Projection New Settlem data'!AG15*$F52)/$B52</f>
        <v>770.56680301923075</v>
      </c>
      <c r="AH15" s="20">
        <f>('Projection New Settlem data'!AH15*$F52)/$B52</f>
        <v>793.74267711546793</v>
      </c>
      <c r="AI15" s="20">
        <f>('Projection New Settlem data'!AI15*$F52)/$B52</f>
        <v>816.91855121170533</v>
      </c>
      <c r="AJ15" s="20">
        <f>('Projection New Settlem data'!AJ15*$F52)/$B52</f>
        <v>840.09442530794252</v>
      </c>
      <c r="AK15" s="20">
        <f>('Projection New Settlem data'!AK15*$F52)/$B52</f>
        <v>863.2702994041797</v>
      </c>
      <c r="AL15" s="20">
        <f>('Projection New Settlem data'!AL15*$F52)/$B52</f>
        <v>886.4461735004171</v>
      </c>
      <c r="AM15" s="20">
        <f>('Projection New Settlem data'!AM15*$F52)/$B52</f>
        <v>909.62204759665428</v>
      </c>
      <c r="AN15" s="20">
        <f>('Projection New Settlem data'!AN15*$F52)/$B52</f>
        <v>932.79792169289158</v>
      </c>
      <c r="AO15" s="20">
        <f>('Projection New Settlem data'!AO15*$F52)/$B52</f>
        <v>955.97379578912887</v>
      </c>
      <c r="AP15" s="20">
        <f>('Projection New Settlem data'!AP15*$F52)/$B52</f>
        <v>979.14966988536617</v>
      </c>
      <c r="AQ15" s="20">
        <f>('Projection New Settlem data'!AQ15*$F52)/$B52</f>
        <v>1002.3255439816033</v>
      </c>
      <c r="AR15" s="20">
        <f>('Projection New Settlem data'!AR15*$F52)/$B52</f>
        <v>1025.5014180778408</v>
      </c>
      <c r="AS15" s="20">
        <f>('Projection New Settlem data'!AS15*$F52)/$B52</f>
        <v>1048.6772921740778</v>
      </c>
      <c r="AT15" s="20">
        <f>('Projection New Settlem data'!AT15*$F52)/$B52</f>
        <v>1071.8531662703151</v>
      </c>
      <c r="AU15" s="20">
        <f>('Projection New Settlem data'!AU15*$F52)/$B52</f>
        <v>1095.0290403665524</v>
      </c>
      <c r="AV15" s="20">
        <f>('Projection New Settlem data'!AV15*$F52)/$B52</f>
        <v>1118.2049144627897</v>
      </c>
    </row>
    <row r="16" spans="1:48" x14ac:dyDescent="0.2">
      <c r="A16" s="1" t="s">
        <v>27</v>
      </c>
      <c r="B16" s="20">
        <f>('Projection New Settlem data'!B16*$F53)/$B53</f>
        <v>112.52299788575155</v>
      </c>
      <c r="C16" s="20">
        <f>('Projection New Settlem data'!C16*$F53)/$B53</f>
        <v>113.39386275168447</v>
      </c>
      <c r="D16" s="20">
        <f>('Projection New Settlem data'!D16*$F53)/$B53</f>
        <v>114.59130194234226</v>
      </c>
      <c r="E16" s="20">
        <f>('Projection New Settlem data'!E16*$F53)/$B53</f>
        <v>115.53473888043628</v>
      </c>
      <c r="F16" s="20">
        <f>('Projection New Settlem data'!F16*$F53)/$B53</f>
        <v>116.65960599893299</v>
      </c>
      <c r="G16" s="20">
        <f>('Projection New Settlem data'!G16*$F53)/$B53</f>
        <v>117.27646861230215</v>
      </c>
      <c r="H16" s="20">
        <f>('Projection New Settlem data'!H16*$F53)/$B53</f>
        <v>117.85704518959078</v>
      </c>
      <c r="I16" s="20">
        <f>('Projection New Settlem data'!I16*$F53)/$B53</f>
        <v>118.36504969471834</v>
      </c>
      <c r="J16" s="20">
        <f>('Projection New Settlem data'!J16*$F53)/$B53</f>
        <v>118.87305419984588</v>
      </c>
      <c r="K16" s="20">
        <f>('Projection New Settlem data'!K16*$F53)/$B53</f>
        <v>119.30848663281233</v>
      </c>
      <c r="L16" s="20">
        <f>('Projection New Settlem data'!L16*$F53)/$B53</f>
        <v>120.14306546266475</v>
      </c>
      <c r="M16" s="20">
        <f>('Projection New Settlem data'!M16*$F53)/$B53</f>
        <v>121.55822086980577</v>
      </c>
      <c r="N16" s="20">
        <f>('Projection New Settlem data'!N16*$F53)/$B53</f>
        <v>123.62652492639648</v>
      </c>
      <c r="O16" s="20">
        <f>('Projection New Settlem data'!O16*$F53)/$B53</f>
        <v>124.64253393665159</v>
      </c>
      <c r="P16" s="20">
        <f>('Projection New Settlem data'!P16*$F53)/$B53</f>
        <v>125.65854294690666</v>
      </c>
      <c r="Q16" s="20">
        <f>('Projection New Settlem data'!Q16*$F53)/$B53</f>
        <v>126.67455195716177</v>
      </c>
      <c r="R16" s="20">
        <f>('Projection New Settlem data'!R16*$F53)/$B53</f>
        <v>127.18255646228931</v>
      </c>
      <c r="S16" s="20">
        <f>('Projection New Settlem data'!S16*$F53)/$B53</f>
        <v>127.69056096741687</v>
      </c>
      <c r="T16" s="20">
        <f>('Projection New Settlem data'!T16*$F53)/$B53</f>
        <v>128.1985654725444</v>
      </c>
      <c r="U16" s="20">
        <f>('Projection New Settlem data'!U16*$F53)/$B53</f>
        <v>128.70656997767196</v>
      </c>
      <c r="V16" s="20">
        <f>('Projection New Settlem data'!V16*$F53)/$B53</f>
        <v>129.21457448279949</v>
      </c>
      <c r="W16" s="20">
        <f>('Projection New Settlem data'!W16*$F53)/$B53</f>
        <v>129.72257898792705</v>
      </c>
      <c r="X16" s="20">
        <f>('Projection New Settlem data'!X16*$F53)/$B53</f>
        <v>130.23058349305461</v>
      </c>
      <c r="Y16" s="20">
        <f>('Projection New Settlem data'!Y16*$F53)/$B53</f>
        <v>130.73858799818214</v>
      </c>
      <c r="Z16" s="20">
        <f>('Projection New Settlem data'!Z16*$F53)/$B53</f>
        <v>131.24659250330967</v>
      </c>
      <c r="AA16" s="20">
        <f>('Projection New Settlem data'!AA16*$F53)/$B53</f>
        <v>131.75459700843723</v>
      </c>
      <c r="AB16" s="20">
        <f>('Projection New Settlem data'!AB16*$F53)/$B53</f>
        <v>132.26260151356479</v>
      </c>
      <c r="AC16" s="20">
        <f>('Projection New Settlem data'!AC16*$F53)/$B53</f>
        <v>132.77060601869232</v>
      </c>
      <c r="AD16" s="20">
        <f>('Projection New Settlem data'!AD16*$F53)/$B53</f>
        <v>133.27861052381985</v>
      </c>
      <c r="AE16" s="20">
        <f>('Projection New Settlem data'!AE16*$F53)/$B53</f>
        <v>133.78661502894741</v>
      </c>
      <c r="AF16" s="20">
        <f>('Projection New Settlem data'!AF16*$F53)/$B53</f>
        <v>134.29461953407497</v>
      </c>
      <c r="AG16" s="20">
        <f>('Projection New Settlem data'!AG16*$F53)/$B53</f>
        <v>134.80262403920253</v>
      </c>
      <c r="AH16" s="20">
        <f>('Projection New Settlem data'!AH16*$F53)/$B53</f>
        <v>135.31062854433006</v>
      </c>
      <c r="AI16" s="20">
        <f>('Projection New Settlem data'!AI16*$F53)/$B53</f>
        <v>135.81863304945759</v>
      </c>
      <c r="AJ16" s="20">
        <f>('Projection New Settlem data'!AJ16*$F53)/$B53</f>
        <v>136.32663755458515</v>
      </c>
      <c r="AK16" s="20">
        <f>('Projection New Settlem data'!AK16*$F53)/$B53</f>
        <v>136.83464205971271</v>
      </c>
      <c r="AL16" s="20">
        <f>('Projection New Settlem data'!AL16*$F53)/$B53</f>
        <v>137.34264656484024</v>
      </c>
      <c r="AM16" s="20">
        <f>('Projection New Settlem data'!AM16*$F53)/$B53</f>
        <v>137.8506510699678</v>
      </c>
      <c r="AN16" s="20">
        <f>('Projection New Settlem data'!AN16*$F53)/$B53</f>
        <v>138.35865557509533</v>
      </c>
      <c r="AO16" s="20">
        <f>('Projection New Settlem data'!AO16*$F53)/$B53</f>
        <v>138.86666008022289</v>
      </c>
      <c r="AP16" s="20">
        <f>('Projection New Settlem data'!AP16*$F53)/$B53</f>
        <v>139.37466458535042</v>
      </c>
      <c r="AQ16" s="20">
        <f>('Projection New Settlem data'!AQ16*$F53)/$B53</f>
        <v>139.88266909047798</v>
      </c>
      <c r="AR16" s="20">
        <f>('Projection New Settlem data'!AR16*$F53)/$B53</f>
        <v>140.39067359560553</v>
      </c>
      <c r="AS16" s="20">
        <f>('Projection New Settlem data'!AS16*$F53)/$B53</f>
        <v>140.89867810073306</v>
      </c>
      <c r="AT16" s="20">
        <f>('Projection New Settlem data'!AT16*$F53)/$B53</f>
        <v>141.40668260586062</v>
      </c>
      <c r="AU16" s="20">
        <f>('Projection New Settlem data'!AU16*$F53)/$B53</f>
        <v>141.91468711098815</v>
      </c>
      <c r="AV16" s="20">
        <f>('Projection New Settlem data'!AV16*$F53)/$B53</f>
        <v>142.42269161611571</v>
      </c>
    </row>
    <row r="17" spans="1:48" x14ac:dyDescent="0.2">
      <c r="A17" s="1" t="s">
        <v>28</v>
      </c>
      <c r="B17" s="20">
        <f>('Projection New Settlem data'!B17*$F54)/$B54</f>
        <v>4667.5839350094539</v>
      </c>
      <c r="C17" s="20">
        <f>('Projection New Settlem data'!C17*$F54)/$B54</f>
        <v>4702.0876355557248</v>
      </c>
      <c r="D17" s="20">
        <f>('Projection New Settlem data'!D17*$F54)/$B54</f>
        <v>4737.8692509370439</v>
      </c>
      <c r="E17" s="20">
        <f>('Projection New Settlem data'!E17*$F54)/$B54</f>
        <v>4763.4275476379853</v>
      </c>
      <c r="F17" s="20">
        <f>('Projection New Settlem data'!F17*$F54)/$B54</f>
        <v>4792.8195888440678</v>
      </c>
      <c r="G17" s="20">
        <f>('Projection New Settlem data'!G17*$F54)/$B54</f>
        <v>4819.6558003800565</v>
      </c>
      <c r="H17" s="20">
        <f>('Projection New Settlem data'!H17*$F54)/$B54</f>
        <v>4843.2972248284268</v>
      </c>
      <c r="I17" s="20">
        <f>('Projection New Settlem data'!I17*$F54)/$B54</f>
        <v>4856.7153305964221</v>
      </c>
      <c r="J17" s="20">
        <f>('Projection New Settlem data'!J17*$F54)/$B54</f>
        <v>4879.7177976272687</v>
      </c>
      <c r="K17" s="20">
        <f>('Projection New Settlem data'!K17*$F54)/$B54</f>
        <v>4902.7202646581163</v>
      </c>
      <c r="L17" s="20">
        <f>('Projection New Settlem data'!L17*$F54)/$B54</f>
        <v>4914.2214981735397</v>
      </c>
      <c r="M17" s="20">
        <f>('Projection New Settlem data'!M17*$F54)/$B54</f>
        <v>4926.3616891064876</v>
      </c>
      <c r="N17" s="20">
        <f>('Projection New Settlem data'!N17*$F54)/$B54</f>
        <v>4966.6160064104706</v>
      </c>
      <c r="O17" s="20">
        <f>('Projection New Settlem data'!O17*$F54)/$B54</f>
        <v>4992.0465116279074</v>
      </c>
      <c r="P17" s="20">
        <f>('Projection New Settlem data'!P17*$F54)/$B54</f>
        <v>5017.4770168453433</v>
      </c>
      <c r="Q17" s="20">
        <f>('Projection New Settlem data'!Q17*$F54)/$B54</f>
        <v>5042.9075220627801</v>
      </c>
      <c r="R17" s="20">
        <f>('Projection New Settlem data'!R17*$F54)/$B54</f>
        <v>5055.6227746714994</v>
      </c>
      <c r="S17" s="20">
        <f>('Projection New Settlem data'!S17*$F54)/$B54</f>
        <v>5068.3380272802178</v>
      </c>
      <c r="T17" s="20">
        <f>('Projection New Settlem data'!T17*$F54)/$B54</f>
        <v>5081.0532798889362</v>
      </c>
      <c r="U17" s="20">
        <f>('Projection New Settlem data'!U17*$F54)/$B54</f>
        <v>5093.7685324976546</v>
      </c>
      <c r="V17" s="20">
        <f>('Projection New Settlem data'!V17*$F54)/$B54</f>
        <v>5106.483785106373</v>
      </c>
      <c r="W17" s="20">
        <f>('Projection New Settlem data'!W17*$F54)/$B54</f>
        <v>5119.1990377150914</v>
      </c>
      <c r="X17" s="20">
        <f>('Projection New Settlem data'!X17*$F54)/$B54</f>
        <v>5131.9142903238098</v>
      </c>
      <c r="Y17" s="20">
        <f>('Projection New Settlem data'!Y17*$F54)/$B54</f>
        <v>5144.6295429325282</v>
      </c>
      <c r="Z17" s="20">
        <f>('Projection New Settlem data'!Z17*$F54)/$B54</f>
        <v>5157.3447955412466</v>
      </c>
      <c r="AA17" s="20">
        <f>('Projection New Settlem data'!AA17*$F54)/$B54</f>
        <v>5170.060048149965</v>
      </c>
      <c r="AB17" s="20">
        <f>('Projection New Settlem data'!AB17*$F54)/$B54</f>
        <v>5182.7753007586834</v>
      </c>
      <c r="AC17" s="20">
        <f>('Projection New Settlem data'!AC17*$F54)/$B54</f>
        <v>5195.4905533674018</v>
      </c>
      <c r="AD17" s="20">
        <f>('Projection New Settlem data'!AD17*$F54)/$B54</f>
        <v>5208.2058059761202</v>
      </c>
      <c r="AE17" s="20">
        <f>('Projection New Settlem data'!AE17*$F54)/$B54</f>
        <v>5220.9210585848386</v>
      </c>
      <c r="AF17" s="20">
        <f>('Projection New Settlem data'!AF17*$F54)/$B54</f>
        <v>5233.636311193557</v>
      </c>
      <c r="AG17" s="20">
        <f>('Projection New Settlem data'!AG17*$F54)/$B54</f>
        <v>5246.3515638022764</v>
      </c>
      <c r="AH17" s="20">
        <f>('Projection New Settlem data'!AH17*$F54)/$B54</f>
        <v>5259.0668164109939</v>
      </c>
      <c r="AI17" s="20">
        <f>('Projection New Settlem data'!AI17*$F54)/$B54</f>
        <v>5271.7820690197123</v>
      </c>
      <c r="AJ17" s="20">
        <f>('Projection New Settlem data'!AJ17*$F54)/$B54</f>
        <v>5284.4973216284307</v>
      </c>
      <c r="AK17" s="20">
        <f>('Projection New Settlem data'!AK17*$F54)/$B54</f>
        <v>5297.2125742371491</v>
      </c>
      <c r="AL17" s="20">
        <f>('Projection New Settlem data'!AL17*$F54)/$B54</f>
        <v>5309.9278268458675</v>
      </c>
      <c r="AM17" s="20">
        <f>('Projection New Settlem data'!AM17*$F54)/$B54</f>
        <v>5322.6430794545859</v>
      </c>
      <c r="AN17" s="20">
        <f>('Projection New Settlem data'!AN17*$F54)/$B54</f>
        <v>5335.3583320633052</v>
      </c>
      <c r="AO17" s="20">
        <f>('Projection New Settlem data'!AO17*$F54)/$B54</f>
        <v>5348.0735846720227</v>
      </c>
      <c r="AP17" s="20">
        <f>('Projection New Settlem data'!AP17*$F54)/$B54</f>
        <v>5360.788837280742</v>
      </c>
      <c r="AQ17" s="20">
        <f>('Projection New Settlem data'!AQ17*$F54)/$B54</f>
        <v>5373.5040898894595</v>
      </c>
      <c r="AR17" s="20">
        <f>('Projection New Settlem data'!AR17*$F54)/$B54</f>
        <v>5386.2193424981788</v>
      </c>
      <c r="AS17" s="20">
        <f>('Projection New Settlem data'!AS17*$F54)/$B54</f>
        <v>5398.9345951068972</v>
      </c>
      <c r="AT17" s="20">
        <f>('Projection New Settlem data'!AT17*$F54)/$B54</f>
        <v>5411.6498477156156</v>
      </c>
      <c r="AU17" s="20">
        <f>('Projection New Settlem data'!AU17*$F54)/$B54</f>
        <v>5424.365100324334</v>
      </c>
      <c r="AV17" s="20">
        <f>('Projection New Settlem data'!AV17*$F54)/$B54</f>
        <v>5437.0803529330524</v>
      </c>
    </row>
    <row r="18" spans="1:48" x14ac:dyDescent="0.2">
      <c r="A18" s="1" t="s">
        <v>29</v>
      </c>
      <c r="B18" s="20">
        <f>('Projection New Settlem data'!B18*$F55)/$B55</f>
        <v>707.54893275222707</v>
      </c>
      <c r="C18" s="20">
        <f>('Projection New Settlem data'!C18*$F55)/$B55</f>
        <v>718.54425416251809</v>
      </c>
      <c r="D18" s="20">
        <f>('Projection New Settlem data'!D18*$F55)/$B55</f>
        <v>732.91671000596989</v>
      </c>
      <c r="E18" s="20">
        <f>('Projection New Settlem data'!E18*$F55)/$B55</f>
        <v>746.26817171846619</v>
      </c>
      <c r="F18" s="20">
        <f>('Projection New Settlem data'!F18*$F55)/$B55</f>
        <v>764.56752806559336</v>
      </c>
      <c r="G18" s="20">
        <f>('Projection New Settlem data'!G18*$F55)/$B55</f>
        <v>779.33267395941277</v>
      </c>
      <c r="H18" s="20">
        <f>('Projection New Settlem data'!H18*$F55)/$B55</f>
        <v>790.72068542007128</v>
      </c>
      <c r="I18" s="20">
        <f>('Projection New Settlem data'!I18*$F55)/$B55</f>
        <v>801.16624075984771</v>
      </c>
      <c r="J18" s="20">
        <f>('Projection New Settlem data'!J18*$F55)/$B55</f>
        <v>813.57524635146194</v>
      </c>
      <c r="K18" s="20">
        <f>('Projection New Settlem data'!K18*$F55)/$B55</f>
        <v>823.78518766101786</v>
      </c>
      <c r="L18" s="20">
        <f>('Projection New Settlem data'!L18*$F55)/$B55</f>
        <v>833.52390091013274</v>
      </c>
      <c r="M18" s="20">
        <f>('Projection New Settlem data'!M18*$F55)/$B55</f>
        <v>844.67629834057084</v>
      </c>
      <c r="N18" s="20">
        <f>('Projection New Settlem data'!N18*$F55)/$B55</f>
        <v>854.02232153931823</v>
      </c>
      <c r="O18" s="20">
        <f>('Projection New Settlem data'!O18*$F55)/$B55</f>
        <v>865.76375404530745</v>
      </c>
      <c r="P18" s="20">
        <f>('Projection New Settlem data'!P18*$F55)/$B55</f>
        <v>877.5051865512969</v>
      </c>
      <c r="Q18" s="20">
        <f>('Projection New Settlem data'!Q18*$F55)/$B55</f>
        <v>889.24661905728613</v>
      </c>
      <c r="R18" s="20">
        <f>('Projection New Settlem data'!R18*$F55)/$B55</f>
        <v>895.11733531028074</v>
      </c>
      <c r="S18" s="20">
        <f>('Projection New Settlem data'!S18*$F55)/$B55</f>
        <v>900.98805156327546</v>
      </c>
      <c r="T18" s="20">
        <f>('Projection New Settlem data'!T18*$F55)/$B55</f>
        <v>906.85876781627019</v>
      </c>
      <c r="U18" s="20">
        <f>('Projection New Settlem data'!U18*$F55)/$B55</f>
        <v>912.72948406926491</v>
      </c>
      <c r="V18" s="20">
        <f>('Projection New Settlem data'!V18*$F55)/$B55</f>
        <v>918.60020032225941</v>
      </c>
      <c r="W18" s="20">
        <f>('Projection New Settlem data'!W18*$F55)/$B55</f>
        <v>924.47091657525414</v>
      </c>
      <c r="X18" s="20">
        <f>('Projection New Settlem data'!X18*$F55)/$B55</f>
        <v>930.34163282824886</v>
      </c>
      <c r="Y18" s="20">
        <f>('Projection New Settlem data'!Y18*$F55)/$B55</f>
        <v>936.21234908124359</v>
      </c>
      <c r="Z18" s="20">
        <f>('Projection New Settlem data'!Z18*$F55)/$B55</f>
        <v>942.08306533423831</v>
      </c>
      <c r="AA18" s="20">
        <f>('Projection New Settlem data'!AA18*$F55)/$B55</f>
        <v>947.95378158723281</v>
      </c>
      <c r="AB18" s="20">
        <f>('Projection New Settlem data'!AB18*$F55)/$B55</f>
        <v>953.82449784022754</v>
      </c>
      <c r="AC18" s="20">
        <f>('Projection New Settlem data'!AC18*$F55)/$B55</f>
        <v>959.69521409322215</v>
      </c>
      <c r="AD18" s="20">
        <f>('Projection New Settlem data'!AD18*$F55)/$B55</f>
        <v>965.56593034621687</v>
      </c>
      <c r="AE18" s="20">
        <f>('Projection New Settlem data'!AE18*$F55)/$B55</f>
        <v>971.4366465992116</v>
      </c>
      <c r="AF18" s="20">
        <f>('Projection New Settlem data'!AF18*$F55)/$B55</f>
        <v>977.3073628522061</v>
      </c>
      <c r="AG18" s="20">
        <f>('Projection New Settlem data'!AG18*$F55)/$B55</f>
        <v>983.17807910520082</v>
      </c>
      <c r="AH18" s="20">
        <f>('Projection New Settlem data'!AH18*$F55)/$B55</f>
        <v>989.04879535819555</v>
      </c>
      <c r="AI18" s="20">
        <f>('Projection New Settlem data'!AI18*$F55)/$B55</f>
        <v>994.91951161119027</v>
      </c>
      <c r="AJ18" s="20">
        <f>('Projection New Settlem data'!AJ18*$F55)/$B55</f>
        <v>1000.790227864185</v>
      </c>
      <c r="AK18" s="20">
        <f>('Projection New Settlem data'!AK18*$F55)/$B55</f>
        <v>1006.6609441171795</v>
      </c>
      <c r="AL18" s="20">
        <f>('Projection New Settlem data'!AL18*$F55)/$B55</f>
        <v>1012.5316603701742</v>
      </c>
      <c r="AM18" s="20">
        <f>('Projection New Settlem data'!AM18*$F55)/$B55</f>
        <v>1018.4023766231688</v>
      </c>
      <c r="AN18" s="20">
        <f>('Projection New Settlem data'!AN18*$F55)/$B55</f>
        <v>1024.2730928761637</v>
      </c>
      <c r="AO18" s="20">
        <f>('Projection New Settlem data'!AO18*$F55)/$B55</f>
        <v>1030.1438091291584</v>
      </c>
      <c r="AP18" s="20">
        <f>('Projection New Settlem data'!AP18*$F55)/$B55</f>
        <v>1036.0145253821529</v>
      </c>
      <c r="AQ18" s="20">
        <f>('Projection New Settlem data'!AQ18*$F55)/$B55</f>
        <v>1041.8852416351476</v>
      </c>
      <c r="AR18" s="20">
        <f>('Projection New Settlem data'!AR18*$F55)/$B55</f>
        <v>1047.7559578881421</v>
      </c>
      <c r="AS18" s="20">
        <f>('Projection New Settlem data'!AS18*$F55)/$B55</f>
        <v>1053.6266741411368</v>
      </c>
      <c r="AT18" s="20">
        <f>('Projection New Settlem data'!AT18*$F55)/$B55</f>
        <v>1059.4973903941316</v>
      </c>
      <c r="AU18" s="20">
        <f>('Projection New Settlem data'!AU18*$F55)/$B55</f>
        <v>1065.3681066471261</v>
      </c>
      <c r="AV18" s="20">
        <f>('Projection New Settlem data'!AV18*$F55)/$B55</f>
        <v>1071.2388229001208</v>
      </c>
    </row>
    <row r="19" spans="1:48" x14ac:dyDescent="0.2">
      <c r="A19" s="1" t="s">
        <v>30</v>
      </c>
      <c r="B19" s="20">
        <f>('Projection New Settlem data'!B19*$F56)/$B56</f>
        <v>2497.3101522133779</v>
      </c>
      <c r="C19" s="20">
        <f>('Projection New Settlem data'!C19*$F56)/$B56</f>
        <v>2511.0236207440512</v>
      </c>
      <c r="D19" s="20">
        <f>('Projection New Settlem data'!D19*$F56)/$B56</f>
        <v>2554.4982337455458</v>
      </c>
      <c r="E19" s="20">
        <f>('Projection New Settlem data'!E19*$F56)/$B56</f>
        <v>2606.4343486063917</v>
      </c>
      <c r="F19" s="20">
        <f>('Projection New Settlem data'!F19*$F56)/$B56</f>
        <v>2634.4448375201064</v>
      </c>
      <c r="G19" s="20">
        <f>('Projection New Settlem data'!G19*$F56)/$B56</f>
        <v>2653.1184967959161</v>
      </c>
      <c r="H19" s="20">
        <f>('Projection New Settlem data'!H19*$F56)/$B56</f>
        <v>2661.5799986552679</v>
      </c>
      <c r="I19" s="20">
        <f>('Projection New Settlem data'!I19*$F56)/$B56</f>
        <v>2669.1661727360652</v>
      </c>
      <c r="J19" s="20">
        <f>('Projection New Settlem data'!J19*$F56)/$B56</f>
        <v>2681.7125375619999</v>
      </c>
      <c r="K19" s="20">
        <f>('Projection New Settlem data'!K19*$F56)/$B56</f>
        <v>2696.5931097974112</v>
      </c>
      <c r="L19" s="20">
        <f>('Projection New Settlem data'!L19*$F56)/$B56</f>
        <v>2721.1022875969111</v>
      </c>
      <c r="M19" s="20">
        <f>('Projection New Settlem data'!M19*$F56)/$B56</f>
        <v>2745.3196894702273</v>
      </c>
      <c r="N19" s="20">
        <f>('Projection New Settlem data'!N19*$F56)/$B56</f>
        <v>2766.9111080078824</v>
      </c>
      <c r="O19" s="20">
        <f>('Projection New Settlem data'!O19*$F56)/$B56</f>
        <v>2785.8765432098767</v>
      </c>
      <c r="P19" s="20">
        <f>('Projection New Settlem data'!P19*$F56)/$B56</f>
        <v>2804.841978411871</v>
      </c>
      <c r="Q19" s="20">
        <f>('Projection New Settlem data'!Q19*$F56)/$B56</f>
        <v>2823.8074136138653</v>
      </c>
      <c r="R19" s="20">
        <f>('Projection New Settlem data'!R19*$F56)/$B56</f>
        <v>2833.2901312148624</v>
      </c>
      <c r="S19" s="20">
        <f>('Projection New Settlem data'!S19*$F56)/$B56</f>
        <v>2842.77284881586</v>
      </c>
      <c r="T19" s="20">
        <f>('Projection New Settlem data'!T19*$F56)/$B56</f>
        <v>2852.2555664168572</v>
      </c>
      <c r="U19" s="20">
        <f>('Projection New Settlem data'!U19*$F56)/$B56</f>
        <v>2861.7382840178539</v>
      </c>
      <c r="V19" s="20">
        <f>('Projection New Settlem data'!V19*$F56)/$B56</f>
        <v>2871.221001618851</v>
      </c>
      <c r="W19" s="20">
        <f>('Projection New Settlem data'!W19*$F56)/$B56</f>
        <v>2880.7037192198482</v>
      </c>
      <c r="X19" s="20">
        <f>('Projection New Settlem data'!X19*$F56)/$B56</f>
        <v>2890.1864368208458</v>
      </c>
      <c r="Y19" s="20">
        <f>('Projection New Settlem data'!Y19*$F56)/$B56</f>
        <v>2899.6691544218429</v>
      </c>
      <c r="Z19" s="20">
        <f>('Projection New Settlem data'!Z19*$F56)/$B56</f>
        <v>2909.1518720228401</v>
      </c>
      <c r="AA19" s="20">
        <f>('Projection New Settlem data'!AA19*$F56)/$B56</f>
        <v>2918.6345896238372</v>
      </c>
      <c r="AB19" s="20">
        <f>('Projection New Settlem data'!AB19*$F56)/$B56</f>
        <v>2928.1173072248339</v>
      </c>
      <c r="AC19" s="20">
        <f>('Projection New Settlem data'!AC19*$F56)/$B56</f>
        <v>2937.6000248258315</v>
      </c>
      <c r="AD19" s="20">
        <f>('Projection New Settlem data'!AD19*$F56)/$B56</f>
        <v>2947.0827424268286</v>
      </c>
      <c r="AE19" s="20">
        <f>('Projection New Settlem data'!AE19*$F56)/$B56</f>
        <v>2956.5654600278258</v>
      </c>
      <c r="AF19" s="20">
        <f>('Projection New Settlem data'!AF19*$F56)/$B56</f>
        <v>2966.0481776288229</v>
      </c>
      <c r="AG19" s="20">
        <f>('Projection New Settlem data'!AG19*$F56)/$B56</f>
        <v>2975.5308952298201</v>
      </c>
      <c r="AH19" s="20">
        <f>('Projection New Settlem data'!AH19*$F56)/$B56</f>
        <v>2985.0136128308172</v>
      </c>
      <c r="AI19" s="20">
        <f>('Projection New Settlem data'!AI19*$F56)/$B56</f>
        <v>2994.4963304318144</v>
      </c>
      <c r="AJ19" s="20">
        <f>('Projection New Settlem data'!AJ19*$F56)/$B56</f>
        <v>3003.9790480328115</v>
      </c>
      <c r="AK19" s="20">
        <f>('Projection New Settlem data'!AK19*$F56)/$B56</f>
        <v>3013.4617656338087</v>
      </c>
      <c r="AL19" s="20">
        <f>('Projection New Settlem data'!AL19*$F56)/$B56</f>
        <v>3022.9444832348058</v>
      </c>
      <c r="AM19" s="20">
        <f>('Projection New Settlem data'!AM19*$F56)/$B56</f>
        <v>3032.4272008358034</v>
      </c>
      <c r="AN19" s="20">
        <f>('Projection New Settlem data'!AN19*$F56)/$B56</f>
        <v>3041.9099184368001</v>
      </c>
      <c r="AO19" s="20">
        <f>('Projection New Settlem data'!AO19*$F56)/$B56</f>
        <v>3051.3926360377973</v>
      </c>
      <c r="AP19" s="20">
        <f>('Projection New Settlem data'!AP19*$F56)/$B56</f>
        <v>3060.8753536387944</v>
      </c>
      <c r="AQ19" s="20">
        <f>('Projection New Settlem data'!AQ19*$F56)/$B56</f>
        <v>3070.3580712397916</v>
      </c>
      <c r="AR19" s="20">
        <f>('Projection New Settlem data'!AR19*$F56)/$B56</f>
        <v>3079.8407888407892</v>
      </c>
      <c r="AS19" s="20">
        <f>('Projection New Settlem data'!AS19*$F56)/$B56</f>
        <v>3089.3235064417863</v>
      </c>
      <c r="AT19" s="20">
        <f>('Projection New Settlem data'!AT19*$F56)/$B56</f>
        <v>3098.8062240427835</v>
      </c>
      <c r="AU19" s="20">
        <f>('Projection New Settlem data'!AU19*$F56)/$B56</f>
        <v>3108.2889416437802</v>
      </c>
      <c r="AV19" s="20">
        <f>('Projection New Settlem data'!AV19*$F56)/$B56</f>
        <v>3117.7716592447773</v>
      </c>
    </row>
    <row r="20" spans="1:48" x14ac:dyDescent="0.2">
      <c r="A20" s="1" t="s">
        <v>31</v>
      </c>
      <c r="B20" s="20">
        <f>('Projection New Settlem data'!B20*$F57)/$B57</f>
        <v>129.00510159032024</v>
      </c>
      <c r="C20" s="20">
        <f>('Projection New Settlem data'!C20*$F57)/$B57</f>
        <v>131.15707431219565</v>
      </c>
      <c r="D20" s="20">
        <f>('Projection New Settlem data'!D20*$F57)/$B57</f>
        <v>132.13867590463005</v>
      </c>
      <c r="E20" s="20">
        <f>('Projection New Settlem data'!E20*$F57)/$B57</f>
        <v>132.96926186745915</v>
      </c>
      <c r="F20" s="20">
        <f>('Projection New Settlem data'!F20*$F57)/$B57</f>
        <v>133.79984783028823</v>
      </c>
      <c r="G20" s="20">
        <f>('Projection New Settlem data'!G20*$F57)/$B57</f>
        <v>134.55492597831471</v>
      </c>
      <c r="H20" s="20">
        <f>('Projection New Settlem data'!H20*$F57)/$B57</f>
        <v>135.42326584854516</v>
      </c>
      <c r="I20" s="20">
        <f>('Projection New Settlem data'!I20*$F57)/$B57</f>
        <v>136.06508227436763</v>
      </c>
      <c r="J20" s="20">
        <f>('Projection New Settlem data'!J20*$F57)/$B57</f>
        <v>137.31096121861128</v>
      </c>
      <c r="K20" s="20">
        <f>('Projection New Settlem data'!K20*$F57)/$B57</f>
        <v>138.14154718144036</v>
      </c>
      <c r="L20" s="20">
        <f>('Projection New Settlem data'!L20*$F57)/$B57</f>
        <v>139.42518003308535</v>
      </c>
      <c r="M20" s="20">
        <f>('Projection New Settlem data'!M20*$F57)/$B57</f>
        <v>140.70881288473035</v>
      </c>
      <c r="N20" s="20">
        <f>('Projection New Settlem data'!N20*$F57)/$B57</f>
        <v>142.44549262519118</v>
      </c>
      <c r="O20" s="20">
        <f>('Projection New Settlem data'!O20*$F57)/$B57</f>
        <v>143.64984227129338</v>
      </c>
      <c r="P20" s="20">
        <f>('Projection New Settlem data'!P20*$F57)/$B57</f>
        <v>144.85419191739558</v>
      </c>
      <c r="Q20" s="20">
        <f>('Projection New Settlem data'!Q20*$F57)/$B57</f>
        <v>146.05854156349778</v>
      </c>
      <c r="R20" s="20">
        <f>('Projection New Settlem data'!R20*$F57)/$B57</f>
        <v>146.66071638654887</v>
      </c>
      <c r="S20" s="20">
        <f>('Projection New Settlem data'!S20*$F57)/$B57</f>
        <v>147.26289120959999</v>
      </c>
      <c r="T20" s="20">
        <f>('Projection New Settlem data'!T20*$F57)/$B57</f>
        <v>147.8650660326511</v>
      </c>
      <c r="U20" s="20">
        <f>('Projection New Settlem data'!U20*$F57)/$B57</f>
        <v>148.46724085570219</v>
      </c>
      <c r="V20" s="20">
        <f>('Projection New Settlem data'!V20*$F57)/$B57</f>
        <v>149.0694156787533</v>
      </c>
      <c r="W20" s="20">
        <f>('Projection New Settlem data'!W20*$F57)/$B57</f>
        <v>149.67159050180439</v>
      </c>
      <c r="X20" s="20">
        <f>('Projection New Settlem data'!X20*$F57)/$B57</f>
        <v>150.27376532485548</v>
      </c>
      <c r="Y20" s="20">
        <f>('Projection New Settlem data'!Y20*$F57)/$B57</f>
        <v>150.87594014790659</v>
      </c>
      <c r="Z20" s="20">
        <f>('Projection New Settlem data'!Z20*$F57)/$B57</f>
        <v>151.47811497095768</v>
      </c>
      <c r="AA20" s="20">
        <f>('Projection New Settlem data'!AA20*$F57)/$B57</f>
        <v>152.08028979400879</v>
      </c>
      <c r="AB20" s="20">
        <f>('Projection New Settlem data'!AB20*$F57)/$B57</f>
        <v>152.68246461705988</v>
      </c>
      <c r="AC20" s="20">
        <f>('Projection New Settlem data'!AC20*$F57)/$B57</f>
        <v>153.28463944011099</v>
      </c>
      <c r="AD20" s="20">
        <f>('Projection New Settlem data'!AD20*$F57)/$B57</f>
        <v>153.88681426316208</v>
      </c>
      <c r="AE20" s="20">
        <f>('Projection New Settlem data'!AE20*$F57)/$B57</f>
        <v>154.48898908621317</v>
      </c>
      <c r="AF20" s="20">
        <f>('Projection New Settlem data'!AF20*$F57)/$B57</f>
        <v>155.09116390926428</v>
      </c>
      <c r="AG20" s="20">
        <f>('Projection New Settlem data'!AG20*$F57)/$B57</f>
        <v>155.69333873231537</v>
      </c>
      <c r="AH20" s="20">
        <f>('Projection New Settlem data'!AH20*$F57)/$B57</f>
        <v>156.29551355536648</v>
      </c>
      <c r="AI20" s="20">
        <f>('Projection New Settlem data'!AI20*$F57)/$B57</f>
        <v>156.89768837841757</v>
      </c>
      <c r="AJ20" s="20">
        <f>('Projection New Settlem data'!AJ20*$F57)/$B57</f>
        <v>157.49986320146868</v>
      </c>
      <c r="AK20" s="20">
        <f>('Projection New Settlem data'!AK20*$F57)/$B57</f>
        <v>158.1020380245198</v>
      </c>
      <c r="AL20" s="20">
        <f>('Projection New Settlem data'!AL20*$F57)/$B57</f>
        <v>158.70421284757089</v>
      </c>
      <c r="AM20" s="20">
        <f>('Projection New Settlem data'!AM20*$F57)/$B57</f>
        <v>159.30638767062197</v>
      </c>
      <c r="AN20" s="20">
        <f>('Projection New Settlem data'!AN20*$F57)/$B57</f>
        <v>159.90856249367306</v>
      </c>
      <c r="AO20" s="20">
        <f>('Projection New Settlem data'!AO20*$F57)/$B57</f>
        <v>160.51073731672417</v>
      </c>
      <c r="AP20" s="20">
        <f>('Projection New Settlem data'!AP20*$F57)/$B57</f>
        <v>161.11291213977529</v>
      </c>
      <c r="AQ20" s="20">
        <f>('Projection New Settlem data'!AQ20*$F57)/$B57</f>
        <v>161.71508696282638</v>
      </c>
      <c r="AR20" s="20">
        <f>('Projection New Settlem data'!AR20*$F57)/$B57</f>
        <v>162.31726178587749</v>
      </c>
      <c r="AS20" s="20">
        <f>('Projection New Settlem data'!AS20*$F57)/$B57</f>
        <v>162.91943660892858</v>
      </c>
      <c r="AT20" s="20">
        <f>('Projection New Settlem data'!AT20*$F57)/$B57</f>
        <v>163.52161143197969</v>
      </c>
      <c r="AU20" s="20">
        <f>('Projection New Settlem data'!AU20*$F57)/$B57</f>
        <v>164.12378625503078</v>
      </c>
      <c r="AV20" s="20">
        <f>('Projection New Settlem data'!AV20*$F57)/$B57</f>
        <v>164.72596107808187</v>
      </c>
    </row>
    <row r="21" spans="1:48" x14ac:dyDescent="0.2">
      <c r="A21" s="1" t="s">
        <v>32</v>
      </c>
      <c r="B21" s="20">
        <f>('Projection New Settlem data'!B21*$F58)/$B58</f>
        <v>437.19652083360677</v>
      </c>
      <c r="C21" s="20">
        <f>('Projection New Settlem data'!C21*$F58)/$B58</f>
        <v>440.55526491171389</v>
      </c>
      <c r="D21" s="20">
        <f>('Projection New Settlem data'!D21*$F58)/$B58</f>
        <v>445.03359034919004</v>
      </c>
      <c r="E21" s="20">
        <f>('Projection New Settlem data'!E21*$F58)/$B58</f>
        <v>450.07170646635063</v>
      </c>
      <c r="F21" s="20">
        <f>('Projection New Settlem data'!F21*$F58)/$B58</f>
        <v>456.36935161280144</v>
      </c>
      <c r="G21" s="20">
        <f>('Projection New Settlem data'!G21*$F58)/$B58</f>
        <v>460.14793870067194</v>
      </c>
      <c r="H21" s="20">
        <f>('Projection New Settlem data'!H21*$F58)/$B58</f>
        <v>461.82731073972548</v>
      </c>
      <c r="I21" s="20">
        <f>('Projection New Settlem data'!I21*$F58)/$B58</f>
        <v>462.9468920990945</v>
      </c>
      <c r="J21" s="20">
        <f>('Projection New Settlem data'!J21*$F58)/$B58</f>
        <v>464.90615947799029</v>
      </c>
      <c r="K21" s="20">
        <f>('Projection New Settlem data'!K21*$F58)/$B58</f>
        <v>466.58553151704382</v>
      </c>
      <c r="L21" s="20">
        <f>('Projection New Settlem data'!L21*$F58)/$B58</f>
        <v>470.08422326507207</v>
      </c>
      <c r="M21" s="20">
        <f>('Projection New Settlem data'!M21*$F58)/$B58</f>
        <v>475.40223472207498</v>
      </c>
      <c r="N21" s="20">
        <f>('Projection New Settlem data'!N21*$F58)/$B58</f>
        <v>480.72024617907783</v>
      </c>
      <c r="O21" s="20">
        <f>('Projection New Settlem data'!O21*$F58)/$B58</f>
        <v>484.13496932515335</v>
      </c>
      <c r="P21" s="20">
        <f>('Projection New Settlem data'!P21*$F58)/$B58</f>
        <v>487.54969247122892</v>
      </c>
      <c r="Q21" s="20">
        <f>('Projection New Settlem data'!Q21*$F58)/$B58</f>
        <v>490.9644156173045</v>
      </c>
      <c r="R21" s="20">
        <f>('Projection New Settlem data'!R21*$F58)/$B58</f>
        <v>492.67177719034231</v>
      </c>
      <c r="S21" s="20">
        <f>('Projection New Settlem data'!S21*$F58)/$B58</f>
        <v>494.37913876338001</v>
      </c>
      <c r="T21" s="20">
        <f>('Projection New Settlem data'!T21*$F58)/$B58</f>
        <v>496.08650033641783</v>
      </c>
      <c r="U21" s="20">
        <f>('Projection New Settlem data'!U21*$F58)/$B58</f>
        <v>497.79386190945559</v>
      </c>
      <c r="V21" s="20">
        <f>('Projection New Settlem data'!V21*$F58)/$B58</f>
        <v>499.5012234824934</v>
      </c>
      <c r="W21" s="20">
        <f>('Projection New Settlem data'!W21*$F58)/$B58</f>
        <v>501.20858505553116</v>
      </c>
      <c r="X21" s="20">
        <f>('Projection New Settlem data'!X21*$F58)/$B58</f>
        <v>502.91594662856886</v>
      </c>
      <c r="Y21" s="20">
        <f>('Projection New Settlem data'!Y21*$F58)/$B58</f>
        <v>504.62330820160668</v>
      </c>
      <c r="Z21" s="20">
        <f>('Projection New Settlem data'!Z21*$F58)/$B58</f>
        <v>506.33066977464443</v>
      </c>
      <c r="AA21" s="20">
        <f>('Projection New Settlem data'!AA21*$F58)/$B58</f>
        <v>508.03803134768225</v>
      </c>
      <c r="AB21" s="20">
        <f>('Projection New Settlem data'!AB21*$F58)/$B58</f>
        <v>509.74539292071995</v>
      </c>
      <c r="AC21" s="20">
        <f>('Projection New Settlem data'!AC21*$F58)/$B58</f>
        <v>511.45275449375777</v>
      </c>
      <c r="AD21" s="20">
        <f>('Projection New Settlem data'!AD21*$F58)/$B58</f>
        <v>513.16011606679547</v>
      </c>
      <c r="AE21" s="20">
        <f>('Projection New Settlem data'!AE21*$F58)/$B58</f>
        <v>514.8674776398334</v>
      </c>
      <c r="AF21" s="20">
        <f>('Projection New Settlem data'!AF21*$F58)/$B58</f>
        <v>516.5748392128711</v>
      </c>
      <c r="AG21" s="20">
        <f>('Projection New Settlem data'!AG21*$F58)/$B58</f>
        <v>518.28220078590891</v>
      </c>
      <c r="AH21" s="20">
        <f>('Projection New Settlem data'!AH21*$F58)/$B58</f>
        <v>519.98956235894661</v>
      </c>
      <c r="AI21" s="20">
        <f>('Projection New Settlem data'!AI21*$F58)/$B58</f>
        <v>521.69692393198443</v>
      </c>
      <c r="AJ21" s="20">
        <f>('Projection New Settlem data'!AJ21*$F58)/$B58</f>
        <v>523.40428550502213</v>
      </c>
      <c r="AK21" s="20">
        <f>('Projection New Settlem data'!AK21*$F58)/$B58</f>
        <v>525.11164707805995</v>
      </c>
      <c r="AL21" s="20">
        <f>('Projection New Settlem data'!AL21*$F58)/$B58</f>
        <v>526.81900865109776</v>
      </c>
      <c r="AM21" s="20">
        <f>('Projection New Settlem data'!AM21*$F58)/$B58</f>
        <v>528.52637022413546</v>
      </c>
      <c r="AN21" s="20">
        <f>('Projection New Settlem data'!AN21*$F58)/$B58</f>
        <v>530.23373179717328</v>
      </c>
      <c r="AO21" s="20">
        <f>('Projection New Settlem data'!AO21*$F58)/$B58</f>
        <v>531.94109337021098</v>
      </c>
      <c r="AP21" s="20">
        <f>('Projection New Settlem data'!AP21*$F58)/$B58</f>
        <v>533.64845494324879</v>
      </c>
      <c r="AQ21" s="20">
        <f>('Projection New Settlem data'!AQ21*$F58)/$B58</f>
        <v>535.35581651628661</v>
      </c>
      <c r="AR21" s="20">
        <f>('Projection New Settlem data'!AR21*$F58)/$B58</f>
        <v>537.06317808932442</v>
      </c>
      <c r="AS21" s="20">
        <f>('Projection New Settlem data'!AS21*$F58)/$B58</f>
        <v>538.77053966236213</v>
      </c>
      <c r="AT21" s="20">
        <f>('Projection New Settlem data'!AT21*$F58)/$B58</f>
        <v>540.47790123539994</v>
      </c>
      <c r="AU21" s="20">
        <f>('Projection New Settlem data'!AU21*$F58)/$B58</f>
        <v>542.18526280843764</v>
      </c>
      <c r="AV21" s="20">
        <f>('Projection New Settlem data'!AV21*$F58)/$B58</f>
        <v>543.89262438147546</v>
      </c>
    </row>
    <row r="22" spans="1:48" x14ac:dyDescent="0.2">
      <c r="A22" s="9" t="s">
        <v>33</v>
      </c>
      <c r="B22" s="20">
        <f>('Projection New Settlem data'!B22*$F59)/$B59</f>
        <v>493.89110062539305</v>
      </c>
      <c r="C22" s="20">
        <f>('Projection New Settlem data'!C22*$F59)/$B59</f>
        <v>499.80596410593677</v>
      </c>
      <c r="D22" s="20">
        <f>('Projection New Settlem data'!D22*$F59)/$B59</f>
        <v>505.65041254504536</v>
      </c>
      <c r="E22" s="20">
        <f>('Projection New Settlem data'!E22*$F59)/$B59</f>
        <v>514.17063255868561</v>
      </c>
      <c r="F22" s="20">
        <f>('Projection New Settlem data'!F22*$F59)/$B59</f>
        <v>520.93047653644965</v>
      </c>
      <c r="G22" s="20">
        <f>('Projection New Settlem data'!G22*$F59)/$B59</f>
        <v>528.1128107628241</v>
      </c>
      <c r="H22" s="20">
        <f>('Projection New Settlem data'!H22*$F59)/$B59</f>
        <v>535.71763523780874</v>
      </c>
      <c r="I22" s="20">
        <f>('Projection New Settlem data'!I22*$F59)/$B59</f>
        <v>540.50585805539163</v>
      </c>
      <c r="J22" s="20">
        <f>('Projection New Settlem data'!J22*$F59)/$B59</f>
        <v>545.71657112158493</v>
      </c>
      <c r="K22" s="20">
        <f>('Projection New Settlem data'!K22*$F59)/$B59</f>
        <v>551.13852931208316</v>
      </c>
      <c r="L22" s="20">
        <f>('Projection New Settlem data'!L22*$F59)/$B59</f>
        <v>557.26463791693197</v>
      </c>
      <c r="M22" s="20">
        <f>('Projection New Settlem data'!M22*$F59)/$B59</f>
        <v>566.70025346922773</v>
      </c>
      <c r="N22" s="20">
        <f>('Projection New Settlem data'!N22*$F59)/$B59</f>
        <v>573.17843728125172</v>
      </c>
      <c r="O22" s="20">
        <f>('Projection New Settlem data'!O22*$F59)/$B59</f>
        <v>579.92419825072898</v>
      </c>
      <c r="P22" s="20">
        <f>('Projection New Settlem data'!P22*$F59)/$B59</f>
        <v>586.66995922020612</v>
      </c>
      <c r="Q22" s="20">
        <f>('Projection New Settlem data'!Q22*$F59)/$B59</f>
        <v>593.41572018968316</v>
      </c>
      <c r="R22" s="20">
        <f>('Projection New Settlem data'!R22*$F59)/$B59</f>
        <v>596.78860067442179</v>
      </c>
      <c r="S22" s="20">
        <f>('Projection New Settlem data'!S22*$F59)/$B59</f>
        <v>600.1614811591603</v>
      </c>
      <c r="T22" s="20">
        <f>('Projection New Settlem data'!T22*$F59)/$B59</f>
        <v>603.53436164389882</v>
      </c>
      <c r="U22" s="20">
        <f>('Projection New Settlem data'!U22*$F59)/$B59</f>
        <v>606.90724212863745</v>
      </c>
      <c r="V22" s="20">
        <f>('Projection New Settlem data'!V22*$F59)/$B59</f>
        <v>610.28012261337597</v>
      </c>
      <c r="W22" s="20">
        <f>('Projection New Settlem data'!W22*$F59)/$B59</f>
        <v>613.6530030981146</v>
      </c>
      <c r="X22" s="20">
        <f>('Projection New Settlem data'!X22*$F59)/$B59</f>
        <v>617.02588358285323</v>
      </c>
      <c r="Y22" s="20">
        <f>('Projection New Settlem data'!Y22*$F59)/$B59</f>
        <v>620.39876406759174</v>
      </c>
      <c r="Z22" s="20">
        <f>('Projection New Settlem data'!Z22*$F59)/$B59</f>
        <v>623.77164455233037</v>
      </c>
      <c r="AA22" s="20">
        <f>('Projection New Settlem data'!AA22*$F59)/$B59</f>
        <v>627.14452503706889</v>
      </c>
      <c r="AB22" s="20">
        <f>('Projection New Settlem data'!AB22*$F59)/$B59</f>
        <v>630.51740552180752</v>
      </c>
      <c r="AC22" s="20">
        <f>('Projection New Settlem data'!AC22*$F59)/$B59</f>
        <v>633.89028600654603</v>
      </c>
      <c r="AD22" s="20">
        <f>('Projection New Settlem data'!AD22*$F59)/$B59</f>
        <v>637.26316649128466</v>
      </c>
      <c r="AE22" s="20">
        <f>('Projection New Settlem data'!AE22*$F59)/$B59</f>
        <v>640.63604697602318</v>
      </c>
      <c r="AF22" s="20">
        <f>('Projection New Settlem data'!AF22*$F59)/$B59</f>
        <v>644.0089274607617</v>
      </c>
      <c r="AG22" s="20">
        <f>('Projection New Settlem data'!AG22*$F59)/$B59</f>
        <v>647.38180794550021</v>
      </c>
      <c r="AH22" s="20">
        <f>('Projection New Settlem data'!AH22*$F59)/$B59</f>
        <v>650.75468843023884</v>
      </c>
      <c r="AI22" s="20">
        <f>('Projection New Settlem data'!AI22*$F59)/$B59</f>
        <v>654.12756891497747</v>
      </c>
      <c r="AJ22" s="20">
        <f>('Projection New Settlem data'!AJ22*$F59)/$B59</f>
        <v>657.50044939971599</v>
      </c>
      <c r="AK22" s="20">
        <f>('Projection New Settlem data'!AK22*$F59)/$B59</f>
        <v>660.87332988445462</v>
      </c>
      <c r="AL22" s="20">
        <f>('Projection New Settlem data'!AL22*$F59)/$B59</f>
        <v>664.24621036919314</v>
      </c>
      <c r="AM22" s="20">
        <f>('Projection New Settlem data'!AM22*$F59)/$B59</f>
        <v>667.61909085393177</v>
      </c>
      <c r="AN22" s="20">
        <f>('Projection New Settlem data'!AN22*$F59)/$B59</f>
        <v>670.99197133867028</v>
      </c>
      <c r="AO22" s="20">
        <f>('Projection New Settlem data'!AO22*$F59)/$B59</f>
        <v>674.36485182340891</v>
      </c>
      <c r="AP22" s="20">
        <f>('Projection New Settlem data'!AP22*$F59)/$B59</f>
        <v>677.73773230814743</v>
      </c>
      <c r="AQ22" s="20">
        <f>('Projection New Settlem data'!AQ22*$F59)/$B59</f>
        <v>681.11061279288606</v>
      </c>
      <c r="AR22" s="20">
        <f>('Projection New Settlem data'!AR22*$F59)/$B59</f>
        <v>684.48349327762458</v>
      </c>
      <c r="AS22" s="20">
        <f>('Projection New Settlem data'!AS22*$F59)/$B59</f>
        <v>687.85637376236309</v>
      </c>
      <c r="AT22" s="20">
        <f>('Projection New Settlem data'!AT22*$F59)/$B59</f>
        <v>691.22925424710172</v>
      </c>
      <c r="AU22" s="20">
        <f>('Projection New Settlem data'!AU22*$F59)/$B59</f>
        <v>694.60213473184024</v>
      </c>
      <c r="AV22" s="20">
        <f>('Projection New Settlem data'!AV22*$F59)/$B59</f>
        <v>697.97501521657887</v>
      </c>
    </row>
    <row r="23" spans="1:48" x14ac:dyDescent="0.2">
      <c r="A23" s="9" t="s">
        <v>34</v>
      </c>
      <c r="B23" s="20">
        <f>('Projection New Settlem data'!B23*$F60)/$B60</f>
        <v>365.47623599012456</v>
      </c>
      <c r="C23" s="20">
        <f>('Projection New Settlem data'!C23*$F60)/$B60</f>
        <v>370.46533878335157</v>
      </c>
      <c r="D23" s="20">
        <f>('Projection New Settlem data'!D23*$F60)/$B60</f>
        <v>377.3131269309182</v>
      </c>
      <c r="E23" s="20">
        <f>('Projection New Settlem data'!E23*$F60)/$B60</f>
        <v>385.13917052813713</v>
      </c>
      <c r="F23" s="20">
        <f>('Projection New Settlem data'!F23*$F60)/$B60</f>
        <v>392.47608640052988</v>
      </c>
      <c r="G23" s="20">
        <f>('Projection New Settlem data'!G23*$F60)/$B60</f>
        <v>397.17171255886126</v>
      </c>
      <c r="H23" s="20">
        <f>('Projection New Settlem data'!H23*$F60)/$B60</f>
        <v>401.5738620822969</v>
      </c>
      <c r="I23" s="20">
        <f>('Projection New Settlem data'!I23*$F60)/$B60</f>
        <v>405.58470942587161</v>
      </c>
      <c r="J23" s="20">
        <f>('Projection New Settlem data'!J23*$F60)/$B60</f>
        <v>408.71512686475916</v>
      </c>
      <c r="K23" s="20">
        <f>('Projection New Settlem data'!K23*$F60)/$B60</f>
        <v>412.1390209385425</v>
      </c>
      <c r="L23" s="20">
        <f>('Projection New Settlem data'!L23*$F60)/$B60</f>
        <v>417.42160036666525</v>
      </c>
      <c r="M23" s="20">
        <f>('Projection New Settlem data'!M23*$F60)/$B60</f>
        <v>420.16071562569186</v>
      </c>
      <c r="N23" s="20">
        <f>('Projection New Settlem data'!N23*$F60)/$B60</f>
        <v>425.54112059877991</v>
      </c>
      <c r="O23" s="20">
        <f>('Projection New Settlem data'!O23*$F60)/$B60</f>
        <v>430.26609442060084</v>
      </c>
      <c r="P23" s="20">
        <f>('Projection New Settlem data'!P23*$F60)/$B60</f>
        <v>434.99106824242182</v>
      </c>
      <c r="Q23" s="20">
        <f>('Projection New Settlem data'!Q23*$F60)/$B60</f>
        <v>439.71604206424274</v>
      </c>
      <c r="R23" s="20">
        <f>('Projection New Settlem data'!R23*$F60)/$B60</f>
        <v>442.07852897515318</v>
      </c>
      <c r="S23" s="20">
        <f>('Projection New Settlem data'!S23*$F60)/$B60</f>
        <v>444.44101588606367</v>
      </c>
      <c r="T23" s="20">
        <f>('Projection New Settlem data'!T23*$F60)/$B60</f>
        <v>446.8035027969741</v>
      </c>
      <c r="U23" s="20">
        <f>('Projection New Settlem data'!U23*$F60)/$B60</f>
        <v>449.16598970788459</v>
      </c>
      <c r="V23" s="20">
        <f>('Projection New Settlem data'!V23*$F60)/$B60</f>
        <v>451.52847661879508</v>
      </c>
      <c r="W23" s="20">
        <f>('Projection New Settlem data'!W23*$F60)/$B60</f>
        <v>453.89096352970552</v>
      </c>
      <c r="X23" s="20">
        <f>('Projection New Settlem data'!X23*$F60)/$B60</f>
        <v>456.25345044061601</v>
      </c>
      <c r="Y23" s="20">
        <f>('Projection New Settlem data'!Y23*$F60)/$B60</f>
        <v>458.61593735152644</v>
      </c>
      <c r="Z23" s="20">
        <f>('Projection New Settlem data'!Z23*$F60)/$B60</f>
        <v>460.97842426243693</v>
      </c>
      <c r="AA23" s="20">
        <f>('Projection New Settlem data'!AA23*$F60)/$B60</f>
        <v>463.34091117334737</v>
      </c>
      <c r="AB23" s="20">
        <f>('Projection New Settlem data'!AB23*$F60)/$B60</f>
        <v>465.70339808425786</v>
      </c>
      <c r="AC23" s="20">
        <f>('Projection New Settlem data'!AC23*$F60)/$B60</f>
        <v>468.06588499516835</v>
      </c>
      <c r="AD23" s="20">
        <f>('Projection New Settlem data'!AD23*$F60)/$B60</f>
        <v>470.42837190607878</v>
      </c>
      <c r="AE23" s="20">
        <f>('Projection New Settlem data'!AE23*$F60)/$B60</f>
        <v>472.79085881698927</v>
      </c>
      <c r="AF23" s="20">
        <f>('Projection New Settlem data'!AF23*$F60)/$B60</f>
        <v>475.1533457278997</v>
      </c>
      <c r="AG23" s="20">
        <f>('Projection New Settlem data'!AG23*$F60)/$B60</f>
        <v>477.5158326388102</v>
      </c>
      <c r="AH23" s="20">
        <f>('Projection New Settlem data'!AH23*$F60)/$B60</f>
        <v>479.87831954972063</v>
      </c>
      <c r="AI23" s="20">
        <f>('Projection New Settlem data'!AI23*$F60)/$B60</f>
        <v>482.24080646063112</v>
      </c>
      <c r="AJ23" s="20">
        <f>('Projection New Settlem data'!AJ23*$F60)/$B60</f>
        <v>484.60329337154161</v>
      </c>
      <c r="AK23" s="20">
        <f>('Projection New Settlem data'!AK23*$F60)/$B60</f>
        <v>486.96578028245204</v>
      </c>
      <c r="AL23" s="20">
        <f>('Projection New Settlem data'!AL23*$F60)/$B60</f>
        <v>489.32826719336254</v>
      </c>
      <c r="AM23" s="20">
        <f>('Projection New Settlem data'!AM23*$F60)/$B60</f>
        <v>491.69075410427297</v>
      </c>
      <c r="AN23" s="20">
        <f>('Projection New Settlem data'!AN23*$F60)/$B60</f>
        <v>494.05324101518346</v>
      </c>
      <c r="AO23" s="20">
        <f>('Projection New Settlem data'!AO23*$F60)/$B60</f>
        <v>496.41572792609389</v>
      </c>
      <c r="AP23" s="20">
        <f>('Projection New Settlem data'!AP23*$F60)/$B60</f>
        <v>498.77821483700438</v>
      </c>
      <c r="AQ23" s="20">
        <f>('Projection New Settlem data'!AQ23*$F60)/$B60</f>
        <v>501.14070174791487</v>
      </c>
      <c r="AR23" s="20">
        <f>('Projection New Settlem data'!AR23*$F60)/$B60</f>
        <v>503.50318865882531</v>
      </c>
      <c r="AS23" s="20">
        <f>('Projection New Settlem data'!AS23*$F60)/$B60</f>
        <v>505.8656755697358</v>
      </c>
      <c r="AT23" s="20">
        <f>('Projection New Settlem data'!AT23*$F60)/$B60</f>
        <v>508.22816248064623</v>
      </c>
      <c r="AU23" s="20">
        <f>('Projection New Settlem data'!AU23*$F60)/$B60</f>
        <v>510.59064939155672</v>
      </c>
      <c r="AV23" s="20">
        <f>('Projection New Settlem data'!AV23*$F60)/$B60</f>
        <v>512.95313630246721</v>
      </c>
    </row>
    <row r="24" spans="1:48" x14ac:dyDescent="0.2">
      <c r="A24" s="9" t="s">
        <v>35</v>
      </c>
      <c r="B24" s="20">
        <f>('Projection New Settlem data'!B24*$F61)/$B61</f>
        <v>700.73896353166992</v>
      </c>
      <c r="C24" s="20">
        <f>('Projection New Settlem data'!C24*$F61)/$B61</f>
        <v>708.0193683475834</v>
      </c>
      <c r="D24" s="20">
        <f>('Projection New Settlem data'!D24*$F61)/$B61</f>
        <v>721.36677717675798</v>
      </c>
      <c r="E24" s="20">
        <f>('Projection New Settlem data'!E24*$F61)/$B61</f>
        <v>742.29794102250912</v>
      </c>
      <c r="F24" s="20">
        <f>('Projection New Settlem data'!F24*$F61)/$B61</f>
        <v>755.64534985168382</v>
      </c>
      <c r="G24" s="20">
        <f>('Projection New Settlem data'!G24*$F61)/$B61</f>
        <v>768.68940848019542</v>
      </c>
      <c r="H24" s="20">
        <f>('Projection New Settlem data'!H24*$F61)/$B61</f>
        <v>778.09326470075041</v>
      </c>
      <c r="I24" s="20">
        <f>('Projection New Settlem data'!I24*$F61)/$B61</f>
        <v>794.17082533589257</v>
      </c>
      <c r="J24" s="20">
        <f>('Projection New Settlem data'!J24*$F61)/$B61</f>
        <v>808.73163496771951</v>
      </c>
      <c r="K24" s="20">
        <f>('Projection New Settlem data'!K24*$F61)/$B61</f>
        <v>823.59579480020943</v>
      </c>
      <c r="L24" s="20">
        <f>('Projection New Settlem data'!L24*$F61)/$B61</f>
        <v>833.60635142209048</v>
      </c>
      <c r="M24" s="20">
        <f>('Projection New Settlem data'!M24*$F61)/$B61</f>
        <v>845.43700924794973</v>
      </c>
      <c r="N24" s="20">
        <f>('Projection New Settlem data'!N24*$F61)/$B61</f>
        <v>856.66096667248314</v>
      </c>
      <c r="O24" s="20">
        <f>('Projection New Settlem data'!O24*$F61)/$B61</f>
        <v>869.25</v>
      </c>
      <c r="P24" s="20">
        <f>('Projection New Settlem data'!P24*$F61)/$B61</f>
        <v>881.83903332751709</v>
      </c>
      <c r="Q24" s="20">
        <f>('Projection New Settlem data'!Q24*$F61)/$B61</f>
        <v>894.42806665503417</v>
      </c>
      <c r="R24" s="20">
        <f>('Projection New Settlem data'!R24*$F61)/$B61</f>
        <v>900.72258331879254</v>
      </c>
      <c r="S24" s="20">
        <f>('Projection New Settlem data'!S24*$F61)/$B61</f>
        <v>907.01709998255103</v>
      </c>
      <c r="T24" s="20">
        <f>('Projection New Settlem data'!T24*$F61)/$B61</f>
        <v>913.31161664630963</v>
      </c>
      <c r="U24" s="20">
        <f>('Projection New Settlem data'!U24*$F61)/$B61</f>
        <v>919.60613331006812</v>
      </c>
      <c r="V24" s="20">
        <f>('Projection New Settlem data'!V24*$F61)/$B61</f>
        <v>925.90064997382672</v>
      </c>
      <c r="W24" s="20">
        <f>('Projection New Settlem data'!W24*$F61)/$B61</f>
        <v>932.19516663758509</v>
      </c>
      <c r="X24" s="20">
        <f>('Projection New Settlem data'!X24*$F61)/$B61</f>
        <v>938.48968330134358</v>
      </c>
      <c r="Y24" s="20">
        <f>('Projection New Settlem data'!Y24*$F61)/$B61</f>
        <v>944.78419996510218</v>
      </c>
      <c r="Z24" s="20">
        <f>('Projection New Settlem data'!Z24*$F61)/$B61</f>
        <v>951.07871662886066</v>
      </c>
      <c r="AA24" s="20">
        <f>('Projection New Settlem data'!AA24*$F61)/$B61</f>
        <v>957.37323329261903</v>
      </c>
      <c r="AB24" s="20">
        <f>('Projection New Settlem data'!AB24*$F61)/$B61</f>
        <v>963.66774995637775</v>
      </c>
      <c r="AC24" s="20">
        <f>('Projection New Settlem data'!AC24*$F61)/$B61</f>
        <v>969.96226662013612</v>
      </c>
      <c r="AD24" s="20">
        <f>('Projection New Settlem data'!AD24*$F61)/$B61</f>
        <v>976.25678328389461</v>
      </c>
      <c r="AE24" s="20">
        <f>('Projection New Settlem data'!AE24*$F61)/$B61</f>
        <v>982.55129994765321</v>
      </c>
      <c r="AF24" s="20">
        <f>('Projection New Settlem data'!AF24*$F61)/$B61</f>
        <v>988.84581661141169</v>
      </c>
      <c r="AG24" s="20">
        <f>('Projection New Settlem data'!AG24*$F61)/$B61</f>
        <v>995.14033327517029</v>
      </c>
      <c r="AH24" s="20">
        <f>('Projection New Settlem data'!AH24*$F61)/$B61</f>
        <v>1001.4348499389287</v>
      </c>
      <c r="AI24" s="20">
        <f>('Projection New Settlem data'!AI24*$F61)/$B61</f>
        <v>1007.7293666026872</v>
      </c>
      <c r="AJ24" s="20">
        <f>('Projection New Settlem data'!AJ24*$F61)/$B61</f>
        <v>1014.0238832664458</v>
      </c>
      <c r="AK24" s="20">
        <f>('Projection New Settlem data'!AK24*$F61)/$B61</f>
        <v>1020.3183999302042</v>
      </c>
      <c r="AL24" s="20">
        <f>('Projection New Settlem data'!AL24*$F61)/$B61</f>
        <v>1026.6129165939626</v>
      </c>
      <c r="AM24" s="20">
        <f>('Projection New Settlem data'!AM24*$F61)/$B61</f>
        <v>1032.9074332577213</v>
      </c>
      <c r="AN24" s="20">
        <f>('Projection New Settlem data'!AN24*$F61)/$B61</f>
        <v>1039.2019499214798</v>
      </c>
      <c r="AO24" s="20">
        <f>('Projection New Settlem data'!AO24*$F61)/$B61</f>
        <v>1045.4964665852381</v>
      </c>
      <c r="AP24" s="20">
        <f>('Projection New Settlem data'!AP24*$F61)/$B61</f>
        <v>1051.7909832489968</v>
      </c>
      <c r="AQ24" s="20">
        <f>('Projection New Settlem data'!AQ24*$F61)/$B61</f>
        <v>1058.0854999127553</v>
      </c>
      <c r="AR24" s="20">
        <f>('Projection New Settlem data'!AR24*$F61)/$B61</f>
        <v>1064.3800165765138</v>
      </c>
      <c r="AS24" s="20">
        <f>('Projection New Settlem data'!AS24*$F61)/$B61</f>
        <v>1070.6745332402722</v>
      </c>
      <c r="AT24" s="20">
        <f>('Projection New Settlem data'!AT24*$F61)/$B61</f>
        <v>1076.9690499040307</v>
      </c>
      <c r="AU24" s="20">
        <f>('Projection New Settlem data'!AU24*$F61)/$B61</f>
        <v>1083.2635665677894</v>
      </c>
      <c r="AV24" s="20">
        <f>('Projection New Settlem data'!AV24*$F61)/$B61</f>
        <v>1089.5580832315477</v>
      </c>
    </row>
    <row r="25" spans="1:48" x14ac:dyDescent="0.2">
      <c r="A25" s="9" t="s">
        <v>36</v>
      </c>
      <c r="B25" s="20">
        <f>('Projection New Settlem data'!B25*$F62)/$B62</f>
        <v>158.44575836012191</v>
      </c>
      <c r="C25" s="20">
        <f>('Projection New Settlem data'!C25*$F62)/$B62</f>
        <v>161.2693608316286</v>
      </c>
      <c r="D25" s="20">
        <f>('Projection New Settlem data'!D25*$F62)/$B62</f>
        <v>164.5095603890953</v>
      </c>
      <c r="E25" s="20">
        <f>('Projection New Settlem data'!E25*$F62)/$B62</f>
        <v>166.77770007932202</v>
      </c>
      <c r="F25" s="20">
        <f>('Projection New Settlem data'!F25*$F62)/$B62</f>
        <v>169.46243685550871</v>
      </c>
      <c r="G25" s="20">
        <f>('Projection New Settlem data'!G25*$F62)/$B62</f>
        <v>170.43449672274872</v>
      </c>
      <c r="H25" s="20">
        <f>('Projection New Settlem data'!H25*$F62)/$B62</f>
        <v>171.59171085041538</v>
      </c>
      <c r="I25" s="20">
        <f>('Projection New Settlem data'!I25*$F62)/$B62</f>
        <v>172.79521354318877</v>
      </c>
      <c r="J25" s="20">
        <f>('Projection New Settlem data'!J25*$F62)/$B62</f>
        <v>173.62840771510875</v>
      </c>
      <c r="K25" s="20">
        <f>('Projection New Settlem data'!K25*$F62)/$B62</f>
        <v>174.78562184277544</v>
      </c>
      <c r="L25" s="20">
        <f>('Projection New Settlem data'!L25*$F62)/$B62</f>
        <v>176.22056736108212</v>
      </c>
      <c r="M25" s="20">
        <f>('Projection New Settlem data'!M25*$F62)/$B62</f>
        <v>178.34984135598881</v>
      </c>
      <c r="N25" s="20">
        <f>('Projection New Settlem data'!N25*$F62)/$B62</f>
        <v>180.98828956706885</v>
      </c>
      <c r="O25" s="20">
        <f>('Projection New Settlem data'!O25*$F62)/$B62</f>
        <v>182.61764705882354</v>
      </c>
      <c r="P25" s="20">
        <f>('Projection New Settlem data'!P25*$F62)/$B62</f>
        <v>184.2470045505782</v>
      </c>
      <c r="Q25" s="20">
        <f>('Projection New Settlem data'!Q25*$F62)/$B62</f>
        <v>185.87636204233291</v>
      </c>
      <c r="R25" s="20">
        <f>('Projection New Settlem data'!R25*$F62)/$B62</f>
        <v>186.69104078821024</v>
      </c>
      <c r="S25" s="20">
        <f>('Projection New Settlem data'!S25*$F62)/$B62</f>
        <v>187.50571953408758</v>
      </c>
      <c r="T25" s="20">
        <f>('Projection New Settlem data'!T25*$F62)/$B62</f>
        <v>188.32039827996493</v>
      </c>
      <c r="U25" s="20">
        <f>('Projection New Settlem data'!U25*$F62)/$B62</f>
        <v>189.13507702584229</v>
      </c>
      <c r="V25" s="20">
        <f>('Projection New Settlem data'!V25*$F62)/$B62</f>
        <v>189.94975577171962</v>
      </c>
      <c r="W25" s="20">
        <f>('Projection New Settlem data'!W25*$F62)/$B62</f>
        <v>190.76443451759695</v>
      </c>
      <c r="X25" s="20">
        <f>('Projection New Settlem data'!X25*$F62)/$B62</f>
        <v>191.57911326347431</v>
      </c>
      <c r="Y25" s="20">
        <f>('Projection New Settlem data'!Y25*$F62)/$B62</f>
        <v>192.39379200935164</v>
      </c>
      <c r="Z25" s="20">
        <f>('Projection New Settlem data'!Z25*$F62)/$B62</f>
        <v>193.20847075522897</v>
      </c>
      <c r="AA25" s="20">
        <f>('Projection New Settlem data'!AA25*$F62)/$B62</f>
        <v>194.02314950110633</v>
      </c>
      <c r="AB25" s="20">
        <f>('Projection New Settlem data'!AB25*$F62)/$B62</f>
        <v>194.83782824698369</v>
      </c>
      <c r="AC25" s="20">
        <f>('Projection New Settlem data'!AC25*$F62)/$B62</f>
        <v>195.65250699286102</v>
      </c>
      <c r="AD25" s="20">
        <f>('Projection New Settlem data'!AD25*$F62)/$B62</f>
        <v>196.46718573873835</v>
      </c>
      <c r="AE25" s="20">
        <f>('Projection New Settlem data'!AE25*$F62)/$B62</f>
        <v>197.28186448461571</v>
      </c>
      <c r="AF25" s="20">
        <f>('Projection New Settlem data'!AF25*$F62)/$B62</f>
        <v>198.09654323049307</v>
      </c>
      <c r="AG25" s="20">
        <f>('Projection New Settlem data'!AG25*$F62)/$B62</f>
        <v>198.9112219763704</v>
      </c>
      <c r="AH25" s="20">
        <f>('Projection New Settlem data'!AH25*$F62)/$B62</f>
        <v>199.72590072224773</v>
      </c>
      <c r="AI25" s="20">
        <f>('Projection New Settlem data'!AI25*$F62)/$B62</f>
        <v>200.54057946812509</v>
      </c>
      <c r="AJ25" s="20">
        <f>('Projection New Settlem data'!AJ25*$F62)/$B62</f>
        <v>201.35525821400242</v>
      </c>
      <c r="AK25" s="20">
        <f>('Projection New Settlem data'!AK25*$F62)/$B62</f>
        <v>202.16993695987975</v>
      </c>
      <c r="AL25" s="20">
        <f>('Projection New Settlem data'!AL25*$F62)/$B62</f>
        <v>202.98461570575711</v>
      </c>
      <c r="AM25" s="20">
        <f>('Projection New Settlem data'!AM25*$F62)/$B62</f>
        <v>203.79929445163447</v>
      </c>
      <c r="AN25" s="20">
        <f>('Projection New Settlem data'!AN25*$F62)/$B62</f>
        <v>204.6139731975118</v>
      </c>
      <c r="AO25" s="20">
        <f>('Projection New Settlem data'!AO25*$F62)/$B62</f>
        <v>205.42865194338913</v>
      </c>
      <c r="AP25" s="20">
        <f>('Projection New Settlem data'!AP25*$F62)/$B62</f>
        <v>206.24333068926646</v>
      </c>
      <c r="AQ25" s="20">
        <f>('Projection New Settlem data'!AQ25*$F62)/$B62</f>
        <v>207.05800943514384</v>
      </c>
      <c r="AR25" s="20">
        <f>('Projection New Settlem data'!AR25*$F62)/$B62</f>
        <v>207.87268818102118</v>
      </c>
      <c r="AS25" s="20">
        <f>('Projection New Settlem data'!AS25*$F62)/$B62</f>
        <v>208.68736692689851</v>
      </c>
      <c r="AT25" s="20">
        <f>('Projection New Settlem data'!AT25*$F62)/$B62</f>
        <v>209.50204567277584</v>
      </c>
      <c r="AU25" s="20">
        <f>('Projection New Settlem data'!AU25*$F62)/$B62</f>
        <v>210.31672441865319</v>
      </c>
      <c r="AV25" s="20">
        <f>('Projection New Settlem data'!AV25*$F62)/$B62</f>
        <v>211.13140316453055</v>
      </c>
    </row>
    <row r="26" spans="1:48" x14ac:dyDescent="0.2">
      <c r="A26" s="9" t="s">
        <v>37</v>
      </c>
      <c r="B26" s="20">
        <f>('Projection New Settlem data'!B26*$F63)/$B63</f>
        <v>159.39899272162222</v>
      </c>
      <c r="C26" s="20">
        <f>('Projection New Settlem data'!C26*$F63)/$B63</f>
        <v>161.98677422168521</v>
      </c>
      <c r="D26" s="20">
        <f>('Projection New Settlem data'!D26*$F63)/$B63</f>
        <v>165.24237030240963</v>
      </c>
      <c r="E26" s="20">
        <f>('Projection New Settlem data'!E26*$F63)/$B63</f>
        <v>168.33101273796871</v>
      </c>
      <c r="F26" s="20">
        <f>('Projection New Settlem data'!F26*$F63)/$B63</f>
        <v>172.21268498806319</v>
      </c>
      <c r="G26" s="20">
        <f>('Projection New Settlem data'!G26*$F63)/$B63</f>
        <v>173.46483732680335</v>
      </c>
      <c r="H26" s="20">
        <f>('Projection New Settlem data'!H26*$F63)/$B63</f>
        <v>174.46655919779548</v>
      </c>
      <c r="I26" s="20">
        <f>('Projection New Settlem data'!I26*$F63)/$B63</f>
        <v>175.6769731252443</v>
      </c>
      <c r="J26" s="20">
        <f>('Projection New Settlem data'!J26*$F63)/$B63</f>
        <v>176.55347976236243</v>
      </c>
      <c r="K26" s="20">
        <f>('Projection New Settlem data'!K26*$F63)/$B63</f>
        <v>177.88910892368523</v>
      </c>
      <c r="L26" s="20">
        <f>('Projection New Settlem data'!L26*$F63)/$B63</f>
        <v>179.26647649629942</v>
      </c>
      <c r="M26" s="20">
        <f>('Projection New Settlem data'!M26*$F63)/$B63</f>
        <v>181.81251958507107</v>
      </c>
      <c r="N26" s="20">
        <f>('Projection New Settlem data'!N26*$F63)/$B63</f>
        <v>182.93945668993723</v>
      </c>
      <c r="O26" s="20">
        <f>('Projection New Settlem data'!O26*$F63)/$B63</f>
        <v>184.57142857142856</v>
      </c>
      <c r="P26" s="20">
        <f>('Projection New Settlem data'!P26*$F63)/$B63</f>
        <v>186.20340045291988</v>
      </c>
      <c r="Q26" s="20">
        <f>('Projection New Settlem data'!Q26*$F63)/$B63</f>
        <v>187.83537233441123</v>
      </c>
      <c r="R26" s="20">
        <f>('Projection New Settlem data'!R26*$F63)/$B63</f>
        <v>188.65135827515692</v>
      </c>
      <c r="S26" s="20">
        <f>('Projection New Settlem data'!S26*$F63)/$B63</f>
        <v>189.46734421590259</v>
      </c>
      <c r="T26" s="20">
        <f>('Projection New Settlem data'!T26*$F63)/$B63</f>
        <v>190.28333015664825</v>
      </c>
      <c r="U26" s="20">
        <f>('Projection New Settlem data'!U26*$F63)/$B63</f>
        <v>191.09931609739391</v>
      </c>
      <c r="V26" s="20">
        <f>('Projection New Settlem data'!V26*$F63)/$B63</f>
        <v>191.91530203813957</v>
      </c>
      <c r="W26" s="20">
        <f>('Projection New Settlem data'!W26*$F63)/$B63</f>
        <v>192.73128797888526</v>
      </c>
      <c r="X26" s="20">
        <f>('Projection New Settlem data'!X26*$F63)/$B63</f>
        <v>193.54727391963092</v>
      </c>
      <c r="Y26" s="20">
        <f>('Projection New Settlem data'!Y26*$F63)/$B63</f>
        <v>194.36325986037662</v>
      </c>
      <c r="Z26" s="20">
        <f>('Projection New Settlem data'!Z26*$F63)/$B63</f>
        <v>195.17924580112228</v>
      </c>
      <c r="AA26" s="20">
        <f>('Projection New Settlem data'!AA26*$F63)/$B63</f>
        <v>195.99523174186794</v>
      </c>
      <c r="AB26" s="20">
        <f>('Projection New Settlem data'!AB26*$F63)/$B63</f>
        <v>196.8112176826136</v>
      </c>
      <c r="AC26" s="20">
        <f>('Projection New Settlem data'!AC26*$F63)/$B63</f>
        <v>197.62720362335926</v>
      </c>
      <c r="AD26" s="20">
        <f>('Projection New Settlem data'!AD26*$F63)/$B63</f>
        <v>198.44318956410496</v>
      </c>
      <c r="AE26" s="20">
        <f>('Projection New Settlem data'!AE26*$F63)/$B63</f>
        <v>199.25917550485062</v>
      </c>
      <c r="AF26" s="20">
        <f>('Projection New Settlem data'!AF26*$F63)/$B63</f>
        <v>200.07516144559631</v>
      </c>
      <c r="AG26" s="20">
        <f>('Projection New Settlem data'!AG26*$F63)/$B63</f>
        <v>200.89114738634197</v>
      </c>
      <c r="AH26" s="20">
        <f>('Projection New Settlem data'!AH26*$F63)/$B63</f>
        <v>201.70713332708763</v>
      </c>
      <c r="AI26" s="20">
        <f>('Projection New Settlem data'!AI26*$F63)/$B63</f>
        <v>202.52311926783329</v>
      </c>
      <c r="AJ26" s="20">
        <f>('Projection New Settlem data'!AJ26*$F63)/$B63</f>
        <v>203.33910520857896</v>
      </c>
      <c r="AK26" s="20">
        <f>('Projection New Settlem data'!AK26*$F63)/$B63</f>
        <v>204.15509114932465</v>
      </c>
      <c r="AL26" s="20">
        <f>('Projection New Settlem data'!AL26*$F63)/$B63</f>
        <v>204.97107709007031</v>
      </c>
      <c r="AM26" s="20">
        <f>('Projection New Settlem data'!AM26*$F63)/$B63</f>
        <v>205.787063030816</v>
      </c>
      <c r="AN26" s="20">
        <f>('Projection New Settlem data'!AN26*$F63)/$B63</f>
        <v>206.60304897156163</v>
      </c>
      <c r="AO26" s="20">
        <f>('Projection New Settlem data'!AO26*$F63)/$B63</f>
        <v>207.41903491230732</v>
      </c>
      <c r="AP26" s="20">
        <f>('Projection New Settlem data'!AP26*$F63)/$B63</f>
        <v>208.23502085305299</v>
      </c>
      <c r="AQ26" s="20">
        <f>('Projection New Settlem data'!AQ26*$F63)/$B63</f>
        <v>209.05100679379868</v>
      </c>
      <c r="AR26" s="20">
        <f>('Projection New Settlem data'!AR26*$F63)/$B63</f>
        <v>209.86699273454434</v>
      </c>
      <c r="AS26" s="20">
        <f>('Projection New Settlem data'!AS26*$F63)/$B63</f>
        <v>210.68297867529</v>
      </c>
      <c r="AT26" s="20">
        <f>('Projection New Settlem data'!AT26*$F63)/$B63</f>
        <v>211.49896461603566</v>
      </c>
      <c r="AU26" s="20">
        <f>('Projection New Settlem data'!AU26*$F63)/$B63</f>
        <v>212.31495055678133</v>
      </c>
      <c r="AV26" s="20">
        <f>('Projection New Settlem data'!AV26*$F63)/$B63</f>
        <v>213.13093649752702</v>
      </c>
    </row>
    <row r="27" spans="1:48" x14ac:dyDescent="0.2">
      <c r="A27" s="1" t="s">
        <v>38</v>
      </c>
      <c r="B27" s="20">
        <f>('Projection New Settlem data'!B27*$F64)/$B64</f>
        <v>2567.6361874280551</v>
      </c>
      <c r="C27" s="20">
        <f>('Projection New Settlem data'!C27*$F64)/$B64</f>
        <v>2603.4986437516727</v>
      </c>
      <c r="D27" s="20">
        <f>('Projection New Settlem data'!D27*$F64)/$B64</f>
        <v>2646.3022206540554</v>
      </c>
      <c r="E27" s="20">
        <f>('Projection New Settlem data'!E27*$F64)/$B64</f>
        <v>2686.2136639819528</v>
      </c>
      <c r="F27" s="20">
        <f>('Projection New Settlem data'!F27*$F64)/$B64</f>
        <v>2716.8702798714971</v>
      </c>
      <c r="G27" s="20">
        <f>('Projection New Settlem data'!G27*$F64)/$B64</f>
        <v>2752.1543094802173</v>
      </c>
      <c r="H27" s="20">
        <f>('Projection New Settlem data'!H27*$F64)/$B64</f>
        <v>2769.5071109271294</v>
      </c>
      <c r="I27" s="20">
        <f>('Projection New Settlem data'!I27*$F64)/$B64</f>
        <v>2793.2226062379091</v>
      </c>
      <c r="J27" s="20">
        <f>('Projection New Settlem data'!J27*$F64)/$B64</f>
        <v>2812.3106878295121</v>
      </c>
      <c r="K27" s="20">
        <f>('Projection New Settlem data'!K27*$F64)/$B64</f>
        <v>2840.0751701445706</v>
      </c>
      <c r="L27" s="20">
        <f>('Projection New Settlem data'!L27*$F64)/$B64</f>
        <v>2915.2706430811886</v>
      </c>
      <c r="M27" s="20">
        <f>('Projection New Settlem data'!M27*$F64)/$B64</f>
        <v>2956.9173665537774</v>
      </c>
      <c r="N27" s="20">
        <f>('Projection New Settlem data'!N27*$F64)/$B64</f>
        <v>3007.8189174647187</v>
      </c>
      <c r="O27" s="20">
        <f>('Projection New Settlem data'!O27*$F64)/$B64</f>
        <v>3046.8048780487807</v>
      </c>
      <c r="P27" s="20">
        <f>('Projection New Settlem data'!P27*$F64)/$B64</f>
        <v>3085.7908386328427</v>
      </c>
      <c r="Q27" s="20">
        <f>('Projection New Settlem data'!Q27*$F64)/$B64</f>
        <v>3124.7767992169047</v>
      </c>
      <c r="R27" s="20">
        <f>('Projection New Settlem data'!R27*$F64)/$B64</f>
        <v>3144.2697795089357</v>
      </c>
      <c r="S27" s="20">
        <f>('Projection New Settlem data'!S27*$F64)/$B64</f>
        <v>3163.7627598009663</v>
      </c>
      <c r="T27" s="20">
        <f>('Projection New Settlem data'!T27*$F64)/$B64</f>
        <v>3183.2557400929973</v>
      </c>
      <c r="U27" s="20">
        <f>('Projection New Settlem data'!U27*$F64)/$B64</f>
        <v>3202.7487203850283</v>
      </c>
      <c r="V27" s="20">
        <f>('Projection New Settlem data'!V27*$F64)/$B64</f>
        <v>3222.2417006770593</v>
      </c>
      <c r="W27" s="20">
        <f>('Projection New Settlem data'!W27*$F64)/$B64</f>
        <v>3241.7346809690907</v>
      </c>
      <c r="X27" s="20">
        <f>('Projection New Settlem data'!X27*$F64)/$B64</f>
        <v>3261.2276612611213</v>
      </c>
      <c r="Y27" s="20">
        <f>('Projection New Settlem data'!Y27*$F64)/$B64</f>
        <v>3280.7206415531523</v>
      </c>
      <c r="Z27" s="20">
        <f>('Projection New Settlem data'!Z27*$F64)/$B64</f>
        <v>3300.2136218451833</v>
      </c>
      <c r="AA27" s="20">
        <f>('Projection New Settlem data'!AA27*$F64)/$B64</f>
        <v>3319.7066021372143</v>
      </c>
      <c r="AB27" s="20">
        <f>('Projection New Settlem data'!AB27*$F64)/$B64</f>
        <v>3339.1995824292449</v>
      </c>
      <c r="AC27" s="20">
        <f>('Projection New Settlem data'!AC27*$F64)/$B64</f>
        <v>3358.6925627212763</v>
      </c>
      <c r="AD27" s="20">
        <f>('Projection New Settlem data'!AD27*$F64)/$B64</f>
        <v>3378.1855430133073</v>
      </c>
      <c r="AE27" s="20">
        <f>('Projection New Settlem data'!AE27*$F64)/$B64</f>
        <v>3397.6785233053379</v>
      </c>
      <c r="AF27" s="20">
        <f>('Projection New Settlem data'!AF27*$F64)/$B64</f>
        <v>3417.1715035973693</v>
      </c>
      <c r="AG27" s="20">
        <f>('Projection New Settlem data'!AG27*$F64)/$B64</f>
        <v>3436.6644838893999</v>
      </c>
      <c r="AH27" s="20">
        <f>('Projection New Settlem data'!AH27*$F64)/$B64</f>
        <v>3456.1574641814309</v>
      </c>
      <c r="AI27" s="20">
        <f>('Projection New Settlem data'!AI27*$F64)/$B64</f>
        <v>3475.6504444734624</v>
      </c>
      <c r="AJ27" s="20">
        <f>('Projection New Settlem data'!AJ27*$F64)/$B64</f>
        <v>3495.1434247654929</v>
      </c>
      <c r="AK27" s="20">
        <f>('Projection New Settlem data'!AK27*$F64)/$B64</f>
        <v>3514.6364050575235</v>
      </c>
      <c r="AL27" s="20">
        <f>('Projection New Settlem data'!AL27*$F64)/$B64</f>
        <v>3534.1293853495549</v>
      </c>
      <c r="AM27" s="20">
        <f>('Projection New Settlem data'!AM27*$F64)/$B64</f>
        <v>3553.6223656415859</v>
      </c>
      <c r="AN27" s="20">
        <f>('Projection New Settlem data'!AN27*$F64)/$B64</f>
        <v>3573.1153459336165</v>
      </c>
      <c r="AO27" s="20">
        <f>('Projection New Settlem data'!AO27*$F64)/$B64</f>
        <v>3592.6083262256479</v>
      </c>
      <c r="AP27" s="20">
        <f>('Projection New Settlem data'!AP27*$F64)/$B64</f>
        <v>3612.1013065176789</v>
      </c>
      <c r="AQ27" s="20">
        <f>('Projection New Settlem data'!AQ27*$F64)/$B64</f>
        <v>3631.5942868097095</v>
      </c>
      <c r="AR27" s="20">
        <f>('Projection New Settlem data'!AR27*$F64)/$B64</f>
        <v>3651.087267101741</v>
      </c>
      <c r="AS27" s="20">
        <f>('Projection New Settlem data'!AS27*$F64)/$B64</f>
        <v>3670.5802473937715</v>
      </c>
      <c r="AT27" s="20">
        <f>('Projection New Settlem data'!AT27*$F64)/$B64</f>
        <v>3690.0732276858025</v>
      </c>
      <c r="AU27" s="20">
        <f>('Projection New Settlem data'!AU27*$F64)/$B64</f>
        <v>3709.566207977834</v>
      </c>
      <c r="AV27" s="20">
        <f>('Projection New Settlem data'!AV27*$F64)/$B64</f>
        <v>3729.0591882698645</v>
      </c>
    </row>
    <row r="28" spans="1:48" x14ac:dyDescent="0.2">
      <c r="A28" s="1" t="s">
        <v>39</v>
      </c>
      <c r="B28" s="20">
        <f>('Projection New Settlem data'!B28*$F65)/$B65</f>
        <v>118.85829561144114</v>
      </c>
      <c r="C28" s="20">
        <f>('Projection New Settlem data'!C28*$F65)/$B65</f>
        <v>120.14107092639654</v>
      </c>
      <c r="D28" s="20">
        <f>('Projection New Settlem data'!D28*$F65)/$B65</f>
        <v>122.85322444944516</v>
      </c>
      <c r="E28" s="20">
        <f>('Projection New Settlem data'!E28*$F65)/$B65</f>
        <v>125.19887073964935</v>
      </c>
      <c r="F28" s="20">
        <f>('Projection New Settlem data'!F28*$F65)/$B65</f>
        <v>127.76442136956021</v>
      </c>
      <c r="G28" s="20">
        <f>('Projection New Settlem data'!G28*$F65)/$B65</f>
        <v>129.30375174750671</v>
      </c>
      <c r="H28" s="20">
        <f>('Projection New Settlem data'!H28*$F65)/$B65</f>
        <v>129.85351259677333</v>
      </c>
      <c r="I28" s="20">
        <f>('Projection New Settlem data'!I28*$F65)/$B65</f>
        <v>131.02633574187541</v>
      </c>
      <c r="J28" s="20">
        <f>('Projection New Settlem data'!J28*$F65)/$B65</f>
        <v>132.38241250339973</v>
      </c>
      <c r="K28" s="20">
        <f>('Projection New Settlem data'!K28*$F65)/$B65</f>
        <v>133.44528347864852</v>
      </c>
      <c r="L28" s="20">
        <f>('Projection New Settlem data'!L28*$F65)/$B65</f>
        <v>134.14164722105289</v>
      </c>
      <c r="M28" s="20">
        <f>('Projection New Settlem data'!M28*$F65)/$B65</f>
        <v>134.72805879360394</v>
      </c>
      <c r="N28" s="20">
        <f>('Projection New Settlem data'!N28*$F65)/$B65</f>
        <v>135.38777181272388</v>
      </c>
      <c r="O28" s="20">
        <f>('Projection New Settlem data'!O28*$F65)/$B65</f>
        <v>136.49462365591398</v>
      </c>
      <c r="P28" s="20">
        <f>('Projection New Settlem data'!P28*$F65)/$B65</f>
        <v>137.60147549910408</v>
      </c>
      <c r="Q28" s="20">
        <f>('Projection New Settlem data'!Q28*$F65)/$B65</f>
        <v>138.70832734229418</v>
      </c>
      <c r="R28" s="20">
        <f>('Projection New Settlem data'!R28*$F65)/$B65</f>
        <v>139.26175326388926</v>
      </c>
      <c r="S28" s="20">
        <f>('Projection New Settlem data'!S28*$F65)/$B65</f>
        <v>139.81517918548431</v>
      </c>
      <c r="T28" s="20">
        <f>('Projection New Settlem data'!T28*$F65)/$B65</f>
        <v>140.36860510707936</v>
      </c>
      <c r="U28" s="20">
        <f>('Projection New Settlem data'!U28*$F65)/$B65</f>
        <v>140.92203102867441</v>
      </c>
      <c r="V28" s="20">
        <f>('Projection New Settlem data'!V28*$F65)/$B65</f>
        <v>141.47545695026946</v>
      </c>
      <c r="W28" s="20">
        <f>('Projection New Settlem data'!W28*$F65)/$B65</f>
        <v>142.02888287186451</v>
      </c>
      <c r="X28" s="20">
        <f>('Projection New Settlem data'!X28*$F65)/$B65</f>
        <v>142.58230879345956</v>
      </c>
      <c r="Y28" s="20">
        <f>('Projection New Settlem data'!Y28*$F65)/$B65</f>
        <v>143.13573471505464</v>
      </c>
      <c r="Z28" s="20">
        <f>('Projection New Settlem data'!Z28*$F65)/$B65</f>
        <v>143.68916063664969</v>
      </c>
      <c r="AA28" s="20">
        <f>('Projection New Settlem data'!AA28*$F65)/$B65</f>
        <v>144.24258655824474</v>
      </c>
      <c r="AB28" s="20">
        <f>('Projection New Settlem data'!AB28*$F65)/$B65</f>
        <v>144.79601247983982</v>
      </c>
      <c r="AC28" s="20">
        <f>('Projection New Settlem data'!AC28*$F65)/$B65</f>
        <v>145.34943840143487</v>
      </c>
      <c r="AD28" s="20">
        <f>('Projection New Settlem data'!AD28*$F65)/$B65</f>
        <v>145.90286432302992</v>
      </c>
      <c r="AE28" s="20">
        <f>('Projection New Settlem data'!AE28*$F65)/$B65</f>
        <v>146.45629024462497</v>
      </c>
      <c r="AF28" s="20">
        <f>('Projection New Settlem data'!AF28*$F65)/$B65</f>
        <v>147.00971616622002</v>
      </c>
      <c r="AG28" s="20">
        <f>('Projection New Settlem data'!AG28*$F65)/$B65</f>
        <v>147.56314208781507</v>
      </c>
      <c r="AH28" s="20">
        <f>('Projection New Settlem data'!AH28*$F65)/$B65</f>
        <v>148.11656800941012</v>
      </c>
      <c r="AI28" s="20">
        <f>('Projection New Settlem data'!AI28*$F65)/$B65</f>
        <v>148.66999393100517</v>
      </c>
      <c r="AJ28" s="20">
        <f>('Projection New Settlem data'!AJ28*$F65)/$B65</f>
        <v>149.22341985260022</v>
      </c>
      <c r="AK28" s="20">
        <f>('Projection New Settlem data'!AK28*$F65)/$B65</f>
        <v>149.77684577419527</v>
      </c>
      <c r="AL28" s="20">
        <f>('Projection New Settlem data'!AL28*$F65)/$B65</f>
        <v>150.33027169579034</v>
      </c>
      <c r="AM28" s="20">
        <f>('Projection New Settlem data'!AM28*$F65)/$B65</f>
        <v>150.88369761738539</v>
      </c>
      <c r="AN28" s="20">
        <f>('Projection New Settlem data'!AN28*$F65)/$B65</f>
        <v>151.43712353898044</v>
      </c>
      <c r="AO28" s="20">
        <f>('Projection New Settlem data'!AO28*$F65)/$B65</f>
        <v>151.99054946057549</v>
      </c>
      <c r="AP28" s="20">
        <f>('Projection New Settlem data'!AP28*$F65)/$B65</f>
        <v>152.54397538217054</v>
      </c>
      <c r="AQ28" s="20">
        <f>('Projection New Settlem data'!AQ28*$F65)/$B65</f>
        <v>153.09740130376559</v>
      </c>
      <c r="AR28" s="20">
        <f>('Projection New Settlem data'!AR28*$F65)/$B65</f>
        <v>153.65082722536067</v>
      </c>
      <c r="AS28" s="20">
        <f>('Projection New Settlem data'!AS28*$F65)/$B65</f>
        <v>154.20425314695572</v>
      </c>
      <c r="AT28" s="20">
        <f>('Projection New Settlem data'!AT28*$F65)/$B65</f>
        <v>154.75767906855077</v>
      </c>
      <c r="AU28" s="20">
        <f>('Projection New Settlem data'!AU28*$F65)/$B65</f>
        <v>155.31110499014582</v>
      </c>
      <c r="AV28" s="20">
        <f>('Projection New Settlem data'!AV28*$F65)/$B65</f>
        <v>155.8645309117409</v>
      </c>
    </row>
    <row r="29" spans="1:48" x14ac:dyDescent="0.2">
      <c r="A29" s="1" t="s">
        <v>41</v>
      </c>
      <c r="B29" s="20">
        <f>('Projection New Settlem data'!B29*$F66)/$B66</f>
        <v>172.75378221954003</v>
      </c>
      <c r="C29" s="20">
        <f>('Projection New Settlem data'!C29*$F66)/$B66</f>
        <v>174.44464140404088</v>
      </c>
      <c r="D29" s="20">
        <f>('Projection New Settlem data'!D29*$F66)/$B66</f>
        <v>176.29157989788027</v>
      </c>
      <c r="E29" s="20">
        <f>('Projection New Settlem data'!E29*$F66)/$B66</f>
        <v>177.87838620948875</v>
      </c>
      <c r="F29" s="20">
        <f>('Projection New Settlem data'!F29*$F66)/$B66</f>
        <v>179.72532470332814</v>
      </c>
      <c r="G29" s="20">
        <f>('Projection New Settlem data'!G29*$F66)/$B66</f>
        <v>181.75435572472912</v>
      </c>
      <c r="H29" s="20">
        <f>('Projection New Settlem data'!H29*$F66)/$B66</f>
        <v>183.75737352790708</v>
      </c>
      <c r="I29" s="20">
        <f>('Projection New Settlem data'!I29*$F66)/$B66</f>
        <v>185.73437811286189</v>
      </c>
      <c r="J29" s="20">
        <f>('Projection New Settlem data'!J29*$F66)/$B66</f>
        <v>187.99752809827072</v>
      </c>
      <c r="K29" s="20">
        <f>('Projection New Settlem data'!K29*$F66)/$B66</f>
        <v>189.09008326364051</v>
      </c>
      <c r="L29" s="20">
        <f>('Projection New Settlem data'!L29*$F66)/$B66</f>
        <v>190.85898210281059</v>
      </c>
      <c r="M29" s="20">
        <f>('Projection New Settlem data'!M29*$F66)/$B66</f>
        <v>192.21166945041128</v>
      </c>
      <c r="N29" s="20">
        <f>('Projection New Settlem data'!N29*$F66)/$B66</f>
        <v>193.59037001623503</v>
      </c>
      <c r="O29" s="20">
        <f>('Projection New Settlem data'!O29*$F66)/$B66</f>
        <v>195.34105960264901</v>
      </c>
      <c r="P29" s="20">
        <f>('Projection New Settlem data'!P29*$F66)/$B66</f>
        <v>197.09174918906294</v>
      </c>
      <c r="Q29" s="20">
        <f>('Projection New Settlem data'!Q29*$F66)/$B66</f>
        <v>198.84243877547689</v>
      </c>
      <c r="R29" s="20">
        <f>('Projection New Settlem data'!R29*$F66)/$B66</f>
        <v>199.7177835686839</v>
      </c>
      <c r="S29" s="20">
        <f>('Projection New Settlem data'!S29*$F66)/$B66</f>
        <v>200.59312836189085</v>
      </c>
      <c r="T29" s="20">
        <f>('Projection New Settlem data'!T29*$F66)/$B66</f>
        <v>201.46847315509783</v>
      </c>
      <c r="U29" s="20">
        <f>('Projection New Settlem data'!U29*$F66)/$B66</f>
        <v>202.3438179483048</v>
      </c>
      <c r="V29" s="20">
        <f>('Projection New Settlem data'!V29*$F66)/$B66</f>
        <v>203.21916274151178</v>
      </c>
      <c r="W29" s="20">
        <f>('Projection New Settlem data'!W29*$F66)/$B66</f>
        <v>204.09450753471873</v>
      </c>
      <c r="X29" s="20">
        <f>('Projection New Settlem data'!X29*$F66)/$B66</f>
        <v>204.96985232792574</v>
      </c>
      <c r="Y29" s="20">
        <f>('Projection New Settlem data'!Y29*$F66)/$B66</f>
        <v>205.84519712113271</v>
      </c>
      <c r="Z29" s="20">
        <f>('Projection New Settlem data'!Z29*$F66)/$B66</f>
        <v>206.72054191433969</v>
      </c>
      <c r="AA29" s="20">
        <f>('Projection New Settlem data'!AA29*$F66)/$B66</f>
        <v>207.59588670754664</v>
      </c>
      <c r="AB29" s="20">
        <f>('Projection New Settlem data'!AB29*$F66)/$B66</f>
        <v>208.47123150075362</v>
      </c>
      <c r="AC29" s="20">
        <f>('Projection New Settlem data'!AC29*$F66)/$B66</f>
        <v>209.3465762939606</v>
      </c>
      <c r="AD29" s="20">
        <f>('Projection New Settlem data'!AD29*$F66)/$B66</f>
        <v>210.2219210871676</v>
      </c>
      <c r="AE29" s="20">
        <f>('Projection New Settlem data'!AE29*$F66)/$B66</f>
        <v>211.09726588037455</v>
      </c>
      <c r="AF29" s="20">
        <f>('Projection New Settlem data'!AF29*$F66)/$B66</f>
        <v>211.97261067358153</v>
      </c>
      <c r="AG29" s="20">
        <f>('Projection New Settlem data'!AG29*$F66)/$B66</f>
        <v>212.84795546678851</v>
      </c>
      <c r="AH29" s="20">
        <f>('Projection New Settlem data'!AH29*$F66)/$B66</f>
        <v>213.72330025999548</v>
      </c>
      <c r="AI29" s="20">
        <f>('Projection New Settlem data'!AI29*$F66)/$B66</f>
        <v>214.59864505320243</v>
      </c>
      <c r="AJ29" s="20">
        <f>('Projection New Settlem data'!AJ29*$F66)/$B66</f>
        <v>215.47398984640944</v>
      </c>
      <c r="AK29" s="20">
        <f>('Projection New Settlem data'!AK29*$F66)/$B66</f>
        <v>216.34933463961642</v>
      </c>
      <c r="AL29" s="20">
        <f>('Projection New Settlem data'!AL29*$F66)/$B66</f>
        <v>217.22467943282339</v>
      </c>
      <c r="AM29" s="20">
        <f>('Projection New Settlem data'!AM29*$F66)/$B66</f>
        <v>218.10002422603034</v>
      </c>
      <c r="AN29" s="20">
        <f>('Projection New Settlem data'!AN29*$F66)/$B66</f>
        <v>218.97536901923732</v>
      </c>
      <c r="AO29" s="20">
        <f>('Projection New Settlem data'!AO29*$F66)/$B66</f>
        <v>219.8507138124443</v>
      </c>
      <c r="AP29" s="20">
        <f>('Projection New Settlem data'!AP29*$F66)/$B66</f>
        <v>220.7260586056513</v>
      </c>
      <c r="AQ29" s="20">
        <f>('Projection New Settlem data'!AQ29*$F66)/$B66</f>
        <v>221.60140339885825</v>
      </c>
      <c r="AR29" s="20">
        <f>('Projection New Settlem data'!AR29*$F66)/$B66</f>
        <v>222.47674819206523</v>
      </c>
      <c r="AS29" s="20">
        <f>('Projection New Settlem data'!AS29*$F66)/$B66</f>
        <v>223.35209298527221</v>
      </c>
      <c r="AT29" s="20">
        <f>('Projection New Settlem data'!AT29*$F66)/$B66</f>
        <v>224.22743777847919</v>
      </c>
      <c r="AU29" s="20">
        <f>('Projection New Settlem data'!AU29*$F66)/$B66</f>
        <v>225.10278257168613</v>
      </c>
      <c r="AV29" s="20">
        <f>('Projection New Settlem data'!AV29*$F66)/$B66</f>
        <v>225.97812736489311</v>
      </c>
    </row>
    <row r="30" spans="1:48" x14ac:dyDescent="0.2">
      <c r="A30" s="1" t="s">
        <v>43</v>
      </c>
      <c r="B30" s="20">
        <f>('Projection New Settlem data'!B30*$F67)/$B67</f>
        <v>147.14310694688939</v>
      </c>
      <c r="C30" s="20">
        <f>('Projection New Settlem data'!C30*$F67)/$B67</f>
        <v>148.77715183865138</v>
      </c>
      <c r="D30" s="20">
        <f>('Projection New Settlem data'!D30*$F67)/$B67</f>
        <v>151.20186361352401</v>
      </c>
      <c r="E30" s="20">
        <f>('Projection New Settlem data'!E30*$F67)/$B67</f>
        <v>153.78470876501876</v>
      </c>
      <c r="F30" s="20">
        <f>('Projection New Settlem data'!F30*$F67)/$B67</f>
        <v>157.31635417624625</v>
      </c>
      <c r="G30" s="20">
        <f>('Projection New Settlem data'!G30*$F67)/$B67</f>
        <v>159.05582131908966</v>
      </c>
      <c r="H30" s="20">
        <f>('Projection New Settlem data'!H30*$F67)/$B67</f>
        <v>160.79528846193304</v>
      </c>
      <c r="I30" s="20">
        <f>('Projection New Settlem data'!I30*$F67)/$B67</f>
        <v>162.66653341862821</v>
      </c>
      <c r="J30" s="20">
        <f>('Projection New Settlem data'!J30*$F67)/$B67</f>
        <v>164.51142281255304</v>
      </c>
      <c r="K30" s="20">
        <f>('Projection New Settlem data'!K30*$F67)/$B67</f>
        <v>166.06640101600394</v>
      </c>
      <c r="L30" s="20">
        <f>('Projection New Settlem data'!L30*$F67)/$B67</f>
        <v>167.72680147053632</v>
      </c>
      <c r="M30" s="20">
        <f>('Projection New Settlem data'!M30*$F67)/$B67</f>
        <v>170.01973543155714</v>
      </c>
      <c r="N30" s="20">
        <f>('Projection New Settlem data'!N30*$F67)/$B67</f>
        <v>171.78555813717091</v>
      </c>
      <c r="O30" s="20">
        <f>('Projection New Settlem data'!O30*$F67)/$B67</f>
        <v>173.73059866962305</v>
      </c>
      <c r="P30" s="20">
        <f>('Projection New Settlem data'!P30*$F67)/$B67</f>
        <v>175.67563920207522</v>
      </c>
      <c r="Q30" s="20">
        <f>('Projection New Settlem data'!Q30*$F67)/$B67</f>
        <v>177.62067973452739</v>
      </c>
      <c r="R30" s="20">
        <f>('Projection New Settlem data'!R30*$F67)/$B67</f>
        <v>186.85303337298257</v>
      </c>
      <c r="S30" s="20">
        <f>('Projection New Settlem data'!S30*$F67)/$B67</f>
        <v>196.08538701143777</v>
      </c>
      <c r="T30" s="20">
        <f>('Projection New Settlem data'!T30*$F67)/$B67</f>
        <v>205.31774064989295</v>
      </c>
      <c r="U30" s="20">
        <f>('Projection New Settlem data'!U30*$F67)/$B67</f>
        <v>214.55009428834819</v>
      </c>
      <c r="V30" s="20">
        <f>('Projection New Settlem data'!V30*$F67)/$B67</f>
        <v>223.78244792680337</v>
      </c>
      <c r="W30" s="20">
        <f>('Projection New Settlem data'!W30*$F67)/$B67</f>
        <v>233.01480156525855</v>
      </c>
      <c r="X30" s="20">
        <f>('Projection New Settlem data'!X30*$F67)/$B67</f>
        <v>242.24715520371376</v>
      </c>
      <c r="Y30" s="20">
        <f>('Projection New Settlem data'!Y30*$F67)/$B67</f>
        <v>251.47950884216894</v>
      </c>
      <c r="Z30" s="20">
        <f>('Projection New Settlem data'!Z30*$F67)/$B67</f>
        <v>260.71186248062418</v>
      </c>
      <c r="AA30" s="20">
        <f>('Projection New Settlem data'!AA30*$F67)/$B67</f>
        <v>269.94421611907933</v>
      </c>
      <c r="AB30" s="20">
        <f>('Projection New Settlem data'!AB30*$F67)/$B67</f>
        <v>279.17656975753454</v>
      </c>
      <c r="AC30" s="20">
        <f>('Projection New Settlem data'!AC30*$F67)/$B67</f>
        <v>288.40892339598975</v>
      </c>
      <c r="AD30" s="20">
        <f>('Projection New Settlem data'!AD30*$F67)/$B67</f>
        <v>297.64127703444495</v>
      </c>
      <c r="AE30" s="20">
        <f>('Projection New Settlem data'!AE30*$F67)/$B67</f>
        <v>306.87363067290016</v>
      </c>
      <c r="AF30" s="20">
        <f>('Projection New Settlem data'!AF30*$F67)/$B67</f>
        <v>316.10598431135531</v>
      </c>
      <c r="AG30" s="20">
        <f>('Projection New Settlem data'!AG30*$F67)/$B67</f>
        <v>325.33833794981052</v>
      </c>
      <c r="AH30" s="20">
        <f>('Projection New Settlem data'!AH30*$F67)/$B67</f>
        <v>334.57069158826567</v>
      </c>
      <c r="AI30" s="20">
        <f>('Projection New Settlem data'!AI30*$F67)/$B67</f>
        <v>343.80304522672094</v>
      </c>
      <c r="AJ30" s="20">
        <f>('Projection New Settlem data'!AJ30*$F67)/$B67</f>
        <v>353.03539886517615</v>
      </c>
      <c r="AK30" s="20">
        <f>('Projection New Settlem data'!AK30*$F67)/$B67</f>
        <v>362.2677525036313</v>
      </c>
      <c r="AL30" s="20">
        <f>('Projection New Settlem data'!AL30*$F67)/$B67</f>
        <v>371.50010614208651</v>
      </c>
      <c r="AM30" s="20">
        <f>('Projection New Settlem data'!AM30*$F67)/$B67</f>
        <v>380.73245978054166</v>
      </c>
      <c r="AN30" s="20">
        <f>('Projection New Settlem data'!AN30*$F67)/$B67</f>
        <v>389.96481341899693</v>
      </c>
      <c r="AO30" s="20">
        <f>('Projection New Settlem data'!AO30*$F67)/$B67</f>
        <v>399.19716705745208</v>
      </c>
      <c r="AP30" s="20">
        <f>('Projection New Settlem data'!AP30*$F67)/$B67</f>
        <v>408.42952069590729</v>
      </c>
      <c r="AQ30" s="20">
        <f>('Projection New Settlem data'!AQ30*$F67)/$B67</f>
        <v>417.66187433436244</v>
      </c>
      <c r="AR30" s="20">
        <f>('Projection New Settlem data'!AR30*$F67)/$B67</f>
        <v>426.89422797281765</v>
      </c>
      <c r="AS30" s="20">
        <f>('Projection New Settlem data'!AS30*$F67)/$B67</f>
        <v>436.12658161127291</v>
      </c>
      <c r="AT30" s="20">
        <f>('Projection New Settlem data'!AT30*$F67)/$B67</f>
        <v>445.35893524972806</v>
      </c>
      <c r="AU30" s="20">
        <f>('Projection New Settlem data'!AU30*$F67)/$B67</f>
        <v>454.59128888818327</v>
      </c>
      <c r="AV30" s="20">
        <f>('Projection New Settlem data'!AV30*$F67)/$B67</f>
        <v>463.82364252663842</v>
      </c>
    </row>
    <row r="31" spans="1:48" x14ac:dyDescent="0.2">
      <c r="A31" s="27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</row>
    <row r="32" spans="1:48" x14ac:dyDescent="0.2">
      <c r="A32" s="27" t="s">
        <v>51</v>
      </c>
      <c r="B32" s="20">
        <f>'Projection New Settlements'!D32</f>
        <v>0</v>
      </c>
      <c r="C32" s="20">
        <f>'Projection New Settlements'!E32</f>
        <v>0</v>
      </c>
      <c r="D32" s="20">
        <f>'Projection New Settlements'!F32</f>
        <v>0</v>
      </c>
      <c r="E32" s="20">
        <f>'Projection New Settlements'!G32</f>
        <v>0</v>
      </c>
      <c r="F32" s="20">
        <f>'Projection New Settlements'!H32</f>
        <v>0</v>
      </c>
      <c r="G32" s="20">
        <f>'Projection New Settlements'!I32</f>
        <v>0</v>
      </c>
      <c r="H32" s="20">
        <f>'Projection New Settlements'!J32</f>
        <v>0</v>
      </c>
      <c r="I32" s="20">
        <f>'Projection New Settlements'!K32</f>
        <v>0</v>
      </c>
      <c r="J32" s="20">
        <f>'Projection New Settlements'!L32</f>
        <v>0</v>
      </c>
      <c r="K32" s="20">
        <f>'Projection New Settlements'!M32</f>
        <v>0</v>
      </c>
      <c r="L32" s="20">
        <f>'Projection New Settlements'!N32</f>
        <v>0</v>
      </c>
      <c r="M32" s="20">
        <f>'Projection New Settlements'!O32</f>
        <v>0</v>
      </c>
      <c r="N32" s="20">
        <f>'Projection New Settlements'!P32</f>
        <v>0</v>
      </c>
      <c r="O32" s="20">
        <f>'Projection New Settlements'!Q32</f>
        <v>0</v>
      </c>
      <c r="P32" s="20">
        <f>'Projection New Settlements'!R32</f>
        <v>0</v>
      </c>
      <c r="Q32" s="20">
        <f>'Projection New Settlements'!S32</f>
        <v>0</v>
      </c>
      <c r="R32" s="20">
        <f>'Projection New Settlements'!T32</f>
        <v>3134</v>
      </c>
      <c r="S32" s="20">
        <f>'Projection New Settlements'!U32</f>
        <v>6268</v>
      </c>
      <c r="T32" s="20">
        <f>'Projection New Settlements'!V32</f>
        <v>9402</v>
      </c>
      <c r="U32" s="20">
        <f>'Projection New Settlements'!W32</f>
        <v>12536</v>
      </c>
      <c r="V32" s="20">
        <f>'Projection New Settlements'!X32</f>
        <v>15670</v>
      </c>
      <c r="W32" s="20">
        <f>'Projection New Settlements'!Y32</f>
        <v>18804</v>
      </c>
      <c r="X32" s="20">
        <f>'Projection New Settlements'!Z32</f>
        <v>21938</v>
      </c>
      <c r="Y32" s="20">
        <f>'Projection New Settlements'!AA32</f>
        <v>25072</v>
      </c>
      <c r="Z32" s="20">
        <f>'Projection New Settlements'!AB32</f>
        <v>28206</v>
      </c>
      <c r="AA32" s="20">
        <f>'Projection New Settlements'!AC32</f>
        <v>31340</v>
      </c>
      <c r="AB32" s="20">
        <f>'Projection New Settlements'!AD32</f>
        <v>34474</v>
      </c>
      <c r="AC32" s="20">
        <f>'Projection New Settlements'!AE32</f>
        <v>37608</v>
      </c>
      <c r="AD32" s="20">
        <f>'Projection New Settlements'!AF32</f>
        <v>40742</v>
      </c>
      <c r="AE32" s="20">
        <f>'Projection New Settlements'!AG32</f>
        <v>43876</v>
      </c>
      <c r="AF32" s="20">
        <f>'Projection New Settlements'!AH32</f>
        <v>47010</v>
      </c>
      <c r="AG32" s="20">
        <f>'Projection New Settlements'!AI32</f>
        <v>50144</v>
      </c>
      <c r="AH32" s="20">
        <f>'Projection New Settlements'!AJ32</f>
        <v>53278</v>
      </c>
      <c r="AI32" s="20">
        <f>'Projection New Settlements'!AK32</f>
        <v>56412</v>
      </c>
      <c r="AJ32" s="20">
        <f>'Projection New Settlements'!AL32</f>
        <v>59546</v>
      </c>
      <c r="AK32" s="20">
        <f>'Projection New Settlements'!AM32</f>
        <v>62680</v>
      </c>
      <c r="AL32" s="20">
        <f>'Projection New Settlements'!AN32</f>
        <v>65814</v>
      </c>
      <c r="AM32" s="20">
        <f>'Projection New Settlements'!AO32</f>
        <v>68948</v>
      </c>
      <c r="AN32" s="20">
        <f>'Projection New Settlements'!AP32</f>
        <v>72082</v>
      </c>
      <c r="AO32" s="20">
        <f>'Projection New Settlements'!AQ32</f>
        <v>75216</v>
      </c>
      <c r="AP32" s="20">
        <f>'Projection New Settlements'!AR32</f>
        <v>78350</v>
      </c>
      <c r="AQ32" s="20">
        <f>'Projection New Settlements'!AS32</f>
        <v>81484</v>
      </c>
      <c r="AR32" s="20">
        <f>'Projection New Settlements'!AT32</f>
        <v>84618</v>
      </c>
      <c r="AS32" s="20">
        <f>'Projection New Settlements'!AU32</f>
        <v>87752</v>
      </c>
      <c r="AT32" s="20">
        <f>'Projection New Settlements'!AV32</f>
        <v>90886</v>
      </c>
      <c r="AU32" s="20">
        <f>'Projection New Settlements'!AW32</f>
        <v>94020</v>
      </c>
      <c r="AV32" s="20">
        <f>'Projection New Settlements'!AX32</f>
        <v>97154</v>
      </c>
    </row>
    <row r="33" spans="1:48" x14ac:dyDescent="0.2">
      <c r="A33" s="27" t="s">
        <v>52</v>
      </c>
      <c r="B33" s="20">
        <f>'Projection New Settlements'!D33</f>
        <v>0</v>
      </c>
      <c r="C33" s="20">
        <f>'Projection New Settlements'!E33</f>
        <v>0</v>
      </c>
      <c r="D33" s="20">
        <f>'Projection New Settlements'!F33</f>
        <v>0</v>
      </c>
      <c r="E33" s="20">
        <f>'Projection New Settlements'!G33</f>
        <v>0</v>
      </c>
      <c r="F33" s="20">
        <f>'Projection New Settlements'!H33</f>
        <v>0</v>
      </c>
      <c r="G33" s="20">
        <f>'Projection New Settlements'!I33</f>
        <v>0</v>
      </c>
      <c r="H33" s="20">
        <f>'Projection New Settlements'!J33</f>
        <v>0</v>
      </c>
      <c r="I33" s="20">
        <f>'Projection New Settlements'!K33</f>
        <v>0</v>
      </c>
      <c r="J33" s="20">
        <f>'Projection New Settlements'!L33</f>
        <v>0</v>
      </c>
      <c r="K33" s="20">
        <f>'Projection New Settlements'!M33</f>
        <v>0</v>
      </c>
      <c r="L33" s="20">
        <f>'Projection New Settlements'!N33</f>
        <v>0</v>
      </c>
      <c r="M33" s="20">
        <f>'Projection New Settlements'!O33</f>
        <v>0</v>
      </c>
      <c r="N33" s="20">
        <f>'Projection New Settlements'!P33</f>
        <v>0</v>
      </c>
      <c r="O33" s="20">
        <f>'Projection New Settlements'!Q33</f>
        <v>0</v>
      </c>
      <c r="P33" s="20">
        <f>'Projection New Settlements'!R33</f>
        <v>0</v>
      </c>
      <c r="Q33" s="20">
        <f>'Projection New Settlements'!S33</f>
        <v>0</v>
      </c>
      <c r="R33" s="20">
        <f>'Projection New Settlements'!T33</f>
        <v>3134</v>
      </c>
      <c r="S33" s="20">
        <f>'Projection New Settlements'!U33</f>
        <v>6268</v>
      </c>
      <c r="T33" s="20">
        <f>'Projection New Settlements'!V33</f>
        <v>9402</v>
      </c>
      <c r="U33" s="20">
        <f>'Projection New Settlements'!W33</f>
        <v>12536</v>
      </c>
      <c r="V33" s="20">
        <f>'Projection New Settlements'!X33</f>
        <v>15670</v>
      </c>
      <c r="W33" s="20">
        <f>'Projection New Settlements'!Y33</f>
        <v>18804</v>
      </c>
      <c r="X33" s="20">
        <f>'Projection New Settlements'!Z33</f>
        <v>21938</v>
      </c>
      <c r="Y33" s="20">
        <f>'Projection New Settlements'!AA33</f>
        <v>25072</v>
      </c>
      <c r="Z33" s="20">
        <f>'Projection New Settlements'!AB33</f>
        <v>28206</v>
      </c>
      <c r="AA33" s="20">
        <f>'Projection New Settlements'!AC33</f>
        <v>31340</v>
      </c>
      <c r="AB33" s="20">
        <f>'Projection New Settlements'!AD33</f>
        <v>34474</v>
      </c>
      <c r="AC33" s="20">
        <f>'Projection New Settlements'!AE33</f>
        <v>37608</v>
      </c>
      <c r="AD33" s="20">
        <f>'Projection New Settlements'!AF33</f>
        <v>40742</v>
      </c>
      <c r="AE33" s="20">
        <f>'Projection New Settlements'!AG33</f>
        <v>43876</v>
      </c>
      <c r="AF33" s="20">
        <f>'Projection New Settlements'!AH33</f>
        <v>47010</v>
      </c>
      <c r="AG33" s="20">
        <f>'Projection New Settlements'!AI33</f>
        <v>50144</v>
      </c>
      <c r="AH33" s="20">
        <f>'Projection New Settlements'!AJ33</f>
        <v>53278</v>
      </c>
      <c r="AI33" s="20">
        <f>'Projection New Settlements'!AK33</f>
        <v>56412</v>
      </c>
      <c r="AJ33" s="20">
        <f>'Projection New Settlements'!AL33</f>
        <v>59546</v>
      </c>
      <c r="AK33" s="20">
        <f>'Projection New Settlements'!AM33</f>
        <v>62680</v>
      </c>
      <c r="AL33" s="20">
        <f>'Projection New Settlements'!AN33</f>
        <v>65814</v>
      </c>
      <c r="AM33" s="20">
        <f>'Projection New Settlements'!AO33</f>
        <v>68948</v>
      </c>
      <c r="AN33" s="20">
        <f>'Projection New Settlements'!AP33</f>
        <v>72082</v>
      </c>
      <c r="AO33" s="20">
        <f>'Projection New Settlements'!AQ33</f>
        <v>75216</v>
      </c>
      <c r="AP33" s="20">
        <f>'Projection New Settlements'!AR33</f>
        <v>78350</v>
      </c>
      <c r="AQ33" s="20">
        <f>'Projection New Settlements'!AS33</f>
        <v>81484</v>
      </c>
      <c r="AR33" s="20">
        <f>'Projection New Settlements'!AT33</f>
        <v>84618</v>
      </c>
      <c r="AS33" s="20">
        <f>'Projection New Settlements'!AU33</f>
        <v>87752</v>
      </c>
      <c r="AT33" s="20">
        <f>'Projection New Settlements'!AV33</f>
        <v>90886</v>
      </c>
      <c r="AU33" s="20">
        <f>'Projection New Settlements'!AW33</f>
        <v>94020</v>
      </c>
      <c r="AV33" s="20">
        <f>'Projection New Settlements'!AX33</f>
        <v>97154</v>
      </c>
    </row>
    <row r="34" spans="1:48" x14ac:dyDescent="0.2">
      <c r="A34" s="27" t="s">
        <v>53</v>
      </c>
      <c r="B34" s="20">
        <f>'Projection New Settlements'!D34</f>
        <v>0</v>
      </c>
      <c r="C34" s="20">
        <f>'Projection New Settlements'!E34</f>
        <v>0</v>
      </c>
      <c r="D34" s="20">
        <f>'Projection New Settlements'!F34</f>
        <v>0</v>
      </c>
      <c r="E34" s="20">
        <f>'Projection New Settlements'!G34</f>
        <v>0</v>
      </c>
      <c r="F34" s="20">
        <f>'Projection New Settlements'!H34</f>
        <v>0</v>
      </c>
      <c r="G34" s="20">
        <f>'Projection New Settlements'!I34</f>
        <v>0</v>
      </c>
      <c r="H34" s="20">
        <f>'Projection New Settlements'!J34</f>
        <v>0</v>
      </c>
      <c r="I34" s="20">
        <f>'Projection New Settlements'!K34</f>
        <v>0</v>
      </c>
      <c r="J34" s="20">
        <f>'Projection New Settlements'!L34</f>
        <v>0</v>
      </c>
      <c r="K34" s="20">
        <f>'Projection New Settlements'!M34</f>
        <v>0</v>
      </c>
      <c r="L34" s="20">
        <f>'Projection New Settlements'!N34</f>
        <v>0</v>
      </c>
      <c r="M34" s="20">
        <f>'Projection New Settlements'!O34</f>
        <v>0</v>
      </c>
      <c r="N34" s="20">
        <f>'Projection New Settlements'!P34</f>
        <v>0</v>
      </c>
      <c r="O34" s="20">
        <f>'Projection New Settlements'!Q34</f>
        <v>0</v>
      </c>
      <c r="P34" s="20">
        <f>'Projection New Settlements'!R34</f>
        <v>0</v>
      </c>
      <c r="Q34" s="20">
        <f>'Projection New Settlements'!S34</f>
        <v>0</v>
      </c>
      <c r="R34" s="20">
        <f>'Projection New Settlements'!T34</f>
        <v>3134</v>
      </c>
      <c r="S34" s="20">
        <f>'Projection New Settlements'!U34</f>
        <v>6268</v>
      </c>
      <c r="T34" s="20">
        <f>'Projection New Settlements'!V34</f>
        <v>9402</v>
      </c>
      <c r="U34" s="20">
        <f>'Projection New Settlements'!W34</f>
        <v>12536</v>
      </c>
      <c r="V34" s="20">
        <f>'Projection New Settlements'!X34</f>
        <v>15670</v>
      </c>
      <c r="W34" s="20">
        <f>'Projection New Settlements'!Y34</f>
        <v>18804</v>
      </c>
      <c r="X34" s="20">
        <f>'Projection New Settlements'!Z34</f>
        <v>21938</v>
      </c>
      <c r="Y34" s="20">
        <f>'Projection New Settlements'!AA34</f>
        <v>25072</v>
      </c>
      <c r="Z34" s="20">
        <f>'Projection New Settlements'!AB34</f>
        <v>28206</v>
      </c>
      <c r="AA34" s="20">
        <f>'Projection New Settlements'!AC34</f>
        <v>31340</v>
      </c>
      <c r="AB34" s="20">
        <f>'Projection New Settlements'!AD34</f>
        <v>34474</v>
      </c>
      <c r="AC34" s="20">
        <f>'Projection New Settlements'!AE34</f>
        <v>37608</v>
      </c>
      <c r="AD34" s="20">
        <f>'Projection New Settlements'!AF34</f>
        <v>40742</v>
      </c>
      <c r="AE34" s="20">
        <f>'Projection New Settlements'!AG34</f>
        <v>43876</v>
      </c>
      <c r="AF34" s="20">
        <f>'Projection New Settlements'!AH34</f>
        <v>47010</v>
      </c>
      <c r="AG34" s="20">
        <f>'Projection New Settlements'!AI34</f>
        <v>50144</v>
      </c>
      <c r="AH34" s="20">
        <f>'Projection New Settlements'!AJ34</f>
        <v>53278</v>
      </c>
      <c r="AI34" s="20">
        <f>'Projection New Settlements'!AK34</f>
        <v>56412</v>
      </c>
      <c r="AJ34" s="20">
        <f>'Projection New Settlements'!AL34</f>
        <v>59546</v>
      </c>
      <c r="AK34" s="20">
        <f>'Projection New Settlements'!AM34</f>
        <v>62680</v>
      </c>
      <c r="AL34" s="20">
        <f>'Projection New Settlements'!AN34</f>
        <v>65814</v>
      </c>
      <c r="AM34" s="20">
        <f>'Projection New Settlements'!AO34</f>
        <v>68948</v>
      </c>
      <c r="AN34" s="20">
        <f>'Projection New Settlements'!AP34</f>
        <v>72082</v>
      </c>
      <c r="AO34" s="20">
        <f>'Projection New Settlements'!AQ34</f>
        <v>75216</v>
      </c>
      <c r="AP34" s="20">
        <f>'Projection New Settlements'!AR34</f>
        <v>78350</v>
      </c>
      <c r="AQ34" s="20">
        <f>'Projection New Settlements'!AS34</f>
        <v>81484</v>
      </c>
      <c r="AR34" s="20">
        <f>'Projection New Settlements'!AT34</f>
        <v>84618</v>
      </c>
      <c r="AS34" s="20">
        <f>'Projection New Settlements'!AU34</f>
        <v>87752</v>
      </c>
      <c r="AT34" s="20">
        <f>'Projection New Settlements'!AV34</f>
        <v>90886</v>
      </c>
      <c r="AU34" s="20">
        <f>'Projection New Settlements'!AW34</f>
        <v>94020</v>
      </c>
      <c r="AV34" s="20">
        <f>'Projection New Settlements'!AX34</f>
        <v>97154</v>
      </c>
    </row>
    <row r="35" spans="1:48" x14ac:dyDescent="0.2">
      <c r="A35" s="27" t="s">
        <v>54</v>
      </c>
      <c r="B35" s="20">
        <f>'Projection New Settlements'!D35</f>
        <v>0</v>
      </c>
      <c r="C35" s="20">
        <f>'Projection New Settlements'!E35</f>
        <v>0</v>
      </c>
      <c r="D35" s="20">
        <f>'Projection New Settlements'!F35</f>
        <v>0</v>
      </c>
      <c r="E35" s="20">
        <f>'Projection New Settlements'!G35</f>
        <v>0</v>
      </c>
      <c r="F35" s="20">
        <f>'Projection New Settlements'!H35</f>
        <v>0</v>
      </c>
      <c r="G35" s="20">
        <f>'Projection New Settlements'!I35</f>
        <v>0</v>
      </c>
      <c r="H35" s="20">
        <f>'Projection New Settlements'!J35</f>
        <v>0</v>
      </c>
      <c r="I35" s="20">
        <f>'Projection New Settlements'!K35</f>
        <v>0</v>
      </c>
      <c r="J35" s="20">
        <f>'Projection New Settlements'!L35</f>
        <v>0</v>
      </c>
      <c r="K35" s="20">
        <f>'Projection New Settlements'!M35</f>
        <v>0</v>
      </c>
      <c r="L35" s="20">
        <f>'Projection New Settlements'!N35</f>
        <v>0</v>
      </c>
      <c r="M35" s="20">
        <f>'Projection New Settlements'!O35</f>
        <v>0</v>
      </c>
      <c r="N35" s="20">
        <f>'Projection New Settlements'!P35</f>
        <v>0</v>
      </c>
      <c r="O35" s="20">
        <f>'Projection New Settlements'!Q35</f>
        <v>0</v>
      </c>
      <c r="P35" s="20">
        <f>'Projection New Settlements'!R35</f>
        <v>0</v>
      </c>
      <c r="Q35" s="20">
        <f>'Projection New Settlements'!S35</f>
        <v>0</v>
      </c>
      <c r="R35" s="20">
        <f>'Projection New Settlements'!T35</f>
        <v>3134</v>
      </c>
      <c r="S35" s="20">
        <f>'Projection New Settlements'!U35</f>
        <v>6268</v>
      </c>
      <c r="T35" s="20">
        <f>'Projection New Settlements'!V35</f>
        <v>9402</v>
      </c>
      <c r="U35" s="20">
        <f>'Projection New Settlements'!W35</f>
        <v>12536</v>
      </c>
      <c r="V35" s="20">
        <f>'Projection New Settlements'!X35</f>
        <v>15670</v>
      </c>
      <c r="W35" s="20">
        <f>'Projection New Settlements'!Y35</f>
        <v>18804</v>
      </c>
      <c r="X35" s="20">
        <f>'Projection New Settlements'!Z35</f>
        <v>21938</v>
      </c>
      <c r="Y35" s="20">
        <f>'Projection New Settlements'!AA35</f>
        <v>25072</v>
      </c>
      <c r="Z35" s="20">
        <f>'Projection New Settlements'!AB35</f>
        <v>28206</v>
      </c>
      <c r="AA35" s="20">
        <f>'Projection New Settlements'!AC35</f>
        <v>31340</v>
      </c>
      <c r="AB35" s="20">
        <f>'Projection New Settlements'!AD35</f>
        <v>34474</v>
      </c>
      <c r="AC35" s="20">
        <f>'Projection New Settlements'!AE35</f>
        <v>37608</v>
      </c>
      <c r="AD35" s="20">
        <f>'Projection New Settlements'!AF35</f>
        <v>40742</v>
      </c>
      <c r="AE35" s="20">
        <f>'Projection New Settlements'!AG35</f>
        <v>43876</v>
      </c>
      <c r="AF35" s="20">
        <f>'Projection New Settlements'!AH35</f>
        <v>47010</v>
      </c>
      <c r="AG35" s="20">
        <f>'Projection New Settlements'!AI35</f>
        <v>50144</v>
      </c>
      <c r="AH35" s="20">
        <f>'Projection New Settlements'!AJ35</f>
        <v>53278</v>
      </c>
      <c r="AI35" s="20">
        <f>'Projection New Settlements'!AK35</f>
        <v>56412</v>
      </c>
      <c r="AJ35" s="20">
        <f>'Projection New Settlements'!AL35</f>
        <v>59546</v>
      </c>
      <c r="AK35" s="20">
        <f>'Projection New Settlements'!AM35</f>
        <v>62680</v>
      </c>
      <c r="AL35" s="20">
        <f>'Projection New Settlements'!AN35</f>
        <v>65814</v>
      </c>
      <c r="AM35" s="20">
        <f>'Projection New Settlements'!AO35</f>
        <v>68948</v>
      </c>
      <c r="AN35" s="20">
        <f>'Projection New Settlements'!AP35</f>
        <v>72082</v>
      </c>
      <c r="AO35" s="20">
        <f>'Projection New Settlements'!AQ35</f>
        <v>75216</v>
      </c>
      <c r="AP35" s="20">
        <f>'Projection New Settlements'!AR35</f>
        <v>78350</v>
      </c>
      <c r="AQ35" s="20">
        <f>'Projection New Settlements'!AS35</f>
        <v>81484</v>
      </c>
      <c r="AR35" s="20">
        <f>'Projection New Settlements'!AT35</f>
        <v>84618</v>
      </c>
      <c r="AS35" s="20">
        <f>'Projection New Settlements'!AU35</f>
        <v>87752</v>
      </c>
      <c r="AT35" s="20">
        <f>'Projection New Settlements'!AV35</f>
        <v>90886</v>
      </c>
      <c r="AU35" s="20">
        <f>'Projection New Settlements'!AW35</f>
        <v>94020</v>
      </c>
      <c r="AV35" s="20">
        <f>'Projection New Settlements'!AX35</f>
        <v>97154</v>
      </c>
    </row>
    <row r="36" spans="1:48" x14ac:dyDescent="0.2">
      <c r="A36" s="27" t="s">
        <v>55</v>
      </c>
      <c r="B36" s="20">
        <f>'Projection New Settlements'!D36</f>
        <v>0</v>
      </c>
      <c r="C36" s="20">
        <f>'Projection New Settlements'!E36</f>
        <v>0</v>
      </c>
      <c r="D36" s="20">
        <f>'Projection New Settlements'!F36</f>
        <v>0</v>
      </c>
      <c r="E36" s="20">
        <f>'Projection New Settlements'!G36</f>
        <v>0</v>
      </c>
      <c r="F36" s="20">
        <f>'Projection New Settlements'!H36</f>
        <v>0</v>
      </c>
      <c r="G36" s="20">
        <f>'Projection New Settlements'!I36</f>
        <v>0</v>
      </c>
      <c r="H36" s="20">
        <f>'Projection New Settlements'!J36</f>
        <v>0</v>
      </c>
      <c r="I36" s="20">
        <f>'Projection New Settlements'!K36</f>
        <v>0</v>
      </c>
      <c r="J36" s="20">
        <f>'Projection New Settlements'!L36</f>
        <v>0</v>
      </c>
      <c r="K36" s="20">
        <f>'Projection New Settlements'!M36</f>
        <v>0</v>
      </c>
      <c r="L36" s="20">
        <f>'Projection New Settlements'!N36</f>
        <v>0</v>
      </c>
      <c r="M36" s="20">
        <f>'Projection New Settlements'!O36</f>
        <v>0</v>
      </c>
      <c r="N36" s="20">
        <f>'Projection New Settlements'!P36</f>
        <v>0</v>
      </c>
      <c r="O36" s="20">
        <f>'Projection New Settlements'!Q36</f>
        <v>0</v>
      </c>
      <c r="P36" s="20">
        <f>'Projection New Settlements'!R36</f>
        <v>0</v>
      </c>
      <c r="Q36" s="20">
        <f>'Projection New Settlements'!S36</f>
        <v>0</v>
      </c>
      <c r="R36" s="20">
        <f>'Projection New Settlements'!T36</f>
        <v>3134</v>
      </c>
      <c r="S36" s="20">
        <f>'Projection New Settlements'!U36</f>
        <v>6268</v>
      </c>
      <c r="T36" s="20">
        <f>'Projection New Settlements'!V36</f>
        <v>9402</v>
      </c>
      <c r="U36" s="20">
        <f>'Projection New Settlements'!W36</f>
        <v>12536</v>
      </c>
      <c r="V36" s="20">
        <f>'Projection New Settlements'!X36</f>
        <v>15670</v>
      </c>
      <c r="W36" s="20">
        <f>'Projection New Settlements'!Y36</f>
        <v>18804</v>
      </c>
      <c r="X36" s="20">
        <f>'Projection New Settlements'!Z36</f>
        <v>21938</v>
      </c>
      <c r="Y36" s="20">
        <f>'Projection New Settlements'!AA36</f>
        <v>25072</v>
      </c>
      <c r="Z36" s="20">
        <f>'Projection New Settlements'!AB36</f>
        <v>28206</v>
      </c>
      <c r="AA36" s="20">
        <f>'Projection New Settlements'!AC36</f>
        <v>31340</v>
      </c>
      <c r="AB36" s="20">
        <f>'Projection New Settlements'!AD36</f>
        <v>34474</v>
      </c>
      <c r="AC36" s="20">
        <f>'Projection New Settlements'!AE36</f>
        <v>37608</v>
      </c>
      <c r="AD36" s="20">
        <f>'Projection New Settlements'!AF36</f>
        <v>40742</v>
      </c>
      <c r="AE36" s="20">
        <f>'Projection New Settlements'!AG36</f>
        <v>43876</v>
      </c>
      <c r="AF36" s="20">
        <f>'Projection New Settlements'!AH36</f>
        <v>47010</v>
      </c>
      <c r="AG36" s="20">
        <f>'Projection New Settlements'!AI36</f>
        <v>50144</v>
      </c>
      <c r="AH36" s="20">
        <f>'Projection New Settlements'!AJ36</f>
        <v>53278</v>
      </c>
      <c r="AI36" s="20">
        <f>'Projection New Settlements'!AK36</f>
        <v>56412</v>
      </c>
      <c r="AJ36" s="20">
        <f>'Projection New Settlements'!AL36</f>
        <v>59546</v>
      </c>
      <c r="AK36" s="20">
        <f>'Projection New Settlements'!AM36</f>
        <v>62680</v>
      </c>
      <c r="AL36" s="20">
        <f>'Projection New Settlements'!AN36</f>
        <v>65814</v>
      </c>
      <c r="AM36" s="20">
        <f>'Projection New Settlements'!AO36</f>
        <v>68948</v>
      </c>
      <c r="AN36" s="20">
        <f>'Projection New Settlements'!AP36</f>
        <v>72082</v>
      </c>
      <c r="AO36" s="20">
        <f>'Projection New Settlements'!AQ36</f>
        <v>75216</v>
      </c>
      <c r="AP36" s="20">
        <f>'Projection New Settlements'!AR36</f>
        <v>78350</v>
      </c>
      <c r="AQ36" s="20">
        <f>'Projection New Settlements'!AS36</f>
        <v>81484</v>
      </c>
      <c r="AR36" s="20">
        <f>'Projection New Settlements'!AT36</f>
        <v>84618</v>
      </c>
      <c r="AS36" s="20">
        <f>'Projection New Settlements'!AU36</f>
        <v>87752</v>
      </c>
      <c r="AT36" s="20">
        <f>'Projection New Settlements'!AV36</f>
        <v>90886</v>
      </c>
      <c r="AU36" s="20">
        <f>'Projection New Settlements'!AW36</f>
        <v>94020</v>
      </c>
      <c r="AV36" s="20">
        <f>'Projection New Settlements'!AX36</f>
        <v>97154</v>
      </c>
    </row>
    <row r="38" spans="1:48" x14ac:dyDescent="0.2">
      <c r="A38" s="28" t="s">
        <v>56</v>
      </c>
      <c r="B38" s="22">
        <f>SUM(B5:B30)</f>
        <v>19489.041710955935</v>
      </c>
      <c r="C38" s="22">
        <f t="shared" ref="C38:AV38" si="0">SUM(C5:C30)</f>
        <v>19693.115222804088</v>
      </c>
      <c r="D38" s="22">
        <f t="shared" si="0"/>
        <v>19924.666765421174</v>
      </c>
      <c r="E38" s="22">
        <f t="shared" si="0"/>
        <v>20169.930934494314</v>
      </c>
      <c r="F38" s="22">
        <f t="shared" si="0"/>
        <v>20378.593478198662</v>
      </c>
      <c r="G38" s="22">
        <f t="shared" si="0"/>
        <v>20555.875148229774</v>
      </c>
      <c r="H38" s="22">
        <f t="shared" si="0"/>
        <v>20718.713685817187</v>
      </c>
      <c r="I38" s="22">
        <f t="shared" si="0"/>
        <v>20837.554796548269</v>
      </c>
      <c r="J38" s="22">
        <f t="shared" si="0"/>
        <v>20979.150146183023</v>
      </c>
      <c r="K38" s="22">
        <f t="shared" si="0"/>
        <v>21123.50126629572</v>
      </c>
      <c r="L38" s="22">
        <f t="shared" si="0"/>
        <v>21307.081076218754</v>
      </c>
      <c r="M38" s="22">
        <f t="shared" si="0"/>
        <v>21483.389879294115</v>
      </c>
      <c r="N38" s="22">
        <f t="shared" si="0"/>
        <v>21699.373947760236</v>
      </c>
      <c r="O38" s="22">
        <f t="shared" si="0"/>
        <v>21876.391777836881</v>
      </c>
      <c r="P38" s="22">
        <f t="shared" si="0"/>
        <v>22053.409607913516</v>
      </c>
      <c r="Q38" s="22">
        <f t="shared" si="0"/>
        <v>22230.427437990154</v>
      </c>
      <c r="R38" s="22">
        <f t="shared" si="0"/>
        <v>22369.3319838565</v>
      </c>
      <c r="S38" s="22">
        <f t="shared" si="0"/>
        <v>22508.236529722839</v>
      </c>
      <c r="T38" s="22">
        <f t="shared" si="0"/>
        <v>22647.141075589192</v>
      </c>
      <c r="U38" s="22">
        <f t="shared" si="0"/>
        <v>22786.045621455531</v>
      </c>
      <c r="V38" s="22">
        <f t="shared" si="0"/>
        <v>22924.950167321869</v>
      </c>
      <c r="W38" s="22">
        <f t="shared" si="0"/>
        <v>23063.854713188222</v>
      </c>
      <c r="X38" s="22">
        <f t="shared" si="0"/>
        <v>23202.759259054557</v>
      </c>
      <c r="Y38" s="22">
        <f t="shared" si="0"/>
        <v>23341.663804920907</v>
      </c>
      <c r="Z38" s="22">
        <f t="shared" si="0"/>
        <v>23480.568350787249</v>
      </c>
      <c r="AA38" s="22">
        <f t="shared" si="0"/>
        <v>23619.472896653595</v>
      </c>
      <c r="AB38" s="22">
        <f t="shared" si="0"/>
        <v>23758.377442519937</v>
      </c>
      <c r="AC38" s="22">
        <f t="shared" si="0"/>
        <v>23897.281988386283</v>
      </c>
      <c r="AD38" s="22">
        <f t="shared" si="0"/>
        <v>24036.186534252622</v>
      </c>
      <c r="AE38" s="22">
        <f t="shared" si="0"/>
        <v>24175.091080118964</v>
      </c>
      <c r="AF38" s="22">
        <f t="shared" si="0"/>
        <v>24313.995625985306</v>
      </c>
      <c r="AG38" s="22">
        <f t="shared" si="0"/>
        <v>24452.900171851667</v>
      </c>
      <c r="AH38" s="22">
        <f t="shared" si="0"/>
        <v>24591.804717718005</v>
      </c>
      <c r="AI38" s="22">
        <f t="shared" si="0"/>
        <v>24730.709263584347</v>
      </c>
      <c r="AJ38" s="22">
        <f t="shared" si="0"/>
        <v>24869.613809450697</v>
      </c>
      <c r="AK38" s="22">
        <f t="shared" si="0"/>
        <v>25008.518355317043</v>
      </c>
      <c r="AL38" s="22">
        <f t="shared" si="0"/>
        <v>25147.422901183389</v>
      </c>
      <c r="AM38" s="22">
        <f t="shared" si="0"/>
        <v>25286.327447049727</v>
      </c>
      <c r="AN38" s="22">
        <f t="shared" si="0"/>
        <v>25425.231992916066</v>
      </c>
      <c r="AO38" s="22">
        <f t="shared" si="0"/>
        <v>25564.136538782404</v>
      </c>
      <c r="AP38" s="22">
        <f t="shared" si="0"/>
        <v>25703.041084648761</v>
      </c>
      <c r="AQ38" s="22">
        <f t="shared" si="0"/>
        <v>25841.945630515103</v>
      </c>
      <c r="AR38" s="22">
        <f t="shared" si="0"/>
        <v>25980.850176381446</v>
      </c>
      <c r="AS38" s="22">
        <f t="shared" si="0"/>
        <v>26119.754722247788</v>
      </c>
      <c r="AT38" s="22">
        <f t="shared" si="0"/>
        <v>26258.659268114137</v>
      </c>
      <c r="AU38" s="22">
        <f t="shared" si="0"/>
        <v>26397.563813980476</v>
      </c>
      <c r="AV38" s="22">
        <f t="shared" si="0"/>
        <v>26536.468359846822</v>
      </c>
    </row>
    <row r="41" spans="1:48" ht="38.25" x14ac:dyDescent="0.2">
      <c r="A41" s="28" t="s">
        <v>59</v>
      </c>
      <c r="B41" s="32" t="s">
        <v>60</v>
      </c>
      <c r="C41" s="32" t="s">
        <v>61</v>
      </c>
      <c r="D41" s="32" t="s">
        <v>62</v>
      </c>
      <c r="E41" s="33" t="s">
        <v>63</v>
      </c>
      <c r="F41" s="33" t="s">
        <v>64</v>
      </c>
      <c r="G41" s="33" t="s">
        <v>65</v>
      </c>
      <c r="H41" s="34" t="s">
        <v>66</v>
      </c>
    </row>
    <row r="42" spans="1:48" x14ac:dyDescent="0.2">
      <c r="A42" s="35" t="s">
        <v>9</v>
      </c>
      <c r="B42" s="36">
        <v>589</v>
      </c>
      <c r="C42" s="36">
        <v>147602</v>
      </c>
      <c r="D42" s="36">
        <f>SUM(C42/B42)</f>
        <v>250.59762308998302</v>
      </c>
      <c r="E42" s="37">
        <v>63070</v>
      </c>
      <c r="F42" s="38">
        <f>SUM(C42/E42)</f>
        <v>2.3402885682574919</v>
      </c>
      <c r="G42" s="22">
        <f>AV5</f>
        <v>676.25598307106418</v>
      </c>
      <c r="H42" s="39">
        <f>SUM(G42-D42)/D42</f>
        <v>1.6985730141113047</v>
      </c>
    </row>
    <row r="43" spans="1:48" x14ac:dyDescent="0.2">
      <c r="A43" s="35" t="s">
        <v>67</v>
      </c>
      <c r="B43" s="36">
        <v>46</v>
      </c>
      <c r="C43" s="36">
        <v>154582</v>
      </c>
      <c r="D43" s="36">
        <f t="shared" ref="D43:D67" si="1">SUM(C43/B43)</f>
        <v>3360.478260869565</v>
      </c>
      <c r="E43" s="37">
        <v>58674</v>
      </c>
      <c r="F43" s="38">
        <f t="shared" ref="F43:F67" si="2">SUM(C43/E43)</f>
        <v>2.634591130654123</v>
      </c>
      <c r="G43" s="22">
        <f t="shared" ref="G43:G67" si="3">AV6</f>
        <v>3635.1057493801422</v>
      </c>
      <c r="H43" s="39">
        <f t="shared" ref="H43:H67" si="4">SUM(G43-D43)/D43</f>
        <v>8.1722739203054381E-2</v>
      </c>
    </row>
    <row r="44" spans="1:48" x14ac:dyDescent="0.2">
      <c r="A44" s="35" t="s">
        <v>13</v>
      </c>
      <c r="B44" s="36">
        <v>679</v>
      </c>
      <c r="C44" s="36">
        <v>139767</v>
      </c>
      <c r="D44" s="36">
        <f t="shared" si="1"/>
        <v>205.84241531664213</v>
      </c>
      <c r="E44" s="37">
        <v>59777</v>
      </c>
      <c r="F44" s="38">
        <f t="shared" si="2"/>
        <v>2.3381400873245561</v>
      </c>
      <c r="G44" s="22">
        <f t="shared" si="3"/>
        <v>233.98446224397631</v>
      </c>
      <c r="H44" s="39">
        <f t="shared" si="4"/>
        <v>0.1367164628536057</v>
      </c>
    </row>
    <row r="45" spans="1:48" x14ac:dyDescent="0.2">
      <c r="A45" s="35" t="s">
        <v>15</v>
      </c>
      <c r="B45" s="36">
        <v>578</v>
      </c>
      <c r="C45" s="36">
        <v>131227</v>
      </c>
      <c r="D45" s="36">
        <f t="shared" si="1"/>
        <v>227.03633217993081</v>
      </c>
      <c r="E45" s="37">
        <v>54859</v>
      </c>
      <c r="F45" s="38">
        <f t="shared" si="2"/>
        <v>2.392077872363696</v>
      </c>
      <c r="G45" s="22">
        <f t="shared" si="3"/>
        <v>273.31558963271112</v>
      </c>
      <c r="H45" s="39">
        <f t="shared" si="4"/>
        <v>0.20384075539109345</v>
      </c>
    </row>
    <row r="46" spans="1:48" x14ac:dyDescent="0.2">
      <c r="A46" s="35" t="s">
        <v>17</v>
      </c>
      <c r="B46" s="36">
        <v>714</v>
      </c>
      <c r="C46" s="36">
        <v>109266</v>
      </c>
      <c r="D46" s="36">
        <f t="shared" si="1"/>
        <v>153.03361344537817</v>
      </c>
      <c r="E46" s="37">
        <v>47459</v>
      </c>
      <c r="F46" s="38">
        <f t="shared" si="2"/>
        <v>2.3023241113382076</v>
      </c>
      <c r="G46" s="22">
        <f t="shared" si="3"/>
        <v>176.11328407129301</v>
      </c>
      <c r="H46" s="39">
        <f t="shared" si="4"/>
        <v>0.15081438715522849</v>
      </c>
    </row>
    <row r="47" spans="1:48" x14ac:dyDescent="0.2">
      <c r="A47" s="35" t="s">
        <v>19</v>
      </c>
      <c r="B47" s="36">
        <v>903</v>
      </c>
      <c r="C47" s="36">
        <v>196020</v>
      </c>
      <c r="D47" s="36">
        <f t="shared" si="1"/>
        <v>217.0764119601329</v>
      </c>
      <c r="E47" s="37">
        <v>78469</v>
      </c>
      <c r="F47" s="38">
        <f t="shared" si="2"/>
        <v>2.4980565573666036</v>
      </c>
      <c r="G47" s="22">
        <f t="shared" si="3"/>
        <v>531.78589263661229</v>
      </c>
      <c r="H47" s="39">
        <f t="shared" si="4"/>
        <v>1.4497636009124626</v>
      </c>
    </row>
    <row r="48" spans="1:48" x14ac:dyDescent="0.2">
      <c r="A48" s="9" t="s">
        <v>21</v>
      </c>
      <c r="B48" s="36">
        <v>325</v>
      </c>
      <c r="C48" s="36">
        <v>174758</v>
      </c>
      <c r="D48" s="36">
        <f t="shared" si="1"/>
        <v>537.71692307692308</v>
      </c>
      <c r="E48" s="37">
        <v>72385</v>
      </c>
      <c r="F48" s="38">
        <f t="shared" si="2"/>
        <v>2.4142847274987913</v>
      </c>
      <c r="G48" s="22">
        <f t="shared" si="3"/>
        <v>602.06689677525628</v>
      </c>
      <c r="H48" s="39">
        <f t="shared" si="4"/>
        <v>0.11967258409891558</v>
      </c>
    </row>
    <row r="49" spans="1:8" x14ac:dyDescent="0.2">
      <c r="A49" s="9" t="s">
        <v>22</v>
      </c>
      <c r="B49" s="36">
        <v>196</v>
      </c>
      <c r="C49" s="36">
        <v>95355</v>
      </c>
      <c r="D49" s="36">
        <f t="shared" si="1"/>
        <v>486.50510204081633</v>
      </c>
      <c r="E49" s="37">
        <v>39399</v>
      </c>
      <c r="F49" s="38">
        <f t="shared" si="2"/>
        <v>2.4202390923627504</v>
      </c>
      <c r="G49" s="22">
        <f t="shared" si="3"/>
        <v>525.18570896339963</v>
      </c>
      <c r="H49" s="39">
        <f t="shared" si="4"/>
        <v>7.9507094088682589E-2</v>
      </c>
    </row>
    <row r="50" spans="1:8" x14ac:dyDescent="0.2">
      <c r="A50" s="9" t="s">
        <v>24</v>
      </c>
      <c r="B50" s="36">
        <v>141</v>
      </c>
      <c r="C50" s="36">
        <v>69785</v>
      </c>
      <c r="D50" s="36">
        <f t="shared" si="1"/>
        <v>494.92907801418437</v>
      </c>
      <c r="E50" s="37">
        <v>28654</v>
      </c>
      <c r="F50" s="38">
        <f t="shared" si="2"/>
        <v>2.4354365882599289</v>
      </c>
      <c r="G50" s="22">
        <f t="shared" si="3"/>
        <v>562.63766968779373</v>
      </c>
      <c r="H50" s="39">
        <f t="shared" si="4"/>
        <v>0.13680463460598868</v>
      </c>
    </row>
    <row r="51" spans="1:8" x14ac:dyDescent="0.2">
      <c r="A51" s="40" t="s">
        <v>25</v>
      </c>
      <c r="B51" s="36">
        <v>476</v>
      </c>
      <c r="C51" s="36">
        <v>169912</v>
      </c>
      <c r="D51" s="36">
        <f t="shared" si="1"/>
        <v>356.9579831932773</v>
      </c>
      <c r="E51" s="37">
        <v>72492</v>
      </c>
      <c r="F51" s="38">
        <f t="shared" si="2"/>
        <v>2.343872427302323</v>
      </c>
      <c r="G51" s="22">
        <f t="shared" si="3"/>
        <v>425.20603328237434</v>
      </c>
      <c r="H51" s="39">
        <f t="shared" si="4"/>
        <v>0.19119351100811119</v>
      </c>
    </row>
    <row r="52" spans="1:8" x14ac:dyDescent="0.2">
      <c r="A52" s="40" t="s">
        <v>26</v>
      </c>
      <c r="B52" s="36">
        <v>716</v>
      </c>
      <c r="C52" s="36">
        <v>280030</v>
      </c>
      <c r="D52" s="36">
        <f t="shared" si="1"/>
        <v>391.10335195530729</v>
      </c>
      <c r="E52" s="37">
        <v>116660</v>
      </c>
      <c r="F52" s="38">
        <f t="shared" si="2"/>
        <v>2.4003943082461854</v>
      </c>
      <c r="G52" s="22">
        <f t="shared" si="3"/>
        <v>1118.2049144627897</v>
      </c>
      <c r="H52" s="39">
        <f t="shared" si="4"/>
        <v>1.8591033773358474</v>
      </c>
    </row>
    <row r="53" spans="1:8" x14ac:dyDescent="0.2">
      <c r="A53" s="35" t="s">
        <v>27</v>
      </c>
      <c r="B53" s="36">
        <v>663</v>
      </c>
      <c r="C53" s="36">
        <v>82638</v>
      </c>
      <c r="D53" s="36">
        <f t="shared" si="1"/>
        <v>124.64253393665159</v>
      </c>
      <c r="E53" s="37">
        <v>34350</v>
      </c>
      <c r="F53" s="38">
        <f t="shared" si="2"/>
        <v>2.4057641921397379</v>
      </c>
      <c r="G53" s="22">
        <f t="shared" si="3"/>
        <v>142.42269161611571</v>
      </c>
      <c r="H53" s="39">
        <f t="shared" si="4"/>
        <v>0.14264919941775836</v>
      </c>
    </row>
    <row r="54" spans="1:8" x14ac:dyDescent="0.2">
      <c r="A54" s="41" t="s">
        <v>28</v>
      </c>
      <c r="B54" s="36">
        <v>43</v>
      </c>
      <c r="C54" s="36">
        <v>214658</v>
      </c>
      <c r="D54" s="36">
        <f t="shared" si="1"/>
        <v>4992.0465116279074</v>
      </c>
      <c r="E54" s="37">
        <v>78128</v>
      </c>
      <c r="F54" s="38">
        <f t="shared" si="2"/>
        <v>2.7475168953512186</v>
      </c>
      <c r="G54" s="22">
        <f t="shared" si="3"/>
        <v>5437.0803529330524</v>
      </c>
      <c r="H54" s="39">
        <f t="shared" si="4"/>
        <v>8.9148576694654896E-2</v>
      </c>
    </row>
    <row r="55" spans="1:8" x14ac:dyDescent="0.2">
      <c r="A55" s="41" t="s">
        <v>29</v>
      </c>
      <c r="B55" s="36">
        <v>309</v>
      </c>
      <c r="C55" s="36">
        <v>267521</v>
      </c>
      <c r="D55" s="36">
        <f t="shared" si="1"/>
        <v>865.76375404530745</v>
      </c>
      <c r="E55" s="37">
        <v>110235</v>
      </c>
      <c r="F55" s="38">
        <f t="shared" si="2"/>
        <v>2.4268245112713749</v>
      </c>
      <c r="G55" s="22">
        <f t="shared" si="3"/>
        <v>1071.2388229001208</v>
      </c>
      <c r="H55" s="39">
        <f t="shared" si="4"/>
        <v>0.23733387762507363</v>
      </c>
    </row>
    <row r="56" spans="1:8" x14ac:dyDescent="0.2">
      <c r="A56" s="35" t="s">
        <v>30</v>
      </c>
      <c r="B56" s="36">
        <v>81</v>
      </c>
      <c r="C56" s="36">
        <v>225656</v>
      </c>
      <c r="D56" s="36">
        <f t="shared" si="1"/>
        <v>2785.8765432098767</v>
      </c>
      <c r="E56" s="37">
        <v>95480</v>
      </c>
      <c r="F56" s="38">
        <f t="shared" si="2"/>
        <v>2.3633850020946796</v>
      </c>
      <c r="G56" s="22">
        <f t="shared" si="3"/>
        <v>3117.7716592447773</v>
      </c>
      <c r="H56" s="39">
        <f t="shared" si="4"/>
        <v>0.11913489736070368</v>
      </c>
    </row>
    <row r="57" spans="1:8" x14ac:dyDescent="0.2">
      <c r="A57" s="35" t="s">
        <v>31</v>
      </c>
      <c r="B57" s="36">
        <v>634</v>
      </c>
      <c r="C57" s="36">
        <v>91074</v>
      </c>
      <c r="D57" s="36">
        <f t="shared" si="1"/>
        <v>143.64984227129338</v>
      </c>
      <c r="E57" s="37">
        <v>38049</v>
      </c>
      <c r="F57" s="38">
        <f t="shared" si="2"/>
        <v>2.3935977292438699</v>
      </c>
      <c r="G57" s="22">
        <f t="shared" si="3"/>
        <v>164.72596107808187</v>
      </c>
      <c r="H57" s="39">
        <f t="shared" si="4"/>
        <v>0.14671870482798494</v>
      </c>
    </row>
    <row r="58" spans="1:8" x14ac:dyDescent="0.2">
      <c r="A58" s="35" t="s">
        <v>32</v>
      </c>
      <c r="B58" s="36">
        <v>163</v>
      </c>
      <c r="C58" s="36">
        <v>78914</v>
      </c>
      <c r="D58" s="36">
        <f t="shared" si="1"/>
        <v>484.13496932515335</v>
      </c>
      <c r="E58" s="37">
        <v>34594</v>
      </c>
      <c r="F58" s="38">
        <f t="shared" si="2"/>
        <v>2.2811470197144015</v>
      </c>
      <c r="G58" s="22">
        <f t="shared" si="3"/>
        <v>543.89262438147546</v>
      </c>
      <c r="H58" s="39">
        <f t="shared" si="4"/>
        <v>0.12343180898421705</v>
      </c>
    </row>
    <row r="59" spans="1:8" x14ac:dyDescent="0.2">
      <c r="A59" s="9" t="s">
        <v>33</v>
      </c>
      <c r="B59" s="36">
        <v>343</v>
      </c>
      <c r="C59" s="36">
        <v>198914</v>
      </c>
      <c r="D59" s="36">
        <f t="shared" si="1"/>
        <v>579.92419825072886</v>
      </c>
      <c r="E59" s="37">
        <v>82358</v>
      </c>
      <c r="F59" s="38">
        <f t="shared" si="2"/>
        <v>2.4152359212219823</v>
      </c>
      <c r="G59" s="22">
        <f t="shared" si="3"/>
        <v>697.97501521657887</v>
      </c>
      <c r="H59" s="39">
        <f t="shared" si="4"/>
        <v>0.20356249544670837</v>
      </c>
    </row>
    <row r="60" spans="1:8" x14ac:dyDescent="0.2">
      <c r="A60" s="9" t="s">
        <v>34</v>
      </c>
      <c r="B60" s="36">
        <v>233</v>
      </c>
      <c r="C60" s="36">
        <v>100252</v>
      </c>
      <c r="D60" s="36">
        <f t="shared" si="1"/>
        <v>430.26609442060084</v>
      </c>
      <c r="E60" s="37">
        <v>43983</v>
      </c>
      <c r="F60" s="38">
        <f t="shared" si="2"/>
        <v>2.2793351976900165</v>
      </c>
      <c r="G60" s="22">
        <f t="shared" si="3"/>
        <v>512.95313630246721</v>
      </c>
      <c r="H60" s="39">
        <f t="shared" si="4"/>
        <v>0.19217652274742517</v>
      </c>
    </row>
    <row r="61" spans="1:8" x14ac:dyDescent="0.2">
      <c r="A61" s="9" t="s">
        <v>35</v>
      </c>
      <c r="B61" s="36">
        <v>80</v>
      </c>
      <c r="C61" s="36">
        <v>69540</v>
      </c>
      <c r="D61" s="36">
        <f t="shared" si="1"/>
        <v>869.25</v>
      </c>
      <c r="E61" s="37">
        <v>28655</v>
      </c>
      <c r="F61" s="38">
        <f t="shared" si="2"/>
        <v>2.4268016053044845</v>
      </c>
      <c r="G61" s="22">
        <f t="shared" si="3"/>
        <v>1089.5580832315477</v>
      </c>
      <c r="H61" s="39">
        <f t="shared" si="4"/>
        <v>0.25344616995288777</v>
      </c>
    </row>
    <row r="62" spans="1:8" x14ac:dyDescent="0.2">
      <c r="A62" s="9" t="s">
        <v>36</v>
      </c>
      <c r="B62" s="36">
        <v>510</v>
      </c>
      <c r="C62" s="36">
        <v>93135</v>
      </c>
      <c r="D62" s="36">
        <f t="shared" si="1"/>
        <v>182.61764705882354</v>
      </c>
      <c r="E62" s="37">
        <v>39452</v>
      </c>
      <c r="F62" s="38">
        <f t="shared" si="2"/>
        <v>2.3607168204400284</v>
      </c>
      <c r="G62" s="22">
        <f t="shared" si="3"/>
        <v>211.13140316453055</v>
      </c>
      <c r="H62" s="39">
        <f t="shared" si="4"/>
        <v>0.15613910574875803</v>
      </c>
    </row>
    <row r="63" spans="1:8" x14ac:dyDescent="0.2">
      <c r="A63" s="9" t="s">
        <v>37</v>
      </c>
      <c r="B63" s="36">
        <v>546</v>
      </c>
      <c r="C63" s="36">
        <v>100776</v>
      </c>
      <c r="D63" s="36">
        <f t="shared" si="1"/>
        <v>184.57142857142858</v>
      </c>
      <c r="E63" s="37">
        <v>44221</v>
      </c>
      <c r="F63" s="38">
        <f t="shared" si="2"/>
        <v>2.2789172565070892</v>
      </c>
      <c r="G63" s="22">
        <f t="shared" si="3"/>
        <v>213.13093649752702</v>
      </c>
      <c r="H63" s="39">
        <f t="shared" si="4"/>
        <v>0.15473417607019274</v>
      </c>
    </row>
    <row r="64" spans="1:8" x14ac:dyDescent="0.2">
      <c r="A64" s="35" t="s">
        <v>38</v>
      </c>
      <c r="B64" s="36">
        <v>41</v>
      </c>
      <c r="C64" s="36">
        <v>124919</v>
      </c>
      <c r="D64" s="36">
        <f t="shared" si="1"/>
        <v>3046.8048780487807</v>
      </c>
      <c r="E64" s="37">
        <v>52674</v>
      </c>
      <c r="F64" s="38">
        <f t="shared" si="2"/>
        <v>2.3715495310779513</v>
      </c>
      <c r="G64" s="22">
        <f t="shared" si="3"/>
        <v>3729.0591882698645</v>
      </c>
      <c r="H64" s="39">
        <f t="shared" si="4"/>
        <v>0.22392451683942743</v>
      </c>
    </row>
    <row r="65" spans="1:8" x14ac:dyDescent="0.2">
      <c r="A65" s="35" t="s">
        <v>39</v>
      </c>
      <c r="B65" s="36">
        <v>651</v>
      </c>
      <c r="C65" s="36">
        <v>88858</v>
      </c>
      <c r="D65" s="36">
        <f t="shared" si="1"/>
        <v>136.49462365591398</v>
      </c>
      <c r="E65" s="37">
        <v>37242</v>
      </c>
      <c r="F65" s="38">
        <f t="shared" si="2"/>
        <v>2.3859620858170882</v>
      </c>
      <c r="G65" s="22">
        <f t="shared" si="3"/>
        <v>155.8645309117409</v>
      </c>
      <c r="H65" s="39">
        <f t="shared" si="4"/>
        <v>0.14190967187583922</v>
      </c>
    </row>
    <row r="66" spans="1:8" x14ac:dyDescent="0.2">
      <c r="A66" s="35" t="s">
        <v>41</v>
      </c>
      <c r="B66" s="36">
        <v>906</v>
      </c>
      <c r="C66" s="36">
        <v>176979</v>
      </c>
      <c r="D66" s="36">
        <f t="shared" si="1"/>
        <v>195.34105960264901</v>
      </c>
      <c r="E66" s="37">
        <v>75093</v>
      </c>
      <c r="F66" s="38">
        <f t="shared" si="2"/>
        <v>2.3567975710119451</v>
      </c>
      <c r="G66" s="22">
        <f t="shared" si="3"/>
        <v>225.97812736489311</v>
      </c>
      <c r="H66" s="39">
        <f t="shared" si="4"/>
        <v>0.15683885315542045</v>
      </c>
    </row>
    <row r="67" spans="1:8" x14ac:dyDescent="0.2">
      <c r="A67" s="35" t="s">
        <v>43</v>
      </c>
      <c r="B67" s="36">
        <v>902</v>
      </c>
      <c r="C67" s="36">
        <v>156705</v>
      </c>
      <c r="D67" s="36">
        <f t="shared" si="1"/>
        <v>173.73059866962305</v>
      </c>
      <c r="E67" s="37">
        <v>65918</v>
      </c>
      <c r="F67" s="38">
        <f t="shared" si="2"/>
        <v>2.3772717618859796</v>
      </c>
      <c r="G67" s="22">
        <f t="shared" si="3"/>
        <v>463.82364252663842</v>
      </c>
      <c r="H67" s="39">
        <f t="shared" si="4"/>
        <v>1.6697867046937103</v>
      </c>
    </row>
    <row r="69" spans="1:8" x14ac:dyDescent="0.2">
      <c r="E69" s="12">
        <v>1552330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4"/>
  <sheetViews>
    <sheetView workbookViewId="0">
      <pane xSplit="1" topLeftCell="L1" activePane="topRight" state="frozen"/>
      <selection pane="topRight" activeCell="R34" sqref="R34:Y34"/>
    </sheetView>
  </sheetViews>
  <sheetFormatPr defaultColWidth="8.85546875" defaultRowHeight="12" customHeight="1" x14ac:dyDescent="0.2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 ht="12" customHeight="1" x14ac:dyDescent="0.2">
      <c r="A1" s="13" t="s">
        <v>68</v>
      </c>
    </row>
    <row r="3" spans="1:48" ht="12" customHeight="1" x14ac:dyDescent="0.2">
      <c r="A3" s="13" t="s">
        <v>69</v>
      </c>
    </row>
    <row r="4" spans="1:48" ht="12" customHeight="1" x14ac:dyDescent="0.2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 ht="12" customHeight="1" x14ac:dyDescent="0.2">
      <c r="A5" s="1" t="s">
        <v>9</v>
      </c>
      <c r="B5" s="29">
        <v>76100</v>
      </c>
      <c r="C5" s="29">
        <v>75000</v>
      </c>
      <c r="D5" s="29">
        <v>77900</v>
      </c>
      <c r="E5" s="29">
        <v>77000</v>
      </c>
      <c r="F5" s="29">
        <v>80000</v>
      </c>
      <c r="G5" s="29">
        <v>71700</v>
      </c>
      <c r="H5" s="29">
        <v>74700</v>
      </c>
      <c r="I5" s="29">
        <v>74400</v>
      </c>
      <c r="J5" s="29">
        <v>83300</v>
      </c>
      <c r="K5" s="29">
        <v>78800</v>
      </c>
      <c r="L5" s="29">
        <v>72600</v>
      </c>
      <c r="M5" s="29">
        <v>73200</v>
      </c>
      <c r="N5" s="29">
        <v>75600</v>
      </c>
      <c r="O5" s="29">
        <v>84200</v>
      </c>
      <c r="P5" s="22">
        <f>SUM(O5+('Projection New Settlem data'!P5-'Projection New Settlem data'!O5)*'Baseline data'!$H4)</f>
        <v>84932.434640747859</v>
      </c>
      <c r="Q5" s="22">
        <f>SUM(P5+('Projection New Settlem data'!Q5-'Projection New Settlem data'!P5)*'Baseline data'!$H4)</f>
        <v>85664.869281495718</v>
      </c>
      <c r="R5" s="22">
        <f>SUM(Q5+('Projection New Settlem data'!R5-'Projection New Settlem data'!Q5)*'Baseline data'!$H4)</f>
        <v>90058.192152928896</v>
      </c>
      <c r="S5" s="22">
        <f>SUM(R5+('Projection New Settlem data'!S5-'Projection New Settlem data'!R5)*'Baseline data'!$H4)</f>
        <v>94451.515024362074</v>
      </c>
      <c r="T5" s="22">
        <f>SUM(S5+('Projection New Settlem data'!T5-'Projection New Settlem data'!S5)*'Baseline data'!$H4)</f>
        <v>98844.837895795252</v>
      </c>
      <c r="U5" s="22">
        <f>SUM(T5+('Projection New Settlem data'!U5-'Projection New Settlem data'!T5)*'Baseline data'!$H4)</f>
        <v>103238.16076722843</v>
      </c>
      <c r="V5" s="22">
        <f>SUM(U5+('Projection New Settlem data'!V5-'Projection New Settlem data'!U5)*'Baseline data'!$H4)</f>
        <v>107631.48363866161</v>
      </c>
      <c r="W5" s="22">
        <f>SUM(V5+('Projection New Settlem data'!W5-'Projection New Settlem data'!V5)*'Baseline data'!$H4)</f>
        <v>112024.80651009479</v>
      </c>
      <c r="X5" s="22">
        <f>SUM(W5+('Projection New Settlem data'!X5-'Projection New Settlem data'!W5)*'Baseline data'!$H4)</f>
        <v>116418.12938152796</v>
      </c>
      <c r="Y5" s="22">
        <f>SUM(X5+('Projection New Settlem data'!Y5-'Projection New Settlem data'!X5)*'Baseline data'!$H4)</f>
        <v>120811.45225296114</v>
      </c>
      <c r="Z5" s="22">
        <f>SUM(Y5+('Projection New Settlem data'!Z5-'Projection New Settlem data'!Y5)*'Baseline data'!$H4)</f>
        <v>125204.77512439432</v>
      </c>
      <c r="AA5" s="22">
        <f>SUM(Z5+('Projection New Settlem data'!AA5-'Projection New Settlem data'!Z5)*'Baseline data'!$H4)</f>
        <v>129598.0979958275</v>
      </c>
      <c r="AB5" s="22">
        <f>SUM(AA5+('Projection New Settlem data'!AB5-'Projection New Settlem data'!AA5)*'Baseline data'!$H4)</f>
        <v>133991.42086726066</v>
      </c>
      <c r="AC5" s="22">
        <f>SUM(AB5+('Projection New Settlem data'!AC5-'Projection New Settlem data'!AB5)*'Baseline data'!$H4)</f>
        <v>138384.74373869383</v>
      </c>
      <c r="AD5" s="22">
        <f>SUM(AC5+('Projection New Settlem data'!AD5-'Projection New Settlem data'!AC5)*'Baseline data'!$H4)</f>
        <v>142778.06661012699</v>
      </c>
      <c r="AE5" s="22">
        <f>SUM(AD5+('Projection New Settlem data'!AE5-'Projection New Settlem data'!AD5)*'Baseline data'!$H4)</f>
        <v>147171.38948156015</v>
      </c>
      <c r="AF5" s="22">
        <f>SUM(AE5+('Projection New Settlem data'!AF5-'Projection New Settlem data'!AE5)*'Baseline data'!$H4)</f>
        <v>151564.71235299332</v>
      </c>
      <c r="AG5" s="22">
        <f>SUM(AF5+('Projection New Settlem data'!AG5-'Projection New Settlem data'!AF5)*'Baseline data'!$H4)</f>
        <v>155958.03522442648</v>
      </c>
      <c r="AH5" s="22">
        <f>SUM(AG5+('Projection New Settlem data'!AH5-'Projection New Settlem data'!AG5)*'Baseline data'!$H4)</f>
        <v>160351.35809585964</v>
      </c>
      <c r="AI5" s="22">
        <f>SUM(AH5+('Projection New Settlem data'!AI5-'Projection New Settlem data'!AH5)*'Baseline data'!$H4)</f>
        <v>164744.68096729281</v>
      </c>
      <c r="AJ5" s="22">
        <f>SUM(AI5+('Projection New Settlem data'!AJ5-'Projection New Settlem data'!AI5)*'Baseline data'!$H4)</f>
        <v>169138.00383872597</v>
      </c>
      <c r="AK5" s="22">
        <f>SUM(AJ5+('Projection New Settlem data'!AK5-'Projection New Settlem data'!AJ5)*'Baseline data'!$H4)</f>
        <v>173531.32671015913</v>
      </c>
      <c r="AL5" s="22">
        <f>SUM(AK5+('Projection New Settlem data'!AL5-'Projection New Settlem data'!AK5)*'Baseline data'!$H4)</f>
        <v>177924.6495815923</v>
      </c>
      <c r="AM5" s="22">
        <f>SUM(AL5+('Projection New Settlem data'!AM5-'Projection New Settlem data'!AL5)*'Baseline data'!$H4)</f>
        <v>182317.97245302546</v>
      </c>
      <c r="AN5" s="22">
        <f>SUM(AM5+('Projection New Settlem data'!AN5-'Projection New Settlem data'!AM5)*'Baseline data'!$H4)</f>
        <v>186711.29532445862</v>
      </c>
      <c r="AO5" s="22">
        <f>SUM(AN5+('Projection New Settlem data'!AO5-'Projection New Settlem data'!AN5)*'Baseline data'!$H4)</f>
        <v>191104.61819589179</v>
      </c>
      <c r="AP5" s="22">
        <f>SUM(AO5+('Projection New Settlem data'!AP5-'Projection New Settlem data'!AO5)*'Baseline data'!$H4)</f>
        <v>195497.94106732495</v>
      </c>
      <c r="AQ5" s="22">
        <f>SUM(AP5+('Projection New Settlem data'!AQ5-'Projection New Settlem data'!AP5)*'Baseline data'!$H4)</f>
        <v>199891.26393875811</v>
      </c>
      <c r="AR5" s="22">
        <f>SUM(AQ5+('Projection New Settlem data'!AR5-'Projection New Settlem data'!AQ5)*'Baseline data'!$H4)</f>
        <v>204284.58681019128</v>
      </c>
      <c r="AS5" s="22">
        <f>SUM(AR5+('Projection New Settlem data'!AS5-'Projection New Settlem data'!AR5)*'Baseline data'!$H4)</f>
        <v>208677.90968162444</v>
      </c>
      <c r="AT5" s="22">
        <f>SUM(AS5+('Projection New Settlem data'!AT5-'Projection New Settlem data'!AS5)*'Baseline data'!$H4)</f>
        <v>213071.23255305761</v>
      </c>
      <c r="AU5" s="22">
        <f>SUM(AT5+('Projection New Settlem data'!AU5-'Projection New Settlem data'!AT5)*'Baseline data'!$H4)</f>
        <v>217464.55542449077</v>
      </c>
      <c r="AV5" s="22">
        <f>SUM(AU5+('Projection New Settlem data'!AV5-'Projection New Settlem data'!AU5)*'Baseline data'!$H4)</f>
        <v>221857.87829592393</v>
      </c>
    </row>
    <row r="6" spans="1:48" ht="12" customHeight="1" x14ac:dyDescent="0.2">
      <c r="A6" s="1" t="s">
        <v>11</v>
      </c>
      <c r="B6" s="29">
        <v>74900</v>
      </c>
      <c r="C6" s="29">
        <v>79100</v>
      </c>
      <c r="D6" s="29">
        <v>76400</v>
      </c>
      <c r="E6" s="29">
        <v>75600</v>
      </c>
      <c r="F6" s="29">
        <v>81500</v>
      </c>
      <c r="G6" s="29">
        <v>78900</v>
      </c>
      <c r="H6" s="29">
        <v>78900</v>
      </c>
      <c r="I6" s="29">
        <v>87000</v>
      </c>
      <c r="J6" s="29">
        <v>85400</v>
      </c>
      <c r="K6" s="29">
        <v>86500</v>
      </c>
      <c r="L6" s="29">
        <v>86700</v>
      </c>
      <c r="M6" s="29">
        <v>100600</v>
      </c>
      <c r="N6" s="29">
        <v>93900</v>
      </c>
      <c r="O6" s="29">
        <v>96700</v>
      </c>
      <c r="P6" s="22">
        <f>SUM(O6+('Projection New Settlem data'!P6-'Projection New Settlem data'!O6)*'Baseline data'!$H5)</f>
        <v>97112.454955815047</v>
      </c>
      <c r="Q6" s="22">
        <f>SUM(P6+('Projection New Settlem data'!Q6-'Projection New Settlem data'!P6)*'Baseline data'!$H5)</f>
        <v>97524.909911630093</v>
      </c>
      <c r="R6" s="22">
        <f>SUM(Q6+('Projection New Settlem data'!R6-'Projection New Settlem data'!Q6)*'Baseline data'!$H5)</f>
        <v>97731.137389537616</v>
      </c>
      <c r="S6" s="22">
        <f>SUM(R6+('Projection New Settlem data'!S6-'Projection New Settlem data'!R6)*'Baseline data'!$H5)</f>
        <v>97937.36486744514</v>
      </c>
      <c r="T6" s="22">
        <f>SUM(S6+('Projection New Settlem data'!T6-'Projection New Settlem data'!S6)*'Baseline data'!$H5)</f>
        <v>98143.592345352663</v>
      </c>
      <c r="U6" s="22">
        <f>SUM(T6+('Projection New Settlem data'!U6-'Projection New Settlem data'!T6)*'Baseline data'!$H5)</f>
        <v>98349.819823260186</v>
      </c>
      <c r="V6" s="22">
        <f>SUM(U6+('Projection New Settlem data'!V6-'Projection New Settlem data'!U6)*'Baseline data'!$H5)</f>
        <v>98556.04730116771</v>
      </c>
      <c r="W6" s="22">
        <f>SUM(V6+('Projection New Settlem data'!W6-'Projection New Settlem data'!V6)*'Baseline data'!$H5)</f>
        <v>98762.274779075233</v>
      </c>
      <c r="X6" s="22">
        <f>SUM(W6+('Projection New Settlem data'!X6-'Projection New Settlem data'!W6)*'Baseline data'!$H5)</f>
        <v>98968.502256982756</v>
      </c>
      <c r="Y6" s="22">
        <f>SUM(X6+('Projection New Settlem data'!Y6-'Projection New Settlem data'!X6)*'Baseline data'!$H5)</f>
        <v>99174.729734890279</v>
      </c>
      <c r="Z6" s="22">
        <f>SUM(Y6+('Projection New Settlem data'!Z6-'Projection New Settlem data'!Y6)*'Baseline data'!$H5)</f>
        <v>99380.957212797803</v>
      </c>
      <c r="AA6" s="22">
        <f>SUM(Z6+('Projection New Settlem data'!AA6-'Projection New Settlem data'!Z6)*'Baseline data'!$H5)</f>
        <v>99587.184690705326</v>
      </c>
      <c r="AB6" s="22">
        <f>SUM(AA6+('Projection New Settlem data'!AB6-'Projection New Settlem data'!AA6)*'Baseline data'!$H5)</f>
        <v>99793.412168612849</v>
      </c>
      <c r="AC6" s="22">
        <f>SUM(AB6+('Projection New Settlem data'!AC6-'Projection New Settlem data'!AB6)*'Baseline data'!$H5)</f>
        <v>99999.639646520372</v>
      </c>
      <c r="AD6" s="22">
        <f>SUM(AC6+('Projection New Settlem data'!AD6-'Projection New Settlem data'!AC6)*'Baseline data'!$H5)</f>
        <v>100205.8671244279</v>
      </c>
      <c r="AE6" s="22">
        <f>SUM(AD6+('Projection New Settlem data'!AE6-'Projection New Settlem data'!AD6)*'Baseline data'!$H5)</f>
        <v>100412.09460233542</v>
      </c>
      <c r="AF6" s="22">
        <f>SUM(AE6+('Projection New Settlem data'!AF6-'Projection New Settlem data'!AE6)*'Baseline data'!$H5)</f>
        <v>100618.32208024294</v>
      </c>
      <c r="AG6" s="22">
        <f>SUM(AF6+('Projection New Settlem data'!AG6-'Projection New Settlem data'!AF6)*'Baseline data'!$H5)</f>
        <v>100824.54955815047</v>
      </c>
      <c r="AH6" s="22">
        <f>SUM(AG6+('Projection New Settlem data'!AH6-'Projection New Settlem data'!AG6)*'Baseline data'!$H5)</f>
        <v>101030.77703605799</v>
      </c>
      <c r="AI6" s="22">
        <f>SUM(AH6+('Projection New Settlem data'!AI6-'Projection New Settlem data'!AH6)*'Baseline data'!$H5)</f>
        <v>101237.00451396551</v>
      </c>
      <c r="AJ6" s="22">
        <f>SUM(AI6+('Projection New Settlem data'!AJ6-'Projection New Settlem data'!AI6)*'Baseline data'!$H5)</f>
        <v>101443.23199187304</v>
      </c>
      <c r="AK6" s="22">
        <f>SUM(AJ6+('Projection New Settlem data'!AK6-'Projection New Settlem data'!AJ6)*'Baseline data'!$H5)</f>
        <v>101649.45946978056</v>
      </c>
      <c r="AL6" s="22">
        <f>SUM(AK6+('Projection New Settlem data'!AL6-'Projection New Settlem data'!AK6)*'Baseline data'!$H5)</f>
        <v>101855.68694768808</v>
      </c>
      <c r="AM6" s="22">
        <f>SUM(AL6+('Projection New Settlem data'!AM6-'Projection New Settlem data'!AL6)*'Baseline data'!$H5)</f>
        <v>102061.91442559561</v>
      </c>
      <c r="AN6" s="22">
        <f>SUM(AM6+('Projection New Settlem data'!AN6-'Projection New Settlem data'!AM6)*'Baseline data'!$H5)</f>
        <v>102268.14190350313</v>
      </c>
      <c r="AO6" s="22">
        <f>SUM(AN6+('Projection New Settlem data'!AO6-'Projection New Settlem data'!AN6)*'Baseline data'!$H5)</f>
        <v>102474.36938141065</v>
      </c>
      <c r="AP6" s="22">
        <f>SUM(AO6+('Projection New Settlem data'!AP6-'Projection New Settlem data'!AO6)*'Baseline data'!$H5)</f>
        <v>102680.59685931818</v>
      </c>
      <c r="AQ6" s="22">
        <f>SUM(AP6+('Projection New Settlem data'!AQ6-'Projection New Settlem data'!AP6)*'Baseline data'!$H5)</f>
        <v>102886.8243372257</v>
      </c>
      <c r="AR6" s="22">
        <f>SUM(AQ6+('Projection New Settlem data'!AR6-'Projection New Settlem data'!AQ6)*'Baseline data'!$H5)</f>
        <v>103093.05181513322</v>
      </c>
      <c r="AS6" s="22">
        <f>SUM(AR6+('Projection New Settlem data'!AS6-'Projection New Settlem data'!AR6)*'Baseline data'!$H5)</f>
        <v>103299.27929304074</v>
      </c>
      <c r="AT6" s="22">
        <f>SUM(AS6+('Projection New Settlem data'!AT6-'Projection New Settlem data'!AS6)*'Baseline data'!$H5)</f>
        <v>103505.50677094827</v>
      </c>
      <c r="AU6" s="22">
        <f>SUM(AT6+('Projection New Settlem data'!AU6-'Projection New Settlem data'!AT6)*'Baseline data'!$H5)</f>
        <v>103711.73424885579</v>
      </c>
      <c r="AV6" s="22">
        <f>SUM(AU6+('Projection New Settlem data'!AV6-'Projection New Settlem data'!AU6)*'Baseline data'!$H5)</f>
        <v>103917.96172676331</v>
      </c>
    </row>
    <row r="7" spans="1:48" ht="12" customHeight="1" x14ac:dyDescent="0.2">
      <c r="A7" s="1" t="s">
        <v>13</v>
      </c>
      <c r="B7" s="29">
        <v>68200</v>
      </c>
      <c r="C7" s="29">
        <v>68600</v>
      </c>
      <c r="D7" s="29">
        <v>67300</v>
      </c>
      <c r="E7" s="29">
        <v>67500</v>
      </c>
      <c r="F7" s="29">
        <v>70700</v>
      </c>
      <c r="G7" s="29">
        <v>75000</v>
      </c>
      <c r="H7" s="29">
        <v>70100</v>
      </c>
      <c r="I7" s="29">
        <v>71500</v>
      </c>
      <c r="J7" s="29">
        <v>71900</v>
      </c>
      <c r="K7" s="29">
        <v>69500</v>
      </c>
      <c r="L7" s="29">
        <v>75400</v>
      </c>
      <c r="M7" s="29">
        <v>78500</v>
      </c>
      <c r="N7" s="29">
        <v>71300</v>
      </c>
      <c r="O7" s="29">
        <v>68800</v>
      </c>
      <c r="P7" s="22">
        <f>SUM(O7+('Projection New Settlem data'!P7-'Projection New Settlem data'!O7)*'Baseline data'!$H6)</f>
        <v>69384.883913849641</v>
      </c>
      <c r="Q7" s="22">
        <f>SUM(P7+('Projection New Settlem data'!Q7-'Projection New Settlem data'!P7)*'Baseline data'!$H6)</f>
        <v>69969.767827699281</v>
      </c>
      <c r="R7" s="22">
        <f>SUM(Q7+('Projection New Settlem data'!R7-'Projection New Settlem data'!Q7)*'Baseline data'!$H6)</f>
        <v>70262.209784624094</v>
      </c>
      <c r="S7" s="22">
        <f>SUM(R7+('Projection New Settlem data'!S7-'Projection New Settlem data'!R7)*'Baseline data'!$H6)</f>
        <v>70554.651741548907</v>
      </c>
      <c r="T7" s="22">
        <f>SUM(S7+('Projection New Settlem data'!T7-'Projection New Settlem data'!S7)*'Baseline data'!$H6)</f>
        <v>70847.09369847372</v>
      </c>
      <c r="U7" s="22">
        <f>SUM(T7+('Projection New Settlem data'!U7-'Projection New Settlem data'!T7)*'Baseline data'!$H6)</f>
        <v>71139.535655398533</v>
      </c>
      <c r="V7" s="22">
        <f>SUM(U7+('Projection New Settlem data'!V7-'Projection New Settlem data'!U7)*'Baseline data'!$H6)</f>
        <v>71431.977612323346</v>
      </c>
      <c r="W7" s="22">
        <f>SUM(V7+('Projection New Settlem data'!W7-'Projection New Settlem data'!V7)*'Baseline data'!$H6)</f>
        <v>71724.419569248159</v>
      </c>
      <c r="X7" s="22">
        <f>SUM(W7+('Projection New Settlem data'!X7-'Projection New Settlem data'!W7)*'Baseline data'!$H6)</f>
        <v>72016.861526172972</v>
      </c>
      <c r="Y7" s="22">
        <f>SUM(X7+('Projection New Settlem data'!Y7-'Projection New Settlem data'!X7)*'Baseline data'!$H6)</f>
        <v>72309.303483097785</v>
      </c>
      <c r="Z7" s="22">
        <f>SUM(Y7+('Projection New Settlem data'!Z7-'Projection New Settlem data'!Y7)*'Baseline data'!$H6)</f>
        <v>72601.745440022598</v>
      </c>
      <c r="AA7" s="22">
        <f>SUM(Z7+('Projection New Settlem data'!AA7-'Projection New Settlem data'!Z7)*'Baseline data'!$H6)</f>
        <v>72894.187396947411</v>
      </c>
      <c r="AB7" s="22">
        <f>SUM(AA7+('Projection New Settlem data'!AB7-'Projection New Settlem data'!AA7)*'Baseline data'!$H6)</f>
        <v>73186.629353872224</v>
      </c>
      <c r="AC7" s="22">
        <f>SUM(AB7+('Projection New Settlem data'!AC7-'Projection New Settlem data'!AB7)*'Baseline data'!$H6)</f>
        <v>73479.071310797037</v>
      </c>
      <c r="AD7" s="22">
        <f>SUM(AC7+('Projection New Settlem data'!AD7-'Projection New Settlem data'!AC7)*'Baseline data'!$H6)</f>
        <v>73771.51326772185</v>
      </c>
      <c r="AE7" s="22">
        <f>SUM(AD7+('Projection New Settlem data'!AE7-'Projection New Settlem data'!AD7)*'Baseline data'!$H6)</f>
        <v>74063.955224646663</v>
      </c>
      <c r="AF7" s="22">
        <f>SUM(AE7+('Projection New Settlem data'!AF7-'Projection New Settlem data'!AE7)*'Baseline data'!$H6)</f>
        <v>74356.397181571476</v>
      </c>
      <c r="AG7" s="22">
        <f>SUM(AF7+('Projection New Settlem data'!AG7-'Projection New Settlem data'!AF7)*'Baseline data'!$H6)</f>
        <v>74648.839138496289</v>
      </c>
      <c r="AH7" s="22">
        <f>SUM(AG7+('Projection New Settlem data'!AH7-'Projection New Settlem data'!AG7)*'Baseline data'!$H6)</f>
        <v>74941.281095421102</v>
      </c>
      <c r="AI7" s="22">
        <f>SUM(AH7+('Projection New Settlem data'!AI7-'Projection New Settlem data'!AH7)*'Baseline data'!$H6)</f>
        <v>75233.723052345915</v>
      </c>
      <c r="AJ7" s="22">
        <f>SUM(AI7+('Projection New Settlem data'!AJ7-'Projection New Settlem data'!AI7)*'Baseline data'!$H6)</f>
        <v>75526.165009270728</v>
      </c>
      <c r="AK7" s="22">
        <f>SUM(AJ7+('Projection New Settlem data'!AK7-'Projection New Settlem data'!AJ7)*'Baseline data'!$H6)</f>
        <v>75818.606966195541</v>
      </c>
      <c r="AL7" s="22">
        <f>SUM(AK7+('Projection New Settlem data'!AL7-'Projection New Settlem data'!AK7)*'Baseline data'!$H6)</f>
        <v>76111.048923120354</v>
      </c>
      <c r="AM7" s="22">
        <f>SUM(AL7+('Projection New Settlem data'!AM7-'Projection New Settlem data'!AL7)*'Baseline data'!$H6)</f>
        <v>76403.490880045167</v>
      </c>
      <c r="AN7" s="22">
        <f>SUM(AM7+('Projection New Settlem data'!AN7-'Projection New Settlem data'!AM7)*'Baseline data'!$H6)</f>
        <v>76695.93283696998</v>
      </c>
      <c r="AO7" s="22">
        <f>SUM(AN7+('Projection New Settlem data'!AO7-'Projection New Settlem data'!AN7)*'Baseline data'!$H6)</f>
        <v>76988.374793894793</v>
      </c>
      <c r="AP7" s="22">
        <f>SUM(AO7+('Projection New Settlem data'!AP7-'Projection New Settlem data'!AO7)*'Baseline data'!$H6)</f>
        <v>77280.816750819606</v>
      </c>
      <c r="AQ7" s="22">
        <f>SUM(AP7+('Projection New Settlem data'!AQ7-'Projection New Settlem data'!AP7)*'Baseline data'!$H6)</f>
        <v>77573.258707744419</v>
      </c>
      <c r="AR7" s="22">
        <f>SUM(AQ7+('Projection New Settlem data'!AR7-'Projection New Settlem data'!AQ7)*'Baseline data'!$H6)</f>
        <v>77865.700664669232</v>
      </c>
      <c r="AS7" s="22">
        <f>SUM(AR7+('Projection New Settlem data'!AS7-'Projection New Settlem data'!AR7)*'Baseline data'!$H6)</f>
        <v>78158.142621594045</v>
      </c>
      <c r="AT7" s="22">
        <f>SUM(AS7+('Projection New Settlem data'!AT7-'Projection New Settlem data'!AS7)*'Baseline data'!$H6)</f>
        <v>78450.584578518858</v>
      </c>
      <c r="AU7" s="22">
        <f>SUM(AT7+('Projection New Settlem data'!AU7-'Projection New Settlem data'!AT7)*'Baseline data'!$H6)</f>
        <v>78743.026535443671</v>
      </c>
      <c r="AV7" s="22">
        <f>SUM(AU7+('Projection New Settlem data'!AV7-'Projection New Settlem data'!AU7)*'Baseline data'!$H6)</f>
        <v>79035.468492368484</v>
      </c>
    </row>
    <row r="8" spans="1:48" ht="12" customHeight="1" x14ac:dyDescent="0.2">
      <c r="A8" s="1" t="s">
        <v>15</v>
      </c>
      <c r="B8" s="29">
        <v>61400</v>
      </c>
      <c r="C8" s="29">
        <v>65300</v>
      </c>
      <c r="D8" s="29">
        <v>64000</v>
      </c>
      <c r="E8" s="29">
        <v>67600</v>
      </c>
      <c r="F8" s="29">
        <v>64900</v>
      </c>
      <c r="G8" s="29">
        <v>63800</v>
      </c>
      <c r="H8" s="29">
        <v>63500</v>
      </c>
      <c r="I8" s="29">
        <v>63000</v>
      </c>
      <c r="J8" s="29">
        <v>65400</v>
      </c>
      <c r="K8" s="29">
        <v>65500</v>
      </c>
      <c r="L8" s="29">
        <v>59600</v>
      </c>
      <c r="M8" s="29">
        <v>64500</v>
      </c>
      <c r="N8" s="29">
        <v>68100</v>
      </c>
      <c r="O8" s="29">
        <v>68300</v>
      </c>
      <c r="P8" s="22">
        <f>SUM(O8+('Projection New Settlem data'!P8-'Projection New Settlem data'!O8)*'Baseline data'!$H7)</f>
        <v>69102.817281352472</v>
      </c>
      <c r="Q8" s="22">
        <f>SUM(P8+('Projection New Settlem data'!Q8-'Projection New Settlem data'!P8)*'Baseline data'!$H7)</f>
        <v>69905.634562704945</v>
      </c>
      <c r="R8" s="22">
        <f>SUM(Q8+('Projection New Settlem data'!R8-'Projection New Settlem data'!Q8)*'Baseline data'!$H7)</f>
        <v>70307.043203381181</v>
      </c>
      <c r="S8" s="22">
        <f>SUM(R8+('Projection New Settlem data'!S8-'Projection New Settlem data'!R8)*'Baseline data'!$H7)</f>
        <v>70708.451844057417</v>
      </c>
      <c r="T8" s="22">
        <f>SUM(S8+('Projection New Settlem data'!T8-'Projection New Settlem data'!S8)*'Baseline data'!$H7)</f>
        <v>71109.860484733654</v>
      </c>
      <c r="U8" s="22">
        <f>SUM(T8+('Projection New Settlem data'!U8-'Projection New Settlem data'!T8)*'Baseline data'!$H7)</f>
        <v>71511.26912540989</v>
      </c>
      <c r="V8" s="22">
        <f>SUM(U8+('Projection New Settlem data'!V8-'Projection New Settlem data'!U8)*'Baseline data'!$H7)</f>
        <v>71912.677766086126</v>
      </c>
      <c r="W8" s="22">
        <f>SUM(V8+('Projection New Settlem data'!W8-'Projection New Settlem data'!V8)*'Baseline data'!$H7)</f>
        <v>72314.086406762362</v>
      </c>
      <c r="X8" s="22">
        <f>SUM(W8+('Projection New Settlem data'!X8-'Projection New Settlem data'!W8)*'Baseline data'!$H7)</f>
        <v>72715.495047438599</v>
      </c>
      <c r="Y8" s="22">
        <f>SUM(X8+('Projection New Settlem data'!Y8-'Projection New Settlem data'!X8)*'Baseline data'!$H7)</f>
        <v>73116.903688114835</v>
      </c>
      <c r="Z8" s="22">
        <f>SUM(Y8+('Projection New Settlem data'!Z8-'Projection New Settlem data'!Y8)*'Baseline data'!$H7)</f>
        <v>73518.312328791071</v>
      </c>
      <c r="AA8" s="22">
        <f>SUM(Z8+('Projection New Settlem data'!AA8-'Projection New Settlem data'!Z8)*'Baseline data'!$H7)</f>
        <v>73919.720969467307</v>
      </c>
      <c r="AB8" s="22">
        <f>SUM(AA8+('Projection New Settlem data'!AB8-'Projection New Settlem data'!AA8)*'Baseline data'!$H7)</f>
        <v>74321.129610143544</v>
      </c>
      <c r="AC8" s="22">
        <f>SUM(AB8+('Projection New Settlem data'!AC8-'Projection New Settlem data'!AB8)*'Baseline data'!$H7)</f>
        <v>74722.53825081978</v>
      </c>
      <c r="AD8" s="22">
        <f>SUM(AC8+('Projection New Settlem data'!AD8-'Projection New Settlem data'!AC8)*'Baseline data'!$H7)</f>
        <v>75123.946891496016</v>
      </c>
      <c r="AE8" s="22">
        <f>SUM(AD8+('Projection New Settlem data'!AE8-'Projection New Settlem data'!AD8)*'Baseline data'!$H7)</f>
        <v>75525.355532172252</v>
      </c>
      <c r="AF8" s="22">
        <f>SUM(AE8+('Projection New Settlem data'!AF8-'Projection New Settlem data'!AE8)*'Baseline data'!$H7)</f>
        <v>75926.764172848489</v>
      </c>
      <c r="AG8" s="22">
        <f>SUM(AF8+('Projection New Settlem data'!AG8-'Projection New Settlem data'!AF8)*'Baseline data'!$H7)</f>
        <v>76328.172813524725</v>
      </c>
      <c r="AH8" s="22">
        <f>SUM(AG8+('Projection New Settlem data'!AH8-'Projection New Settlem data'!AG8)*'Baseline data'!$H7)</f>
        <v>76729.581454200961</v>
      </c>
      <c r="AI8" s="22">
        <f>SUM(AH8+('Projection New Settlem data'!AI8-'Projection New Settlem data'!AH8)*'Baseline data'!$H7)</f>
        <v>77130.990094877197</v>
      </c>
      <c r="AJ8" s="22">
        <f>SUM(AI8+('Projection New Settlem data'!AJ8-'Projection New Settlem data'!AI8)*'Baseline data'!$H7)</f>
        <v>77532.398735553434</v>
      </c>
      <c r="AK8" s="22">
        <f>SUM(AJ8+('Projection New Settlem data'!AK8-'Projection New Settlem data'!AJ8)*'Baseline data'!$H7)</f>
        <v>77933.80737622967</v>
      </c>
      <c r="AL8" s="22">
        <f>SUM(AK8+('Projection New Settlem data'!AL8-'Projection New Settlem data'!AK8)*'Baseline data'!$H7)</f>
        <v>78335.216016905906</v>
      </c>
      <c r="AM8" s="22">
        <f>SUM(AL8+('Projection New Settlem data'!AM8-'Projection New Settlem data'!AL8)*'Baseline data'!$H7)</f>
        <v>78736.624657582142</v>
      </c>
      <c r="AN8" s="22">
        <f>SUM(AM8+('Projection New Settlem data'!AN8-'Projection New Settlem data'!AM8)*'Baseline data'!$H7)</f>
        <v>79138.033298258379</v>
      </c>
      <c r="AO8" s="22">
        <f>SUM(AN8+('Projection New Settlem data'!AO8-'Projection New Settlem data'!AN8)*'Baseline data'!$H7)</f>
        <v>79539.441938934615</v>
      </c>
      <c r="AP8" s="22">
        <f>SUM(AO8+('Projection New Settlem data'!AP8-'Projection New Settlem data'!AO8)*'Baseline data'!$H7)</f>
        <v>79940.850579610851</v>
      </c>
      <c r="AQ8" s="22">
        <f>SUM(AP8+('Projection New Settlem data'!AQ8-'Projection New Settlem data'!AP8)*'Baseline data'!$H7)</f>
        <v>80342.259220287087</v>
      </c>
      <c r="AR8" s="22">
        <f>SUM(AQ8+('Projection New Settlem data'!AR8-'Projection New Settlem data'!AQ8)*'Baseline data'!$H7)</f>
        <v>80743.667860963324</v>
      </c>
      <c r="AS8" s="22">
        <f>SUM(AR8+('Projection New Settlem data'!AS8-'Projection New Settlem data'!AR8)*'Baseline data'!$H7)</f>
        <v>81145.07650163956</v>
      </c>
      <c r="AT8" s="22">
        <f>SUM(AS8+('Projection New Settlem data'!AT8-'Projection New Settlem data'!AS8)*'Baseline data'!$H7)</f>
        <v>81546.485142315796</v>
      </c>
      <c r="AU8" s="22">
        <f>SUM(AT8+('Projection New Settlem data'!AU8-'Projection New Settlem data'!AT8)*'Baseline data'!$H7)</f>
        <v>81947.893782992032</v>
      </c>
      <c r="AV8" s="22">
        <f>SUM(AU8+('Projection New Settlem data'!AV8-'Projection New Settlem data'!AU8)*'Baseline data'!$H7)</f>
        <v>82349.302423668269</v>
      </c>
    </row>
    <row r="9" spans="1:48" ht="12" customHeight="1" x14ac:dyDescent="0.2">
      <c r="A9" s="1" t="s">
        <v>17</v>
      </c>
      <c r="B9" s="29">
        <v>53200</v>
      </c>
      <c r="C9" s="29">
        <v>56200</v>
      </c>
      <c r="D9" s="29">
        <v>57800</v>
      </c>
      <c r="E9" s="29">
        <v>57400</v>
      </c>
      <c r="F9" s="29">
        <v>59100</v>
      </c>
      <c r="G9" s="29">
        <v>55400</v>
      </c>
      <c r="H9" s="29">
        <v>56300</v>
      </c>
      <c r="I9" s="29">
        <v>59200</v>
      </c>
      <c r="J9" s="29">
        <v>57100</v>
      </c>
      <c r="K9" s="29">
        <v>58800</v>
      </c>
      <c r="L9" s="29">
        <v>58500</v>
      </c>
      <c r="M9" s="29">
        <v>59900</v>
      </c>
      <c r="N9" s="29">
        <v>58100</v>
      </c>
      <c r="O9" s="29">
        <v>59400</v>
      </c>
      <c r="P9" s="22">
        <f>SUM(O9+('Projection New Settlem data'!P9-'Projection New Settlem data'!O9)*'Baseline data'!$H8)</f>
        <v>59919.634710406368</v>
      </c>
      <c r="Q9" s="22">
        <f>SUM(P9+('Projection New Settlem data'!Q9-'Projection New Settlem data'!P9)*'Baseline data'!$H8)</f>
        <v>60439.269420812736</v>
      </c>
      <c r="R9" s="22">
        <f>SUM(Q9+('Projection New Settlem data'!R9-'Projection New Settlem data'!Q9)*'Baseline data'!$H8)</f>
        <v>60699.086776015924</v>
      </c>
      <c r="S9" s="22">
        <f>SUM(R9+('Projection New Settlem data'!S9-'Projection New Settlem data'!R9)*'Baseline data'!$H8)</f>
        <v>60958.904131219111</v>
      </c>
      <c r="T9" s="22">
        <f>SUM(S9+('Projection New Settlem data'!T9-'Projection New Settlem data'!S9)*'Baseline data'!$H8)</f>
        <v>61218.721486422299</v>
      </c>
      <c r="U9" s="22">
        <f>SUM(T9+('Projection New Settlem data'!U9-'Projection New Settlem data'!T9)*'Baseline data'!$H8)</f>
        <v>61478.538841625486</v>
      </c>
      <c r="V9" s="22">
        <f>SUM(U9+('Projection New Settlem data'!V9-'Projection New Settlem data'!U9)*'Baseline data'!$H8)</f>
        <v>61738.356196828674</v>
      </c>
      <c r="W9" s="22">
        <f>SUM(V9+('Projection New Settlem data'!W9-'Projection New Settlem data'!V9)*'Baseline data'!$H8)</f>
        <v>61998.173552031862</v>
      </c>
      <c r="X9" s="22">
        <f>SUM(W9+('Projection New Settlem data'!X9-'Projection New Settlem data'!W9)*'Baseline data'!$H8)</f>
        <v>62257.990907235049</v>
      </c>
      <c r="Y9" s="22">
        <f>SUM(X9+('Projection New Settlem data'!Y9-'Projection New Settlem data'!X9)*'Baseline data'!$H8)</f>
        <v>62517.808262438237</v>
      </c>
      <c r="Z9" s="22">
        <f>SUM(Y9+('Projection New Settlem data'!Z9-'Projection New Settlem data'!Y9)*'Baseline data'!$H8)</f>
        <v>62777.625617641424</v>
      </c>
      <c r="AA9" s="22">
        <f>SUM(Z9+('Projection New Settlem data'!AA9-'Projection New Settlem data'!Z9)*'Baseline data'!$H8)</f>
        <v>63037.442972844612</v>
      </c>
      <c r="AB9" s="22">
        <f>SUM(AA9+('Projection New Settlem data'!AB9-'Projection New Settlem data'!AA9)*'Baseline data'!$H8)</f>
        <v>63297.2603280478</v>
      </c>
      <c r="AC9" s="22">
        <f>SUM(AB9+('Projection New Settlem data'!AC9-'Projection New Settlem data'!AB9)*'Baseline data'!$H8)</f>
        <v>63557.077683250987</v>
      </c>
      <c r="AD9" s="22">
        <f>SUM(AC9+('Projection New Settlem data'!AD9-'Projection New Settlem data'!AC9)*'Baseline data'!$H8)</f>
        <v>63816.895038454175</v>
      </c>
      <c r="AE9" s="22">
        <f>SUM(AD9+('Projection New Settlem data'!AE9-'Projection New Settlem data'!AD9)*'Baseline data'!$H8)</f>
        <v>64076.712393657363</v>
      </c>
      <c r="AF9" s="22">
        <f>SUM(AE9+('Projection New Settlem data'!AF9-'Projection New Settlem data'!AE9)*'Baseline data'!$H8)</f>
        <v>64336.52974886055</v>
      </c>
      <c r="AG9" s="22">
        <f>SUM(AF9+('Projection New Settlem data'!AG9-'Projection New Settlem data'!AF9)*'Baseline data'!$H8)</f>
        <v>64596.347104063738</v>
      </c>
      <c r="AH9" s="22">
        <f>SUM(AG9+('Projection New Settlem data'!AH9-'Projection New Settlem data'!AG9)*'Baseline data'!$H8)</f>
        <v>64856.164459266925</v>
      </c>
      <c r="AI9" s="22">
        <f>SUM(AH9+('Projection New Settlem data'!AI9-'Projection New Settlem data'!AH9)*'Baseline data'!$H8)</f>
        <v>65115.981814470113</v>
      </c>
      <c r="AJ9" s="22">
        <f>SUM(AI9+('Projection New Settlem data'!AJ9-'Projection New Settlem data'!AI9)*'Baseline data'!$H8)</f>
        <v>65375.799169673301</v>
      </c>
      <c r="AK9" s="22">
        <f>SUM(AJ9+('Projection New Settlem data'!AK9-'Projection New Settlem data'!AJ9)*'Baseline data'!$H8)</f>
        <v>65635.616524876488</v>
      </c>
      <c r="AL9" s="22">
        <f>SUM(AK9+('Projection New Settlem data'!AL9-'Projection New Settlem data'!AK9)*'Baseline data'!$H8)</f>
        <v>65895.433880079669</v>
      </c>
      <c r="AM9" s="22">
        <f>SUM(AL9+('Projection New Settlem data'!AM9-'Projection New Settlem data'!AL9)*'Baseline data'!$H8)</f>
        <v>66155.251235282849</v>
      </c>
      <c r="AN9" s="22">
        <f>SUM(AM9+('Projection New Settlem data'!AN9-'Projection New Settlem data'!AM9)*'Baseline data'!$H8)</f>
        <v>66415.068590486029</v>
      </c>
      <c r="AO9" s="22">
        <f>SUM(AN9+('Projection New Settlem data'!AO9-'Projection New Settlem data'!AN9)*'Baseline data'!$H8)</f>
        <v>66674.88594568921</v>
      </c>
      <c r="AP9" s="22">
        <f>SUM(AO9+('Projection New Settlem data'!AP9-'Projection New Settlem data'!AO9)*'Baseline data'!$H8)</f>
        <v>66934.70330089239</v>
      </c>
      <c r="AQ9" s="22">
        <f>SUM(AP9+('Projection New Settlem data'!AQ9-'Projection New Settlem data'!AP9)*'Baseline data'!$H8)</f>
        <v>67194.52065609557</v>
      </c>
      <c r="AR9" s="22">
        <f>SUM(AQ9+('Projection New Settlem data'!AR9-'Projection New Settlem data'!AQ9)*'Baseline data'!$H8)</f>
        <v>67454.338011298751</v>
      </c>
      <c r="AS9" s="22">
        <f>SUM(AR9+('Projection New Settlem data'!AS9-'Projection New Settlem data'!AR9)*'Baseline data'!$H8)</f>
        <v>67714.155366501931</v>
      </c>
      <c r="AT9" s="22">
        <f>SUM(AS9+('Projection New Settlem data'!AT9-'Projection New Settlem data'!AS9)*'Baseline data'!$H8)</f>
        <v>67973.972721705111</v>
      </c>
      <c r="AU9" s="22">
        <f>SUM(AT9+('Projection New Settlem data'!AU9-'Projection New Settlem data'!AT9)*'Baseline data'!$H8)</f>
        <v>68233.790076908292</v>
      </c>
      <c r="AV9" s="22">
        <f>SUM(AU9+('Projection New Settlem data'!AV9-'Projection New Settlem data'!AU9)*'Baseline data'!$H8)</f>
        <v>68493.607432111472</v>
      </c>
    </row>
    <row r="10" spans="1:48" ht="12" customHeight="1" x14ac:dyDescent="0.2">
      <c r="A10" s="1" t="s">
        <v>19</v>
      </c>
      <c r="B10" s="29">
        <v>91000</v>
      </c>
      <c r="C10" s="29">
        <v>91200</v>
      </c>
      <c r="D10" s="29">
        <v>88300</v>
      </c>
      <c r="E10" s="29">
        <v>85500</v>
      </c>
      <c r="F10" s="29">
        <v>94700</v>
      </c>
      <c r="G10" s="29">
        <v>95200</v>
      </c>
      <c r="H10" s="29">
        <v>91400</v>
      </c>
      <c r="I10" s="29">
        <v>90800</v>
      </c>
      <c r="J10" s="29">
        <v>91700</v>
      </c>
      <c r="K10" s="29">
        <v>92800</v>
      </c>
      <c r="L10" s="29">
        <v>99000</v>
      </c>
      <c r="M10" s="29">
        <v>99700</v>
      </c>
      <c r="N10" s="29">
        <v>103500</v>
      </c>
      <c r="O10" s="29">
        <v>107700</v>
      </c>
      <c r="P10" s="22">
        <f>SUM(O10+('Projection New Settlem data'!P10-'Projection New Settlem data'!O10)*'Baseline data'!$H9)</f>
        <v>108936.01055208671</v>
      </c>
      <c r="Q10" s="22">
        <f>SUM(P10+('Projection New Settlem data'!Q10-'Projection New Settlem data'!P10)*'Baseline data'!$H9)</f>
        <v>110172.02110417341</v>
      </c>
      <c r="R10" s="22">
        <f>SUM(Q10+('Projection New Settlem data'!R10-'Projection New Settlem data'!Q10)*'Baseline data'!$H9)</f>
        <v>114871.85680196573</v>
      </c>
      <c r="S10" s="22">
        <f>SUM(R10+('Projection New Settlem data'!S10-'Projection New Settlem data'!R10)*'Baseline data'!$H9)</f>
        <v>119571.69249975804</v>
      </c>
      <c r="T10" s="22">
        <f>SUM(S10+('Projection New Settlem data'!T10-'Projection New Settlem data'!S10)*'Baseline data'!$H9)</f>
        <v>124271.52819755035</v>
      </c>
      <c r="U10" s="22">
        <f>SUM(T10+('Projection New Settlem data'!U10-'Projection New Settlem data'!T10)*'Baseline data'!$H9)</f>
        <v>128971.36389534266</v>
      </c>
      <c r="V10" s="22">
        <f>SUM(U10+('Projection New Settlem data'!V10-'Projection New Settlem data'!U10)*'Baseline data'!$H9)</f>
        <v>133671.19959313495</v>
      </c>
      <c r="W10" s="22">
        <f>SUM(V10+('Projection New Settlem data'!W10-'Projection New Settlem data'!V10)*'Baseline data'!$H9)</f>
        <v>138371.03529092725</v>
      </c>
      <c r="X10" s="22">
        <f>SUM(W10+('Projection New Settlem data'!X10-'Projection New Settlem data'!W10)*'Baseline data'!$H9)</f>
        <v>143070.87098871954</v>
      </c>
      <c r="Y10" s="22">
        <f>SUM(X10+('Projection New Settlem data'!Y10-'Projection New Settlem data'!X10)*'Baseline data'!$H9)</f>
        <v>147770.70668651184</v>
      </c>
      <c r="Z10" s="22">
        <f>SUM(Y10+('Projection New Settlem data'!Z10-'Projection New Settlem data'!Y10)*'Baseline data'!$H9)</f>
        <v>152470.54238430414</v>
      </c>
      <c r="AA10" s="22">
        <f>SUM(Z10+('Projection New Settlem data'!AA10-'Projection New Settlem data'!Z10)*'Baseline data'!$H9)</f>
        <v>157170.37808209643</v>
      </c>
      <c r="AB10" s="22">
        <f>SUM(AA10+('Projection New Settlem data'!AB10-'Projection New Settlem data'!AA10)*'Baseline data'!$H9)</f>
        <v>161870.21377988873</v>
      </c>
      <c r="AC10" s="22">
        <f>SUM(AB10+('Projection New Settlem data'!AC10-'Projection New Settlem data'!AB10)*'Baseline data'!$H9)</f>
        <v>166570.04947768102</v>
      </c>
      <c r="AD10" s="22">
        <f>SUM(AC10+('Projection New Settlem data'!AD10-'Projection New Settlem data'!AC10)*'Baseline data'!$H9)</f>
        <v>171269.88517547332</v>
      </c>
      <c r="AE10" s="22">
        <f>SUM(AD10+('Projection New Settlem data'!AE10-'Projection New Settlem data'!AD10)*'Baseline data'!$H9)</f>
        <v>175969.72087326561</v>
      </c>
      <c r="AF10" s="22">
        <f>SUM(AE10+('Projection New Settlem data'!AF10-'Projection New Settlem data'!AE10)*'Baseline data'!$H9)</f>
        <v>180669.55657105791</v>
      </c>
      <c r="AG10" s="22">
        <f>SUM(AF10+('Projection New Settlem data'!AG10-'Projection New Settlem data'!AF10)*'Baseline data'!$H9)</f>
        <v>185369.39226885021</v>
      </c>
      <c r="AH10" s="22">
        <f>SUM(AG10+('Projection New Settlem data'!AH10-'Projection New Settlem data'!AG10)*'Baseline data'!$H9)</f>
        <v>190069.2279666425</v>
      </c>
      <c r="AI10" s="22">
        <f>SUM(AH10+('Projection New Settlem data'!AI10-'Projection New Settlem data'!AH10)*'Baseline data'!$H9)</f>
        <v>194769.0636644348</v>
      </c>
      <c r="AJ10" s="22">
        <f>SUM(AI10+('Projection New Settlem data'!AJ10-'Projection New Settlem data'!AI10)*'Baseline data'!$H9)</f>
        <v>199468.89936222709</v>
      </c>
      <c r="AK10" s="22">
        <f>SUM(AJ10+('Projection New Settlem data'!AK10-'Projection New Settlem data'!AJ10)*'Baseline data'!$H9)</f>
        <v>204168.73506001939</v>
      </c>
      <c r="AL10" s="22">
        <f>SUM(AK10+('Projection New Settlem data'!AL10-'Projection New Settlem data'!AK10)*'Baseline data'!$H9)</f>
        <v>208868.57075781169</v>
      </c>
      <c r="AM10" s="22">
        <f>SUM(AL10+('Projection New Settlem data'!AM10-'Projection New Settlem data'!AL10)*'Baseline data'!$H9)</f>
        <v>213568.40645560398</v>
      </c>
      <c r="AN10" s="22">
        <f>SUM(AM10+('Projection New Settlem data'!AN10-'Projection New Settlem data'!AM10)*'Baseline data'!$H9)</f>
        <v>218268.24215339628</v>
      </c>
      <c r="AO10" s="22">
        <f>SUM(AN10+('Projection New Settlem data'!AO10-'Projection New Settlem data'!AN10)*'Baseline data'!$H9)</f>
        <v>222968.07785118857</v>
      </c>
      <c r="AP10" s="22">
        <f>SUM(AO10+('Projection New Settlem data'!AP10-'Projection New Settlem data'!AO10)*'Baseline data'!$H9)</f>
        <v>227667.91354898087</v>
      </c>
      <c r="AQ10" s="22">
        <f>SUM(AP10+('Projection New Settlem data'!AQ10-'Projection New Settlem data'!AP10)*'Baseline data'!$H9)</f>
        <v>232367.74924677316</v>
      </c>
      <c r="AR10" s="22">
        <f>SUM(AQ10+('Projection New Settlem data'!AR10-'Projection New Settlem data'!AQ10)*'Baseline data'!$H9)</f>
        <v>237067.58494456546</v>
      </c>
      <c r="AS10" s="22">
        <f>SUM(AR10+('Projection New Settlem data'!AS10-'Projection New Settlem data'!AR10)*'Baseline data'!$H9)</f>
        <v>241767.42064235776</v>
      </c>
      <c r="AT10" s="22">
        <f>SUM(AS10+('Projection New Settlem data'!AT10-'Projection New Settlem data'!AS10)*'Baseline data'!$H9)</f>
        <v>246467.25634015005</v>
      </c>
      <c r="AU10" s="22">
        <f>SUM(AT10+('Projection New Settlem data'!AU10-'Projection New Settlem data'!AT10)*'Baseline data'!$H9)</f>
        <v>251167.09203794235</v>
      </c>
      <c r="AV10" s="22">
        <f>SUM(AU10+('Projection New Settlem data'!AV10-'Projection New Settlem data'!AU10)*'Baseline data'!$H9)</f>
        <v>255866.92773573464</v>
      </c>
    </row>
    <row r="11" spans="1:48" ht="12" customHeight="1" x14ac:dyDescent="0.2">
      <c r="A11" s="9" t="s">
        <v>21</v>
      </c>
      <c r="B11" s="29">
        <v>84600</v>
      </c>
      <c r="C11" s="29">
        <v>89200</v>
      </c>
      <c r="D11" s="29">
        <v>87900</v>
      </c>
      <c r="E11" s="29">
        <v>87400</v>
      </c>
      <c r="F11" s="29">
        <v>83600</v>
      </c>
      <c r="G11" s="29">
        <v>82100</v>
      </c>
      <c r="H11" s="29">
        <v>85100</v>
      </c>
      <c r="I11" s="29">
        <v>88400</v>
      </c>
      <c r="J11" s="29">
        <v>84000</v>
      </c>
      <c r="K11" s="29">
        <v>87400</v>
      </c>
      <c r="L11" s="29">
        <v>87700</v>
      </c>
      <c r="M11" s="29">
        <v>90300</v>
      </c>
      <c r="N11" s="29">
        <v>92700</v>
      </c>
      <c r="O11" s="29">
        <v>89800</v>
      </c>
      <c r="P11" s="22">
        <f>SUM(O11+('Projection New Settlem data'!P11-'Projection New Settlem data'!O11)*'Baseline data'!$H10)</f>
        <v>90413.7055447444</v>
      </c>
      <c r="Q11" s="22">
        <f>SUM(P11+('Projection New Settlem data'!Q11-'Projection New Settlem data'!P11)*'Baseline data'!$H10)</f>
        <v>91027.4110894888</v>
      </c>
      <c r="R11" s="22">
        <f>SUM(Q11+('Projection New Settlem data'!R11-'Projection New Settlem data'!Q11)*'Baseline data'!$H10)</f>
        <v>91334.263861860993</v>
      </c>
      <c r="S11" s="22">
        <f>SUM(R11+('Projection New Settlem data'!S11-'Projection New Settlem data'!R11)*'Baseline data'!$H10)</f>
        <v>91641.116634233185</v>
      </c>
      <c r="T11" s="22">
        <f>SUM(S11+('Projection New Settlem data'!T11-'Projection New Settlem data'!S11)*'Baseline data'!$H10)</f>
        <v>91947.969406605378</v>
      </c>
      <c r="U11" s="22">
        <f>SUM(T11+('Projection New Settlem data'!U11-'Projection New Settlem data'!T11)*'Baseline data'!$H10)</f>
        <v>92254.822178977571</v>
      </c>
      <c r="V11" s="22">
        <f>SUM(U11+('Projection New Settlem data'!V11-'Projection New Settlem data'!U11)*'Baseline data'!$H10)</f>
        <v>92561.674951349763</v>
      </c>
      <c r="W11" s="22">
        <f>SUM(V11+('Projection New Settlem data'!W11-'Projection New Settlem data'!V11)*'Baseline data'!$H10)</f>
        <v>92868.527723721956</v>
      </c>
      <c r="X11" s="22">
        <f>SUM(W11+('Projection New Settlem data'!X11-'Projection New Settlem data'!W11)*'Baseline data'!$H10)</f>
        <v>93175.380496094149</v>
      </c>
      <c r="Y11" s="22">
        <f>SUM(X11+('Projection New Settlem data'!Y11-'Projection New Settlem data'!X11)*'Baseline data'!$H10)</f>
        <v>93482.233268466342</v>
      </c>
      <c r="Z11" s="22">
        <f>SUM(Y11+('Projection New Settlem data'!Z11-'Projection New Settlem data'!Y11)*'Baseline data'!$H10)</f>
        <v>93789.086040838534</v>
      </c>
      <c r="AA11" s="22">
        <f>SUM(Z11+('Projection New Settlem data'!AA11-'Projection New Settlem data'!Z11)*'Baseline data'!$H10)</f>
        <v>94095.938813210727</v>
      </c>
      <c r="AB11" s="22">
        <f>SUM(AA11+('Projection New Settlem data'!AB11-'Projection New Settlem data'!AA11)*'Baseline data'!$H10)</f>
        <v>94402.79158558292</v>
      </c>
      <c r="AC11" s="22">
        <f>SUM(AB11+('Projection New Settlem data'!AC11-'Projection New Settlem data'!AB11)*'Baseline data'!$H10)</f>
        <v>94709.644357955112</v>
      </c>
      <c r="AD11" s="22">
        <f>SUM(AC11+('Projection New Settlem data'!AD11-'Projection New Settlem data'!AC11)*'Baseline data'!$H10)</f>
        <v>95016.497130327305</v>
      </c>
      <c r="AE11" s="22">
        <f>SUM(AD11+('Projection New Settlem data'!AE11-'Projection New Settlem data'!AD11)*'Baseline data'!$H10)</f>
        <v>95323.349902699498</v>
      </c>
      <c r="AF11" s="22">
        <f>SUM(AE11+('Projection New Settlem data'!AF11-'Projection New Settlem data'!AE11)*'Baseline data'!$H10)</f>
        <v>95630.20267507169</v>
      </c>
      <c r="AG11" s="22">
        <f>SUM(AF11+('Projection New Settlem data'!AG11-'Projection New Settlem data'!AF11)*'Baseline data'!$H10)</f>
        <v>95937.055447443883</v>
      </c>
      <c r="AH11" s="22">
        <f>SUM(AG11+('Projection New Settlem data'!AH11-'Projection New Settlem data'!AG11)*'Baseline data'!$H10)</f>
        <v>96243.908219816076</v>
      </c>
      <c r="AI11" s="22">
        <f>SUM(AH11+('Projection New Settlem data'!AI11-'Projection New Settlem data'!AH11)*'Baseline data'!$H10)</f>
        <v>96550.760992188269</v>
      </c>
      <c r="AJ11" s="22">
        <f>SUM(AI11+('Projection New Settlem data'!AJ11-'Projection New Settlem data'!AI11)*'Baseline data'!$H10)</f>
        <v>96857.613764560461</v>
      </c>
      <c r="AK11" s="22">
        <f>SUM(AJ11+('Projection New Settlem data'!AK11-'Projection New Settlem data'!AJ11)*'Baseline data'!$H10)</f>
        <v>97164.466536932654</v>
      </c>
      <c r="AL11" s="22">
        <f>SUM(AK11+('Projection New Settlem data'!AL11-'Projection New Settlem data'!AK11)*'Baseline data'!$H10)</f>
        <v>97471.319309304847</v>
      </c>
      <c r="AM11" s="22">
        <f>SUM(AL11+('Projection New Settlem data'!AM11-'Projection New Settlem data'!AL11)*'Baseline data'!$H10)</f>
        <v>97778.172081677039</v>
      </c>
      <c r="AN11" s="22">
        <f>SUM(AM11+('Projection New Settlem data'!AN11-'Projection New Settlem data'!AM11)*'Baseline data'!$H10)</f>
        <v>98085.024854049232</v>
      </c>
      <c r="AO11" s="22">
        <f>SUM(AN11+('Projection New Settlem data'!AO11-'Projection New Settlem data'!AN11)*'Baseline data'!$H10)</f>
        <v>98391.877626421425</v>
      </c>
      <c r="AP11" s="22">
        <f>SUM(AO11+('Projection New Settlem data'!AP11-'Projection New Settlem data'!AO11)*'Baseline data'!$H10)</f>
        <v>98698.730398793617</v>
      </c>
      <c r="AQ11" s="22">
        <f>SUM(AP11+('Projection New Settlem data'!AQ11-'Projection New Settlem data'!AP11)*'Baseline data'!$H10)</f>
        <v>99005.58317116581</v>
      </c>
      <c r="AR11" s="22">
        <f>SUM(AQ11+('Projection New Settlem data'!AR11-'Projection New Settlem data'!AQ11)*'Baseline data'!$H10)</f>
        <v>99312.435943538003</v>
      </c>
      <c r="AS11" s="22">
        <f>SUM(AR11+('Projection New Settlem data'!AS11-'Projection New Settlem data'!AR11)*'Baseline data'!$H10)</f>
        <v>99619.288715910196</v>
      </c>
      <c r="AT11" s="22">
        <f>SUM(AS11+('Projection New Settlem data'!AT11-'Projection New Settlem data'!AS11)*'Baseline data'!$H10)</f>
        <v>99926.141488282388</v>
      </c>
      <c r="AU11" s="22">
        <f>SUM(AT11+('Projection New Settlem data'!AU11-'Projection New Settlem data'!AT11)*'Baseline data'!$H10)</f>
        <v>100232.99426065458</v>
      </c>
      <c r="AV11" s="22">
        <f>SUM(AU11+('Projection New Settlem data'!AV11-'Projection New Settlem data'!AU11)*'Baseline data'!$H10)</f>
        <v>100539.84703302677</v>
      </c>
    </row>
    <row r="12" spans="1:48" ht="12" customHeight="1" x14ac:dyDescent="0.2">
      <c r="A12" s="9" t="s">
        <v>22</v>
      </c>
      <c r="B12" s="29">
        <v>44700</v>
      </c>
      <c r="C12" s="29">
        <v>44400</v>
      </c>
      <c r="D12" s="29">
        <v>45500</v>
      </c>
      <c r="E12" s="29">
        <v>45500</v>
      </c>
      <c r="F12" s="29">
        <v>46100</v>
      </c>
      <c r="G12" s="29">
        <v>45300</v>
      </c>
      <c r="H12" s="29">
        <v>42800</v>
      </c>
      <c r="I12" s="29">
        <v>46000</v>
      </c>
      <c r="J12" s="29">
        <v>44300</v>
      </c>
      <c r="K12" s="29">
        <v>45300</v>
      </c>
      <c r="L12" s="29">
        <v>45900</v>
      </c>
      <c r="M12" s="29">
        <v>46300</v>
      </c>
      <c r="N12" s="29">
        <v>48900</v>
      </c>
      <c r="O12" s="29">
        <v>47200</v>
      </c>
      <c r="P12" s="22">
        <f>SUM(O12+('Projection New Settlem data'!P12-'Projection New Settlem data'!O12)*'Baseline data'!$H11)</f>
        <v>47412.648849891819</v>
      </c>
      <c r="Q12" s="22">
        <f>SUM(P12+('Projection New Settlem data'!Q12-'Projection New Settlem data'!P12)*'Baseline data'!$H11)</f>
        <v>47625.297699783638</v>
      </c>
      <c r="R12" s="22">
        <f>SUM(Q12+('Projection New Settlem data'!R12-'Projection New Settlem data'!Q12)*'Baseline data'!$H11)</f>
        <v>47731.622124729547</v>
      </c>
      <c r="S12" s="22">
        <f>SUM(R12+('Projection New Settlem data'!S12-'Projection New Settlem data'!R12)*'Baseline data'!$H11)</f>
        <v>47837.946549675456</v>
      </c>
      <c r="T12" s="22">
        <f>SUM(S12+('Projection New Settlem data'!T12-'Projection New Settlem data'!S12)*'Baseline data'!$H11)</f>
        <v>47944.270974621366</v>
      </c>
      <c r="U12" s="22">
        <f>SUM(T12+('Projection New Settlem data'!U12-'Projection New Settlem data'!T12)*'Baseline data'!$H11)</f>
        <v>48050.595399567275</v>
      </c>
      <c r="V12" s="22">
        <f>SUM(U12+('Projection New Settlem data'!V12-'Projection New Settlem data'!U12)*'Baseline data'!$H11)</f>
        <v>48156.919824513185</v>
      </c>
      <c r="W12" s="22">
        <f>SUM(V12+('Projection New Settlem data'!W12-'Projection New Settlem data'!V12)*'Baseline data'!$H11)</f>
        <v>48263.244249459094</v>
      </c>
      <c r="X12" s="22">
        <f>SUM(W12+('Projection New Settlem data'!X12-'Projection New Settlem data'!W12)*'Baseline data'!$H11)</f>
        <v>48369.568674405004</v>
      </c>
      <c r="Y12" s="22">
        <f>SUM(X12+('Projection New Settlem data'!Y12-'Projection New Settlem data'!X12)*'Baseline data'!$H11)</f>
        <v>48475.893099350913</v>
      </c>
      <c r="Z12" s="22">
        <f>SUM(Y12+('Projection New Settlem data'!Z12-'Projection New Settlem data'!Y12)*'Baseline data'!$H11)</f>
        <v>48582.217524296822</v>
      </c>
      <c r="AA12" s="22">
        <f>SUM(Z12+('Projection New Settlem data'!AA12-'Projection New Settlem data'!Z12)*'Baseline data'!$H11)</f>
        <v>48688.541949242732</v>
      </c>
      <c r="AB12" s="22">
        <f>SUM(AA12+('Projection New Settlem data'!AB12-'Projection New Settlem data'!AA12)*'Baseline data'!$H11)</f>
        <v>48794.866374188641</v>
      </c>
      <c r="AC12" s="22">
        <f>SUM(AB12+('Projection New Settlem data'!AC12-'Projection New Settlem data'!AB12)*'Baseline data'!$H11)</f>
        <v>48901.190799134551</v>
      </c>
      <c r="AD12" s="22">
        <f>SUM(AC12+('Projection New Settlem data'!AD12-'Projection New Settlem data'!AC12)*'Baseline data'!$H11)</f>
        <v>49007.51522408046</v>
      </c>
      <c r="AE12" s="22">
        <f>SUM(AD12+('Projection New Settlem data'!AE12-'Projection New Settlem data'!AD12)*'Baseline data'!$H11)</f>
        <v>49113.839649026369</v>
      </c>
      <c r="AF12" s="22">
        <f>SUM(AE12+('Projection New Settlem data'!AF12-'Projection New Settlem data'!AE12)*'Baseline data'!$H11)</f>
        <v>49220.164073972279</v>
      </c>
      <c r="AG12" s="22">
        <f>SUM(AF12+('Projection New Settlem data'!AG12-'Projection New Settlem data'!AF12)*'Baseline data'!$H11)</f>
        <v>49326.488498918188</v>
      </c>
      <c r="AH12" s="22">
        <f>SUM(AG12+('Projection New Settlem data'!AH12-'Projection New Settlem data'!AG12)*'Baseline data'!$H11)</f>
        <v>49432.812923864098</v>
      </c>
      <c r="AI12" s="22">
        <f>SUM(AH12+('Projection New Settlem data'!AI12-'Projection New Settlem data'!AH12)*'Baseline data'!$H11)</f>
        <v>49539.137348810007</v>
      </c>
      <c r="AJ12" s="22">
        <f>SUM(AI12+('Projection New Settlem data'!AJ12-'Projection New Settlem data'!AI12)*'Baseline data'!$H11)</f>
        <v>49645.461773755917</v>
      </c>
      <c r="AK12" s="22">
        <f>SUM(AJ12+('Projection New Settlem data'!AK12-'Projection New Settlem data'!AJ12)*'Baseline data'!$H11)</f>
        <v>49751.786198701826</v>
      </c>
      <c r="AL12" s="22">
        <f>SUM(AK12+('Projection New Settlem data'!AL12-'Projection New Settlem data'!AK12)*'Baseline data'!$H11)</f>
        <v>49858.110623647735</v>
      </c>
      <c r="AM12" s="22">
        <f>SUM(AL12+('Projection New Settlem data'!AM12-'Projection New Settlem data'!AL12)*'Baseline data'!$H11)</f>
        <v>49964.435048593645</v>
      </c>
      <c r="AN12" s="22">
        <f>SUM(AM12+('Projection New Settlem data'!AN12-'Projection New Settlem data'!AM12)*'Baseline data'!$H11)</f>
        <v>50070.759473539554</v>
      </c>
      <c r="AO12" s="22">
        <f>SUM(AN12+('Projection New Settlem data'!AO12-'Projection New Settlem data'!AN12)*'Baseline data'!$H11)</f>
        <v>50177.083898485464</v>
      </c>
      <c r="AP12" s="22">
        <f>SUM(AO12+('Projection New Settlem data'!AP12-'Projection New Settlem data'!AO12)*'Baseline data'!$H11)</f>
        <v>50283.408323431373</v>
      </c>
      <c r="AQ12" s="22">
        <f>SUM(AP12+('Projection New Settlem data'!AQ12-'Projection New Settlem data'!AP12)*'Baseline data'!$H11)</f>
        <v>50389.732748377282</v>
      </c>
      <c r="AR12" s="22">
        <f>SUM(AQ12+('Projection New Settlem data'!AR12-'Projection New Settlem data'!AQ12)*'Baseline data'!$H11)</f>
        <v>50496.057173323192</v>
      </c>
      <c r="AS12" s="22">
        <f>SUM(AR12+('Projection New Settlem data'!AS12-'Projection New Settlem data'!AR12)*'Baseline data'!$H11)</f>
        <v>50602.381598269101</v>
      </c>
      <c r="AT12" s="22">
        <f>SUM(AS12+('Projection New Settlem data'!AT12-'Projection New Settlem data'!AS12)*'Baseline data'!$H11)</f>
        <v>50708.706023215011</v>
      </c>
      <c r="AU12" s="22">
        <f>SUM(AT12+('Projection New Settlem data'!AU12-'Projection New Settlem data'!AT12)*'Baseline data'!$H11)</f>
        <v>50815.03044816092</v>
      </c>
      <c r="AV12" s="22">
        <f>SUM(AU12+('Projection New Settlem data'!AV12-'Projection New Settlem data'!AU12)*'Baseline data'!$H11)</f>
        <v>50921.354873106829</v>
      </c>
    </row>
    <row r="13" spans="1:48" ht="12" customHeight="1" x14ac:dyDescent="0.2">
      <c r="A13" s="9" t="s">
        <v>24</v>
      </c>
      <c r="B13" s="29">
        <v>31700</v>
      </c>
      <c r="C13" s="29">
        <v>32500</v>
      </c>
      <c r="D13" s="29">
        <v>33000</v>
      </c>
      <c r="E13" s="29">
        <v>30700</v>
      </c>
      <c r="F13" s="29">
        <v>32700</v>
      </c>
      <c r="G13" s="29">
        <v>31700</v>
      </c>
      <c r="H13" s="29">
        <v>29800</v>
      </c>
      <c r="I13" s="29">
        <v>33300</v>
      </c>
      <c r="J13" s="29">
        <v>36900</v>
      </c>
      <c r="K13" s="29">
        <v>31300</v>
      </c>
      <c r="L13" s="29">
        <v>34800</v>
      </c>
      <c r="M13" s="29">
        <v>32700</v>
      </c>
      <c r="N13" s="29">
        <v>34900</v>
      </c>
      <c r="O13" s="29">
        <v>31700</v>
      </c>
      <c r="P13" s="22">
        <f>SUM(O13+('Projection New Settlem data'!P13-'Projection New Settlem data'!O13)*'Baseline data'!$H12)</f>
        <v>31963.768667781183</v>
      </c>
      <c r="Q13" s="22">
        <f>SUM(P13+('Projection New Settlem data'!Q13-'Projection New Settlem data'!P13)*'Baseline data'!$H12)</f>
        <v>32227.537335562367</v>
      </c>
      <c r="R13" s="22">
        <f>SUM(Q13+('Projection New Settlem data'!R13-'Projection New Settlem data'!Q13)*'Baseline data'!$H12)</f>
        <v>32359.421669452957</v>
      </c>
      <c r="S13" s="22">
        <f>SUM(R13+('Projection New Settlem data'!S13-'Projection New Settlem data'!R13)*'Baseline data'!$H12)</f>
        <v>32491.306003343547</v>
      </c>
      <c r="T13" s="22">
        <f>SUM(S13+('Projection New Settlem data'!T13-'Projection New Settlem data'!S13)*'Baseline data'!$H12)</f>
        <v>32623.190337234137</v>
      </c>
      <c r="U13" s="22">
        <f>SUM(T13+('Projection New Settlem data'!U13-'Projection New Settlem data'!T13)*'Baseline data'!$H12)</f>
        <v>32755.074671124727</v>
      </c>
      <c r="V13" s="22">
        <f>SUM(U13+('Projection New Settlem data'!V13-'Projection New Settlem data'!U13)*'Baseline data'!$H12)</f>
        <v>32886.95900501532</v>
      </c>
      <c r="W13" s="22">
        <f>SUM(V13+('Projection New Settlem data'!W13-'Projection New Settlem data'!V13)*'Baseline data'!$H12)</f>
        <v>33018.843338905914</v>
      </c>
      <c r="X13" s="22">
        <f>SUM(W13+('Projection New Settlem data'!X13-'Projection New Settlem data'!W13)*'Baseline data'!$H12)</f>
        <v>33150.727672796507</v>
      </c>
      <c r="Y13" s="22">
        <f>SUM(X13+('Projection New Settlem data'!Y13-'Projection New Settlem data'!X13)*'Baseline data'!$H12)</f>
        <v>33282.612006687101</v>
      </c>
      <c r="Z13" s="22">
        <f>SUM(Y13+('Projection New Settlem data'!Z13-'Projection New Settlem data'!Y13)*'Baseline data'!$H12)</f>
        <v>33414.496340577694</v>
      </c>
      <c r="AA13" s="22">
        <f>SUM(Z13+('Projection New Settlem data'!AA13-'Projection New Settlem data'!Z13)*'Baseline data'!$H12)</f>
        <v>33546.380674468288</v>
      </c>
      <c r="AB13" s="22">
        <f>SUM(AA13+('Projection New Settlem data'!AB13-'Projection New Settlem data'!AA13)*'Baseline data'!$H12)</f>
        <v>33678.265008358881</v>
      </c>
      <c r="AC13" s="22">
        <f>SUM(AB13+('Projection New Settlem data'!AC13-'Projection New Settlem data'!AB13)*'Baseline data'!$H12)</f>
        <v>33810.149342249475</v>
      </c>
      <c r="AD13" s="22">
        <f>SUM(AC13+('Projection New Settlem data'!AD13-'Projection New Settlem data'!AC13)*'Baseline data'!$H12)</f>
        <v>33942.033676140069</v>
      </c>
      <c r="AE13" s="22">
        <f>SUM(AD13+('Projection New Settlem data'!AE13-'Projection New Settlem data'!AD13)*'Baseline data'!$H12)</f>
        <v>34073.918010030662</v>
      </c>
      <c r="AF13" s="22">
        <f>SUM(AE13+('Projection New Settlem data'!AF13-'Projection New Settlem data'!AE13)*'Baseline data'!$H12)</f>
        <v>34205.802343921256</v>
      </c>
      <c r="AG13" s="22">
        <f>SUM(AF13+('Projection New Settlem data'!AG13-'Projection New Settlem data'!AF13)*'Baseline data'!$H12)</f>
        <v>34337.686677811849</v>
      </c>
      <c r="AH13" s="22">
        <f>SUM(AG13+('Projection New Settlem data'!AH13-'Projection New Settlem data'!AG13)*'Baseline data'!$H12)</f>
        <v>34469.571011702443</v>
      </c>
      <c r="AI13" s="22">
        <f>SUM(AH13+('Projection New Settlem data'!AI13-'Projection New Settlem data'!AH13)*'Baseline data'!$H12)</f>
        <v>34601.455345593036</v>
      </c>
      <c r="AJ13" s="22">
        <f>SUM(AI13+('Projection New Settlem data'!AJ13-'Projection New Settlem data'!AI13)*'Baseline data'!$H12)</f>
        <v>34733.33967948363</v>
      </c>
      <c r="AK13" s="22">
        <f>SUM(AJ13+('Projection New Settlem data'!AK13-'Projection New Settlem data'!AJ13)*'Baseline data'!$H12)</f>
        <v>34865.224013374223</v>
      </c>
      <c r="AL13" s="22">
        <f>SUM(AK13+('Projection New Settlem data'!AL13-'Projection New Settlem data'!AK13)*'Baseline data'!$H12)</f>
        <v>34997.108347264817</v>
      </c>
      <c r="AM13" s="22">
        <f>SUM(AL13+('Projection New Settlem data'!AM13-'Projection New Settlem data'!AL13)*'Baseline data'!$H12)</f>
        <v>35128.992681155411</v>
      </c>
      <c r="AN13" s="22">
        <f>SUM(AM13+('Projection New Settlem data'!AN13-'Projection New Settlem data'!AM13)*'Baseline data'!$H12)</f>
        <v>35260.877015046004</v>
      </c>
      <c r="AO13" s="22">
        <f>SUM(AN13+('Projection New Settlem data'!AO13-'Projection New Settlem data'!AN13)*'Baseline data'!$H12)</f>
        <v>35392.761348936598</v>
      </c>
      <c r="AP13" s="22">
        <f>SUM(AO13+('Projection New Settlem data'!AP13-'Projection New Settlem data'!AO13)*'Baseline data'!$H12)</f>
        <v>35524.645682827191</v>
      </c>
      <c r="AQ13" s="22">
        <f>SUM(AP13+('Projection New Settlem data'!AQ13-'Projection New Settlem data'!AP13)*'Baseline data'!$H12)</f>
        <v>35656.530016717785</v>
      </c>
      <c r="AR13" s="22">
        <f>SUM(AQ13+('Projection New Settlem data'!AR13-'Projection New Settlem data'!AQ13)*'Baseline data'!$H12)</f>
        <v>35788.414350608378</v>
      </c>
      <c r="AS13" s="22">
        <f>SUM(AR13+('Projection New Settlem data'!AS13-'Projection New Settlem data'!AR13)*'Baseline data'!$H12)</f>
        <v>35920.298684498972</v>
      </c>
      <c r="AT13" s="22">
        <f>SUM(AS13+('Projection New Settlem data'!AT13-'Projection New Settlem data'!AS13)*'Baseline data'!$H12)</f>
        <v>36052.183018389565</v>
      </c>
      <c r="AU13" s="22">
        <f>SUM(AT13+('Projection New Settlem data'!AU13-'Projection New Settlem data'!AT13)*'Baseline data'!$H12)</f>
        <v>36184.067352280159</v>
      </c>
      <c r="AV13" s="22">
        <f>SUM(AU13+('Projection New Settlem data'!AV13-'Projection New Settlem data'!AU13)*'Baseline data'!$H12)</f>
        <v>36315.951686170753</v>
      </c>
    </row>
    <row r="14" spans="1:48" ht="12" customHeight="1" x14ac:dyDescent="0.2">
      <c r="A14" s="1" t="s">
        <v>25</v>
      </c>
      <c r="B14" s="29">
        <v>79800</v>
      </c>
      <c r="C14" s="29">
        <v>80900</v>
      </c>
      <c r="D14" s="29">
        <v>78800</v>
      </c>
      <c r="E14" s="29">
        <v>80400</v>
      </c>
      <c r="F14" s="29">
        <v>75500</v>
      </c>
      <c r="G14" s="29">
        <v>82200</v>
      </c>
      <c r="H14" s="29">
        <v>82500</v>
      </c>
      <c r="I14" s="29">
        <v>85000</v>
      </c>
      <c r="J14" s="29">
        <v>85200</v>
      </c>
      <c r="K14" s="29">
        <v>86400</v>
      </c>
      <c r="L14" s="29">
        <v>86200</v>
      </c>
      <c r="M14" s="29">
        <v>86600</v>
      </c>
      <c r="N14" s="29">
        <v>86100</v>
      </c>
      <c r="O14" s="29">
        <v>89900</v>
      </c>
      <c r="P14" s="22">
        <f>SUM(O14+('Projection New Settlem data'!P14-'Projection New Settlem data'!O14)*'Baseline data'!$H13)</f>
        <v>90883.954019063953</v>
      </c>
      <c r="Q14" s="22">
        <f>SUM(P14+('Projection New Settlem data'!Q14-'Projection New Settlem data'!P14)*'Baseline data'!$H13)</f>
        <v>91867.908038127905</v>
      </c>
      <c r="R14" s="22">
        <f>SUM(Q14+('Projection New Settlem data'!R14-'Projection New Settlem data'!Q14)*'Baseline data'!$H13)</f>
        <v>92359.885047659875</v>
      </c>
      <c r="S14" s="22">
        <f>SUM(R14+('Projection New Settlem data'!S14-'Projection New Settlem data'!R14)*'Baseline data'!$H13)</f>
        <v>92851.862057191844</v>
      </c>
      <c r="T14" s="22">
        <f>SUM(S14+('Projection New Settlem data'!T14-'Projection New Settlem data'!S14)*'Baseline data'!$H13)</f>
        <v>93343.839066723813</v>
      </c>
      <c r="U14" s="22">
        <f>SUM(T14+('Projection New Settlem data'!U14-'Projection New Settlem data'!T14)*'Baseline data'!$H13)</f>
        <v>93835.816076255782</v>
      </c>
      <c r="V14" s="22">
        <f>SUM(U14+('Projection New Settlem data'!V14-'Projection New Settlem data'!U14)*'Baseline data'!$H13)</f>
        <v>94327.793085787751</v>
      </c>
      <c r="W14" s="22">
        <f>SUM(V14+('Projection New Settlem data'!W14-'Projection New Settlem data'!V14)*'Baseline data'!$H13)</f>
        <v>94819.77009531972</v>
      </c>
      <c r="X14" s="22">
        <f>SUM(W14+('Projection New Settlem data'!X14-'Projection New Settlem data'!W14)*'Baseline data'!$H13)</f>
        <v>95311.747104851689</v>
      </c>
      <c r="Y14" s="22">
        <f>SUM(X14+('Projection New Settlem data'!Y14-'Projection New Settlem data'!X14)*'Baseline data'!$H13)</f>
        <v>95803.724114383658</v>
      </c>
      <c r="Z14" s="22">
        <f>SUM(Y14+('Projection New Settlem data'!Z14-'Projection New Settlem data'!Y14)*'Baseline data'!$H13)</f>
        <v>96295.701123915627</v>
      </c>
      <c r="AA14" s="22">
        <f>SUM(Z14+('Projection New Settlem data'!AA14-'Projection New Settlem data'!Z14)*'Baseline data'!$H13)</f>
        <v>96787.678133447596</v>
      </c>
      <c r="AB14" s="22">
        <f>SUM(AA14+('Projection New Settlem data'!AB14-'Projection New Settlem data'!AA14)*'Baseline data'!$H13)</f>
        <v>97279.655142979565</v>
      </c>
      <c r="AC14" s="22">
        <f>SUM(AB14+('Projection New Settlem data'!AC14-'Projection New Settlem data'!AB14)*'Baseline data'!$H13)</f>
        <v>97771.632152511535</v>
      </c>
      <c r="AD14" s="22">
        <f>SUM(AC14+('Projection New Settlem data'!AD14-'Projection New Settlem data'!AC14)*'Baseline data'!$H13)</f>
        <v>98263.609162043504</v>
      </c>
      <c r="AE14" s="22">
        <f>SUM(AD14+('Projection New Settlem data'!AE14-'Projection New Settlem data'!AD14)*'Baseline data'!$H13)</f>
        <v>98755.586171575473</v>
      </c>
      <c r="AF14" s="22">
        <f>SUM(AE14+('Projection New Settlem data'!AF14-'Projection New Settlem data'!AE14)*'Baseline data'!$H13)</f>
        <v>99247.563181107442</v>
      </c>
      <c r="AG14" s="22">
        <f>SUM(AF14+('Projection New Settlem data'!AG14-'Projection New Settlem data'!AF14)*'Baseline data'!$H13)</f>
        <v>99739.540190639411</v>
      </c>
      <c r="AH14" s="22">
        <f>SUM(AG14+('Projection New Settlem data'!AH14-'Projection New Settlem data'!AG14)*'Baseline data'!$H13)</f>
        <v>100231.51720017138</v>
      </c>
      <c r="AI14" s="22">
        <f>SUM(AH14+('Projection New Settlem data'!AI14-'Projection New Settlem data'!AH14)*'Baseline data'!$H13)</f>
        <v>100723.49420970335</v>
      </c>
      <c r="AJ14" s="22">
        <f>SUM(AI14+('Projection New Settlem data'!AJ14-'Projection New Settlem data'!AI14)*'Baseline data'!$H13)</f>
        <v>101215.47121923532</v>
      </c>
      <c r="AK14" s="22">
        <f>SUM(AJ14+('Projection New Settlem data'!AK14-'Projection New Settlem data'!AJ14)*'Baseline data'!$H13)</f>
        <v>101707.44822876729</v>
      </c>
      <c r="AL14" s="22">
        <f>SUM(AK14+('Projection New Settlem data'!AL14-'Projection New Settlem data'!AK14)*'Baseline data'!$H13)</f>
        <v>102199.42523829926</v>
      </c>
      <c r="AM14" s="22">
        <f>SUM(AL14+('Projection New Settlem data'!AM14-'Projection New Settlem data'!AL14)*'Baseline data'!$H13)</f>
        <v>102691.40224783123</v>
      </c>
      <c r="AN14" s="22">
        <f>SUM(AM14+('Projection New Settlem data'!AN14-'Projection New Settlem data'!AM14)*'Baseline data'!$H13)</f>
        <v>103183.37925736319</v>
      </c>
      <c r="AO14" s="22">
        <f>SUM(AN14+('Projection New Settlem data'!AO14-'Projection New Settlem data'!AN14)*'Baseline data'!$H13)</f>
        <v>103675.35626689516</v>
      </c>
      <c r="AP14" s="22">
        <f>SUM(AO14+('Projection New Settlem data'!AP14-'Projection New Settlem data'!AO14)*'Baseline data'!$H13)</f>
        <v>104167.33327642713</v>
      </c>
      <c r="AQ14" s="22">
        <f>SUM(AP14+('Projection New Settlem data'!AQ14-'Projection New Settlem data'!AP14)*'Baseline data'!$H13)</f>
        <v>104659.3102859591</v>
      </c>
      <c r="AR14" s="22">
        <f>SUM(AQ14+('Projection New Settlem data'!AR14-'Projection New Settlem data'!AQ14)*'Baseline data'!$H13)</f>
        <v>105151.28729549107</v>
      </c>
      <c r="AS14" s="22">
        <f>SUM(AR14+('Projection New Settlem data'!AS14-'Projection New Settlem data'!AR14)*'Baseline data'!$H13)</f>
        <v>105643.26430502304</v>
      </c>
      <c r="AT14" s="22">
        <f>SUM(AS14+('Projection New Settlem data'!AT14-'Projection New Settlem data'!AS14)*'Baseline data'!$H13)</f>
        <v>106135.24131455501</v>
      </c>
      <c r="AU14" s="22">
        <f>SUM(AT14+('Projection New Settlem data'!AU14-'Projection New Settlem data'!AT14)*'Baseline data'!$H13)</f>
        <v>106627.21832408698</v>
      </c>
      <c r="AV14" s="22">
        <f>SUM(AU14+('Projection New Settlem data'!AV14-'Projection New Settlem data'!AU14)*'Baseline data'!$H13)</f>
        <v>107119.19533361895</v>
      </c>
    </row>
    <row r="15" spans="1:48" ht="12" customHeight="1" x14ac:dyDescent="0.2">
      <c r="A15" s="1" t="s">
        <v>26</v>
      </c>
      <c r="B15" s="29">
        <v>132200</v>
      </c>
      <c r="C15" s="29">
        <v>128600</v>
      </c>
      <c r="D15" s="29">
        <v>128500</v>
      </c>
      <c r="E15" s="29">
        <v>135400</v>
      </c>
      <c r="F15" s="29">
        <v>141800</v>
      </c>
      <c r="G15" s="29">
        <v>133500</v>
      </c>
      <c r="H15" s="29">
        <v>137200</v>
      </c>
      <c r="I15" s="29">
        <v>139600</v>
      </c>
      <c r="J15" s="29">
        <v>134800</v>
      </c>
      <c r="K15" s="29">
        <v>139200</v>
      </c>
      <c r="L15" s="29">
        <v>149200</v>
      </c>
      <c r="M15" s="29">
        <v>146900</v>
      </c>
      <c r="N15" s="29">
        <v>147600</v>
      </c>
      <c r="O15" s="29">
        <v>154100</v>
      </c>
      <c r="P15" s="22">
        <f>SUM(O15+('Projection New Settlem data'!P15-'Projection New Settlem data'!O15)*'Baseline data'!$H14)</f>
        <v>155792.07116972006</v>
      </c>
      <c r="Q15" s="22">
        <f>SUM(P15+('Projection New Settlem data'!Q15-'Projection New Settlem data'!P15)*'Baseline data'!$H14)</f>
        <v>157484.14233944012</v>
      </c>
      <c r="R15" s="22">
        <f>SUM(Q15+('Projection New Settlem data'!R15-'Projection New Settlem data'!Q15)*'Baseline data'!$H14)</f>
        <v>166551.80745283136</v>
      </c>
      <c r="S15" s="22">
        <f>SUM(R15+('Projection New Settlem data'!S15-'Projection New Settlem data'!R15)*'Baseline data'!$H14)</f>
        <v>175619.4725662226</v>
      </c>
      <c r="T15" s="22">
        <f>SUM(S15+('Projection New Settlem data'!T15-'Projection New Settlem data'!S15)*'Baseline data'!$H14)</f>
        <v>184687.13767961384</v>
      </c>
      <c r="U15" s="22">
        <f>SUM(T15+('Projection New Settlem data'!U15-'Projection New Settlem data'!T15)*'Baseline data'!$H14)</f>
        <v>193754.80279300507</v>
      </c>
      <c r="V15" s="22">
        <f>SUM(U15+('Projection New Settlem data'!V15-'Projection New Settlem data'!U15)*'Baseline data'!$H14)</f>
        <v>202822.46790639631</v>
      </c>
      <c r="W15" s="22">
        <f>SUM(V15+('Projection New Settlem data'!W15-'Projection New Settlem data'!V15)*'Baseline data'!$H14)</f>
        <v>211890.13301978755</v>
      </c>
      <c r="X15" s="22">
        <f>SUM(W15+('Projection New Settlem data'!X15-'Projection New Settlem data'!W15)*'Baseline data'!$H14)</f>
        <v>220957.79813317879</v>
      </c>
      <c r="Y15" s="22">
        <f>SUM(X15+('Projection New Settlem data'!Y15-'Projection New Settlem data'!X15)*'Baseline data'!$H14)</f>
        <v>230025.46324657003</v>
      </c>
      <c r="Z15" s="22">
        <f>SUM(Y15+('Projection New Settlem data'!Z15-'Projection New Settlem data'!Y15)*'Baseline data'!$H14)</f>
        <v>239093.12835996127</v>
      </c>
      <c r="AA15" s="22">
        <f>SUM(Z15+('Projection New Settlem data'!AA15-'Projection New Settlem data'!Z15)*'Baseline data'!$H14)</f>
        <v>248160.7934733525</v>
      </c>
      <c r="AB15" s="22">
        <f>SUM(AA15+('Projection New Settlem data'!AB15-'Projection New Settlem data'!AA15)*'Baseline data'!$H14)</f>
        <v>257228.45858674374</v>
      </c>
      <c r="AC15" s="22">
        <f>SUM(AB15+('Projection New Settlem data'!AC15-'Projection New Settlem data'!AB15)*'Baseline data'!$H14)</f>
        <v>266296.12370013498</v>
      </c>
      <c r="AD15" s="22">
        <f>SUM(AC15+('Projection New Settlem data'!AD15-'Projection New Settlem data'!AC15)*'Baseline data'!$H14)</f>
        <v>275363.78881352622</v>
      </c>
      <c r="AE15" s="22">
        <f>SUM(AD15+('Projection New Settlem data'!AE15-'Projection New Settlem data'!AD15)*'Baseline data'!$H14)</f>
        <v>284431.45392691746</v>
      </c>
      <c r="AF15" s="22">
        <f>SUM(AE15+('Projection New Settlem data'!AF15-'Projection New Settlem data'!AE15)*'Baseline data'!$H14)</f>
        <v>293499.11904030869</v>
      </c>
      <c r="AG15" s="22">
        <f>SUM(AF15+('Projection New Settlem data'!AG15-'Projection New Settlem data'!AF15)*'Baseline data'!$H14)</f>
        <v>302566.78415369993</v>
      </c>
      <c r="AH15" s="22">
        <f>SUM(AG15+('Projection New Settlem data'!AH15-'Projection New Settlem data'!AG15)*'Baseline data'!$H14)</f>
        <v>311634.44926709117</v>
      </c>
      <c r="AI15" s="22">
        <f>SUM(AH15+('Projection New Settlem data'!AI15-'Projection New Settlem data'!AH15)*'Baseline data'!$H14)</f>
        <v>320702.11438048241</v>
      </c>
      <c r="AJ15" s="22">
        <f>SUM(AI15+('Projection New Settlem data'!AJ15-'Projection New Settlem data'!AI15)*'Baseline data'!$H14)</f>
        <v>329769.77949387365</v>
      </c>
      <c r="AK15" s="22">
        <f>SUM(AJ15+('Projection New Settlem data'!AK15-'Projection New Settlem data'!AJ15)*'Baseline data'!$H14)</f>
        <v>338837.44460726489</v>
      </c>
      <c r="AL15" s="22">
        <f>SUM(AK15+('Projection New Settlem data'!AL15-'Projection New Settlem data'!AK15)*'Baseline data'!$H14)</f>
        <v>347905.10972065612</v>
      </c>
      <c r="AM15" s="22">
        <f>SUM(AL15+('Projection New Settlem data'!AM15-'Projection New Settlem data'!AL15)*'Baseline data'!$H14)</f>
        <v>356972.77483404736</v>
      </c>
      <c r="AN15" s="22">
        <f>SUM(AM15+('Projection New Settlem data'!AN15-'Projection New Settlem data'!AM15)*'Baseline data'!$H14)</f>
        <v>366040.4399474386</v>
      </c>
      <c r="AO15" s="22">
        <f>SUM(AN15+('Projection New Settlem data'!AO15-'Projection New Settlem data'!AN15)*'Baseline data'!$H14)</f>
        <v>375108.10506082984</v>
      </c>
      <c r="AP15" s="22">
        <f>SUM(AO15+('Projection New Settlem data'!AP15-'Projection New Settlem data'!AO15)*'Baseline data'!$H14)</f>
        <v>384175.77017422108</v>
      </c>
      <c r="AQ15" s="22">
        <f>SUM(AP15+('Projection New Settlem data'!AQ15-'Projection New Settlem data'!AP15)*'Baseline data'!$H14)</f>
        <v>393243.43528761232</v>
      </c>
      <c r="AR15" s="22">
        <f>SUM(AQ15+('Projection New Settlem data'!AR15-'Projection New Settlem data'!AQ15)*'Baseline data'!$H14)</f>
        <v>402311.10040100355</v>
      </c>
      <c r="AS15" s="22">
        <f>SUM(AR15+('Projection New Settlem data'!AS15-'Projection New Settlem data'!AR15)*'Baseline data'!$H14)</f>
        <v>411378.76551439479</v>
      </c>
      <c r="AT15" s="22">
        <f>SUM(AS15+('Projection New Settlem data'!AT15-'Projection New Settlem data'!AS15)*'Baseline data'!$H14)</f>
        <v>420446.43062778603</v>
      </c>
      <c r="AU15" s="22">
        <f>SUM(AT15+('Projection New Settlem data'!AU15-'Projection New Settlem data'!AT15)*'Baseline data'!$H14)</f>
        <v>429514.09574117727</v>
      </c>
      <c r="AV15" s="22">
        <f>SUM(AU15+('Projection New Settlem data'!AV15-'Projection New Settlem data'!AU15)*'Baseline data'!$H14)</f>
        <v>438581.76085456851</v>
      </c>
    </row>
    <row r="16" spans="1:48" ht="12" customHeight="1" x14ac:dyDescent="0.2">
      <c r="A16" s="1" t="s">
        <v>27</v>
      </c>
      <c r="B16" s="29">
        <v>38800</v>
      </c>
      <c r="C16" s="29">
        <v>39900</v>
      </c>
      <c r="D16" s="29">
        <v>40800</v>
      </c>
      <c r="E16" s="29">
        <v>40400</v>
      </c>
      <c r="F16" s="29">
        <v>42300</v>
      </c>
      <c r="G16" s="29">
        <v>42600</v>
      </c>
      <c r="H16" s="29">
        <v>39200</v>
      </c>
      <c r="I16" s="29">
        <v>37800</v>
      </c>
      <c r="J16" s="29">
        <v>38000</v>
      </c>
      <c r="K16" s="29">
        <v>39500</v>
      </c>
      <c r="L16" s="29">
        <v>41600</v>
      </c>
      <c r="M16" s="29">
        <v>39000</v>
      </c>
      <c r="N16" s="29">
        <v>41600</v>
      </c>
      <c r="O16" s="29">
        <v>40600</v>
      </c>
      <c r="P16" s="22">
        <f>SUM(O16+('Projection New Settlem data'!P16-'Projection New Settlem data'!O16)*'Baseline data'!$H15)</f>
        <v>40942.444289441322</v>
      </c>
      <c r="Q16" s="22">
        <f>SUM(P16+('Projection New Settlem data'!Q16-'Projection New Settlem data'!P16)*'Baseline data'!$H15)</f>
        <v>41284.888578882645</v>
      </c>
      <c r="R16" s="22">
        <f>SUM(Q16+('Projection New Settlem data'!R16-'Projection New Settlem data'!Q16)*'Baseline data'!$H15)</f>
        <v>41456.110723603306</v>
      </c>
      <c r="S16" s="22">
        <f>SUM(R16+('Projection New Settlem data'!S16-'Projection New Settlem data'!R16)*'Baseline data'!$H15)</f>
        <v>41627.332868323967</v>
      </c>
      <c r="T16" s="22">
        <f>SUM(S16+('Projection New Settlem data'!T16-'Projection New Settlem data'!S16)*'Baseline data'!$H15)</f>
        <v>41798.555013044628</v>
      </c>
      <c r="U16" s="22">
        <f>SUM(T16+('Projection New Settlem data'!U16-'Projection New Settlem data'!T16)*'Baseline data'!$H15)</f>
        <v>41969.777157765289</v>
      </c>
      <c r="V16" s="22">
        <f>SUM(U16+('Projection New Settlem data'!V16-'Projection New Settlem data'!U16)*'Baseline data'!$H15)</f>
        <v>42140.99930248595</v>
      </c>
      <c r="W16" s="22">
        <f>SUM(V16+('Projection New Settlem data'!W16-'Projection New Settlem data'!V16)*'Baseline data'!$H15)</f>
        <v>42312.221447206612</v>
      </c>
      <c r="X16" s="22">
        <f>SUM(W16+('Projection New Settlem data'!X16-'Projection New Settlem data'!W16)*'Baseline data'!$H15)</f>
        <v>42483.443591927273</v>
      </c>
      <c r="Y16" s="22">
        <f>SUM(X16+('Projection New Settlem data'!Y16-'Projection New Settlem data'!X16)*'Baseline data'!$H15)</f>
        <v>42654.665736647934</v>
      </c>
      <c r="Z16" s="22">
        <f>SUM(Y16+('Projection New Settlem data'!Z16-'Projection New Settlem data'!Y16)*'Baseline data'!$H15)</f>
        <v>42825.887881368595</v>
      </c>
      <c r="AA16" s="22">
        <f>SUM(Z16+('Projection New Settlem data'!AA16-'Projection New Settlem data'!Z16)*'Baseline data'!$H15)</f>
        <v>42997.110026089256</v>
      </c>
      <c r="AB16" s="22">
        <f>SUM(AA16+('Projection New Settlem data'!AB16-'Projection New Settlem data'!AA16)*'Baseline data'!$H15)</f>
        <v>43168.332170809917</v>
      </c>
      <c r="AC16" s="22">
        <f>SUM(AB16+('Projection New Settlem data'!AC16-'Projection New Settlem data'!AB16)*'Baseline data'!$H15)</f>
        <v>43339.554315530579</v>
      </c>
      <c r="AD16" s="22">
        <f>SUM(AC16+('Projection New Settlem data'!AD16-'Projection New Settlem data'!AC16)*'Baseline data'!$H15)</f>
        <v>43510.77646025124</v>
      </c>
      <c r="AE16" s="22">
        <f>SUM(AD16+('Projection New Settlem data'!AE16-'Projection New Settlem data'!AD16)*'Baseline data'!$H15)</f>
        <v>43681.998604971901</v>
      </c>
      <c r="AF16" s="22">
        <f>SUM(AE16+('Projection New Settlem data'!AF16-'Projection New Settlem data'!AE16)*'Baseline data'!$H15)</f>
        <v>43853.220749692562</v>
      </c>
      <c r="AG16" s="22">
        <f>SUM(AF16+('Projection New Settlem data'!AG16-'Projection New Settlem data'!AF16)*'Baseline data'!$H15)</f>
        <v>44024.442894413223</v>
      </c>
      <c r="AH16" s="22">
        <f>SUM(AG16+('Projection New Settlem data'!AH16-'Projection New Settlem data'!AG16)*'Baseline data'!$H15)</f>
        <v>44195.665039133884</v>
      </c>
      <c r="AI16" s="22">
        <f>SUM(AH16+('Projection New Settlem data'!AI16-'Projection New Settlem data'!AH16)*'Baseline data'!$H15)</f>
        <v>44366.887183854546</v>
      </c>
      <c r="AJ16" s="22">
        <f>SUM(AI16+('Projection New Settlem data'!AJ16-'Projection New Settlem data'!AI16)*'Baseline data'!$H15)</f>
        <v>44538.109328575207</v>
      </c>
      <c r="AK16" s="22">
        <f>SUM(AJ16+('Projection New Settlem data'!AK16-'Projection New Settlem data'!AJ16)*'Baseline data'!$H15)</f>
        <v>44709.331473295868</v>
      </c>
      <c r="AL16" s="22">
        <f>SUM(AK16+('Projection New Settlem data'!AL16-'Projection New Settlem data'!AK16)*'Baseline data'!$H15)</f>
        <v>44880.553618016529</v>
      </c>
      <c r="AM16" s="22">
        <f>SUM(AL16+('Projection New Settlem data'!AM16-'Projection New Settlem data'!AL16)*'Baseline data'!$H15)</f>
        <v>45051.77576273719</v>
      </c>
      <c r="AN16" s="22">
        <f>SUM(AM16+('Projection New Settlem data'!AN16-'Projection New Settlem data'!AM16)*'Baseline data'!$H15)</f>
        <v>45222.997907457851</v>
      </c>
      <c r="AO16" s="22">
        <f>SUM(AN16+('Projection New Settlem data'!AO16-'Projection New Settlem data'!AN16)*'Baseline data'!$H15)</f>
        <v>45394.220052178513</v>
      </c>
      <c r="AP16" s="22">
        <f>SUM(AO16+('Projection New Settlem data'!AP16-'Projection New Settlem data'!AO16)*'Baseline data'!$H15)</f>
        <v>45565.442196899174</v>
      </c>
      <c r="AQ16" s="22">
        <f>SUM(AP16+('Projection New Settlem data'!AQ16-'Projection New Settlem data'!AP16)*'Baseline data'!$H15)</f>
        <v>45736.664341619835</v>
      </c>
      <c r="AR16" s="22">
        <f>SUM(AQ16+('Projection New Settlem data'!AR16-'Projection New Settlem data'!AQ16)*'Baseline data'!$H15)</f>
        <v>45907.886486340496</v>
      </c>
      <c r="AS16" s="22">
        <f>SUM(AR16+('Projection New Settlem data'!AS16-'Projection New Settlem data'!AR16)*'Baseline data'!$H15)</f>
        <v>46079.108631061157</v>
      </c>
      <c r="AT16" s="22">
        <f>SUM(AS16+('Projection New Settlem data'!AT16-'Projection New Settlem data'!AS16)*'Baseline data'!$H15)</f>
        <v>46250.330775781818</v>
      </c>
      <c r="AU16" s="22">
        <f>SUM(AT16+('Projection New Settlem data'!AU16-'Projection New Settlem data'!AT16)*'Baseline data'!$H15)</f>
        <v>46421.55292050248</v>
      </c>
      <c r="AV16" s="22">
        <f>SUM(AU16+('Projection New Settlem data'!AV16-'Projection New Settlem data'!AU16)*'Baseline data'!$H15)</f>
        <v>46592.775065223141</v>
      </c>
    </row>
    <row r="17" spans="1:48" ht="12" customHeight="1" x14ac:dyDescent="0.2">
      <c r="A17" s="1" t="s">
        <v>28</v>
      </c>
      <c r="B17" s="29">
        <v>89900</v>
      </c>
      <c r="C17" s="29">
        <v>87800</v>
      </c>
      <c r="D17" s="29">
        <v>91800</v>
      </c>
      <c r="E17" s="29">
        <v>89900</v>
      </c>
      <c r="F17" s="29">
        <v>92300</v>
      </c>
      <c r="G17" s="29">
        <v>92700</v>
      </c>
      <c r="H17" s="29">
        <v>96300</v>
      </c>
      <c r="I17" s="29">
        <v>94300</v>
      </c>
      <c r="J17" s="29">
        <v>98200</v>
      </c>
      <c r="K17" s="29">
        <v>103000</v>
      </c>
      <c r="L17" s="29">
        <v>99100</v>
      </c>
      <c r="M17" s="29">
        <v>102800</v>
      </c>
      <c r="N17" s="29">
        <v>102600</v>
      </c>
      <c r="O17" s="29">
        <v>111200</v>
      </c>
      <c r="P17" s="22">
        <f>SUM(O17+('Projection New Settlem data'!P17-'Projection New Settlem data'!O17)*'Baseline data'!$H16)</f>
        <v>111712.68765991213</v>
      </c>
      <c r="Q17" s="22">
        <f>SUM(P17+('Projection New Settlem data'!Q17-'Projection New Settlem data'!P17)*'Baseline data'!$H16)</f>
        <v>112225.37531982426</v>
      </c>
      <c r="R17" s="22">
        <f>SUM(Q17+('Projection New Settlem data'!R17-'Projection New Settlem data'!Q17)*'Baseline data'!$H16)</f>
        <v>112481.71914978033</v>
      </c>
      <c r="S17" s="22">
        <f>SUM(R17+('Projection New Settlem data'!S17-'Projection New Settlem data'!R17)*'Baseline data'!$H16)</f>
        <v>112738.06297973639</v>
      </c>
      <c r="T17" s="22">
        <f>SUM(S17+('Projection New Settlem data'!T17-'Projection New Settlem data'!S17)*'Baseline data'!$H16)</f>
        <v>112994.40680969246</v>
      </c>
      <c r="U17" s="22">
        <f>SUM(T17+('Projection New Settlem data'!U17-'Projection New Settlem data'!T17)*'Baseline data'!$H16)</f>
        <v>113250.75063964853</v>
      </c>
      <c r="V17" s="22">
        <f>SUM(U17+('Projection New Settlem data'!V17-'Projection New Settlem data'!U17)*'Baseline data'!$H16)</f>
        <v>113507.09446960459</v>
      </c>
      <c r="W17" s="22">
        <f>SUM(V17+('Projection New Settlem data'!W17-'Projection New Settlem data'!V17)*'Baseline data'!$H16)</f>
        <v>113763.43829956066</v>
      </c>
      <c r="X17" s="22">
        <f>SUM(W17+('Projection New Settlem data'!X17-'Projection New Settlem data'!W17)*'Baseline data'!$H16)</f>
        <v>114019.78212951672</v>
      </c>
      <c r="Y17" s="22">
        <f>SUM(X17+('Projection New Settlem data'!Y17-'Projection New Settlem data'!X17)*'Baseline data'!$H16)</f>
        <v>114276.12595947279</v>
      </c>
      <c r="Z17" s="22">
        <f>SUM(Y17+('Projection New Settlem data'!Z17-'Projection New Settlem data'!Y17)*'Baseline data'!$H16)</f>
        <v>114532.46978942885</v>
      </c>
      <c r="AA17" s="22">
        <f>SUM(Z17+('Projection New Settlem data'!AA17-'Projection New Settlem data'!Z17)*'Baseline data'!$H16)</f>
        <v>114788.81361938492</v>
      </c>
      <c r="AB17" s="22">
        <f>SUM(AA17+('Projection New Settlem data'!AB17-'Projection New Settlem data'!AA17)*'Baseline data'!$H16)</f>
        <v>115045.15744934099</v>
      </c>
      <c r="AC17" s="22">
        <f>SUM(AB17+('Projection New Settlem data'!AC17-'Projection New Settlem data'!AB17)*'Baseline data'!$H16)</f>
        <v>115301.50127929705</v>
      </c>
      <c r="AD17" s="22">
        <f>SUM(AC17+('Projection New Settlem data'!AD17-'Projection New Settlem data'!AC17)*'Baseline data'!$H16)</f>
        <v>115557.84510925312</v>
      </c>
      <c r="AE17" s="22">
        <f>SUM(AD17+('Projection New Settlem data'!AE17-'Projection New Settlem data'!AD17)*'Baseline data'!$H16)</f>
        <v>115814.18893920918</v>
      </c>
      <c r="AF17" s="22">
        <f>SUM(AE17+('Projection New Settlem data'!AF17-'Projection New Settlem data'!AE17)*'Baseline data'!$H16)</f>
        <v>116070.53276916525</v>
      </c>
      <c r="AG17" s="22">
        <f>SUM(AF17+('Projection New Settlem data'!AG17-'Projection New Settlem data'!AF17)*'Baseline data'!$H16)</f>
        <v>116326.87659912131</v>
      </c>
      <c r="AH17" s="22">
        <f>SUM(AG17+('Projection New Settlem data'!AH17-'Projection New Settlem data'!AG17)*'Baseline data'!$H16)</f>
        <v>116583.22042907738</v>
      </c>
      <c r="AI17" s="22">
        <f>SUM(AH17+('Projection New Settlem data'!AI17-'Projection New Settlem data'!AH17)*'Baseline data'!$H16)</f>
        <v>116839.56425903345</v>
      </c>
      <c r="AJ17" s="22">
        <f>SUM(AI17+('Projection New Settlem data'!AJ17-'Projection New Settlem data'!AI17)*'Baseline data'!$H16)</f>
        <v>117095.90808898951</v>
      </c>
      <c r="AK17" s="22">
        <f>SUM(AJ17+('Projection New Settlem data'!AK17-'Projection New Settlem data'!AJ17)*'Baseline data'!$H16)</f>
        <v>117352.25191894558</v>
      </c>
      <c r="AL17" s="22">
        <f>SUM(AK17+('Projection New Settlem data'!AL17-'Projection New Settlem data'!AK17)*'Baseline data'!$H16)</f>
        <v>117608.59574890164</v>
      </c>
      <c r="AM17" s="22">
        <f>SUM(AL17+('Projection New Settlem data'!AM17-'Projection New Settlem data'!AL17)*'Baseline data'!$H16)</f>
        <v>117864.93957885771</v>
      </c>
      <c r="AN17" s="22">
        <f>SUM(AM17+('Projection New Settlem data'!AN17-'Projection New Settlem data'!AM17)*'Baseline data'!$H16)</f>
        <v>118121.28340881378</v>
      </c>
      <c r="AO17" s="22">
        <f>SUM(AN17+('Projection New Settlem data'!AO17-'Projection New Settlem data'!AN17)*'Baseline data'!$H16)</f>
        <v>118377.62723876984</v>
      </c>
      <c r="AP17" s="22">
        <f>SUM(AO17+('Projection New Settlem data'!AP17-'Projection New Settlem data'!AO17)*'Baseline data'!$H16)</f>
        <v>118633.97106872591</v>
      </c>
      <c r="AQ17" s="22">
        <f>SUM(AP17+('Projection New Settlem data'!AQ17-'Projection New Settlem data'!AP17)*'Baseline data'!$H16)</f>
        <v>118890.31489868197</v>
      </c>
      <c r="AR17" s="22">
        <f>SUM(AQ17+('Projection New Settlem data'!AR17-'Projection New Settlem data'!AQ17)*'Baseline data'!$H16)</f>
        <v>119146.65872863804</v>
      </c>
      <c r="AS17" s="22">
        <f>SUM(AR17+('Projection New Settlem data'!AS17-'Projection New Settlem data'!AR17)*'Baseline data'!$H16)</f>
        <v>119403.0025585941</v>
      </c>
      <c r="AT17" s="22">
        <f>SUM(AS17+('Projection New Settlem data'!AT17-'Projection New Settlem data'!AS17)*'Baseline data'!$H16)</f>
        <v>119659.34638855017</v>
      </c>
      <c r="AU17" s="22">
        <f>SUM(AT17+('Projection New Settlem data'!AU17-'Projection New Settlem data'!AT17)*'Baseline data'!$H16)</f>
        <v>119915.69021850624</v>
      </c>
      <c r="AV17" s="22">
        <f>SUM(AU17+('Projection New Settlem data'!AV17-'Projection New Settlem data'!AU17)*'Baseline data'!$H16)</f>
        <v>120172.0340484623</v>
      </c>
    </row>
    <row r="18" spans="1:48" ht="12" customHeight="1" x14ac:dyDescent="0.2">
      <c r="A18" s="1" t="s">
        <v>29</v>
      </c>
      <c r="B18" s="29">
        <v>124300</v>
      </c>
      <c r="C18" s="29">
        <v>127000</v>
      </c>
      <c r="D18" s="29">
        <v>128200</v>
      </c>
      <c r="E18" s="29">
        <v>132300</v>
      </c>
      <c r="F18" s="29">
        <v>133600</v>
      </c>
      <c r="G18" s="29">
        <v>133500</v>
      </c>
      <c r="H18" s="29">
        <v>135500</v>
      </c>
      <c r="I18" s="29">
        <v>135700</v>
      </c>
      <c r="J18" s="29">
        <v>136800</v>
      </c>
      <c r="K18" s="29">
        <v>134500</v>
      </c>
      <c r="L18" s="29">
        <v>135900</v>
      </c>
      <c r="M18" s="29">
        <v>137600</v>
      </c>
      <c r="N18" s="29">
        <v>133400</v>
      </c>
      <c r="O18" s="29">
        <v>142300</v>
      </c>
      <c r="P18" s="22">
        <f>SUM(O18+('Projection New Settlem data'!P18-'Projection New Settlem data'!O18)*'Baseline data'!$H17)</f>
        <v>144266.14653008204</v>
      </c>
      <c r="Q18" s="22">
        <f>SUM(P18+('Projection New Settlem data'!Q18-'Projection New Settlem data'!P18)*'Baseline data'!$H17)</f>
        <v>146232.29306016408</v>
      </c>
      <c r="R18" s="22">
        <f>SUM(Q18+('Projection New Settlem data'!R18-'Projection New Settlem data'!Q18)*'Baseline data'!$H17)</f>
        <v>147215.3663252051</v>
      </c>
      <c r="S18" s="22">
        <f>SUM(R18+('Projection New Settlem data'!S18-'Projection New Settlem data'!R18)*'Baseline data'!$H17)</f>
        <v>148198.43959024613</v>
      </c>
      <c r="T18" s="22">
        <f>SUM(S18+('Projection New Settlem data'!T18-'Projection New Settlem data'!S18)*'Baseline data'!$H17)</f>
        <v>149181.51285528715</v>
      </c>
      <c r="U18" s="22">
        <f>SUM(T18+('Projection New Settlem data'!U18-'Projection New Settlem data'!T18)*'Baseline data'!$H17)</f>
        <v>150164.58612032817</v>
      </c>
      <c r="V18" s="22">
        <f>SUM(U18+('Projection New Settlem data'!V18-'Projection New Settlem data'!U18)*'Baseline data'!$H17)</f>
        <v>151147.65938536919</v>
      </c>
      <c r="W18" s="22">
        <f>SUM(V18+('Projection New Settlem data'!W18-'Projection New Settlem data'!V18)*'Baseline data'!$H17)</f>
        <v>152130.73265041021</v>
      </c>
      <c r="X18" s="22">
        <f>SUM(W18+('Projection New Settlem data'!X18-'Projection New Settlem data'!W18)*'Baseline data'!$H17)</f>
        <v>153113.80591545123</v>
      </c>
      <c r="Y18" s="22">
        <f>SUM(X18+('Projection New Settlem data'!Y18-'Projection New Settlem data'!X18)*'Baseline data'!$H17)</f>
        <v>154096.87918049225</v>
      </c>
      <c r="Z18" s="22">
        <f>SUM(Y18+('Projection New Settlem data'!Z18-'Projection New Settlem data'!Y18)*'Baseline data'!$H17)</f>
        <v>155079.95244553327</v>
      </c>
      <c r="AA18" s="22">
        <f>SUM(Z18+('Projection New Settlem data'!AA18-'Projection New Settlem data'!Z18)*'Baseline data'!$H17)</f>
        <v>156063.02571057429</v>
      </c>
      <c r="AB18" s="22">
        <f>SUM(AA18+('Projection New Settlem data'!AB18-'Projection New Settlem data'!AA18)*'Baseline data'!$H17)</f>
        <v>157046.09897561531</v>
      </c>
      <c r="AC18" s="22">
        <f>SUM(AB18+('Projection New Settlem data'!AC18-'Projection New Settlem data'!AB18)*'Baseline data'!$H17)</f>
        <v>158029.17224065633</v>
      </c>
      <c r="AD18" s="22">
        <f>SUM(AC18+('Projection New Settlem data'!AD18-'Projection New Settlem data'!AC18)*'Baseline data'!$H17)</f>
        <v>159012.24550569736</v>
      </c>
      <c r="AE18" s="22">
        <f>SUM(AD18+('Projection New Settlem data'!AE18-'Projection New Settlem data'!AD18)*'Baseline data'!$H17)</f>
        <v>159995.31877073838</v>
      </c>
      <c r="AF18" s="22">
        <f>SUM(AE18+('Projection New Settlem data'!AF18-'Projection New Settlem data'!AE18)*'Baseline data'!$H17)</f>
        <v>160978.3920357794</v>
      </c>
      <c r="AG18" s="22">
        <f>SUM(AF18+('Projection New Settlem data'!AG18-'Projection New Settlem data'!AF18)*'Baseline data'!$H17)</f>
        <v>161961.46530082042</v>
      </c>
      <c r="AH18" s="22">
        <f>SUM(AG18+('Projection New Settlem data'!AH18-'Projection New Settlem data'!AG18)*'Baseline data'!$H17)</f>
        <v>162944.53856586144</v>
      </c>
      <c r="AI18" s="22">
        <f>SUM(AH18+('Projection New Settlem data'!AI18-'Projection New Settlem data'!AH18)*'Baseline data'!$H17)</f>
        <v>163927.61183090246</v>
      </c>
      <c r="AJ18" s="22">
        <f>SUM(AI18+('Projection New Settlem data'!AJ18-'Projection New Settlem data'!AI18)*'Baseline data'!$H17)</f>
        <v>164910.68509594348</v>
      </c>
      <c r="AK18" s="22">
        <f>SUM(AJ18+('Projection New Settlem data'!AK18-'Projection New Settlem data'!AJ18)*'Baseline data'!$H17)</f>
        <v>165893.7583609845</v>
      </c>
      <c r="AL18" s="22">
        <f>SUM(AK18+('Projection New Settlem data'!AL18-'Projection New Settlem data'!AK18)*'Baseline data'!$H17)</f>
        <v>166876.83162602552</v>
      </c>
      <c r="AM18" s="22">
        <f>SUM(AL18+('Projection New Settlem data'!AM18-'Projection New Settlem data'!AL18)*'Baseline data'!$H17)</f>
        <v>167859.90489106654</v>
      </c>
      <c r="AN18" s="22">
        <f>SUM(AM18+('Projection New Settlem data'!AN18-'Projection New Settlem data'!AM18)*'Baseline data'!$H17)</f>
        <v>168842.97815610757</v>
      </c>
      <c r="AO18" s="22">
        <f>SUM(AN18+('Projection New Settlem data'!AO18-'Projection New Settlem data'!AN18)*'Baseline data'!$H17)</f>
        <v>169826.05142114859</v>
      </c>
      <c r="AP18" s="22">
        <f>SUM(AO18+('Projection New Settlem data'!AP18-'Projection New Settlem data'!AO18)*'Baseline data'!$H17)</f>
        <v>170809.12468618961</v>
      </c>
      <c r="AQ18" s="22">
        <f>SUM(AP18+('Projection New Settlem data'!AQ18-'Projection New Settlem data'!AP18)*'Baseline data'!$H17)</f>
        <v>171792.19795123063</v>
      </c>
      <c r="AR18" s="22">
        <f>SUM(AQ18+('Projection New Settlem data'!AR18-'Projection New Settlem data'!AQ18)*'Baseline data'!$H17)</f>
        <v>172775.27121627165</v>
      </c>
      <c r="AS18" s="22">
        <f>SUM(AR18+('Projection New Settlem data'!AS18-'Projection New Settlem data'!AR18)*'Baseline data'!$H17)</f>
        <v>173758.34448131267</v>
      </c>
      <c r="AT18" s="22">
        <f>SUM(AS18+('Projection New Settlem data'!AT18-'Projection New Settlem data'!AS18)*'Baseline data'!$H17)</f>
        <v>174741.41774635369</v>
      </c>
      <c r="AU18" s="22">
        <f>SUM(AT18+('Projection New Settlem data'!AU18-'Projection New Settlem data'!AT18)*'Baseline data'!$H17)</f>
        <v>175724.49101139471</v>
      </c>
      <c r="AV18" s="22">
        <f>SUM(AU18+('Projection New Settlem data'!AV18-'Projection New Settlem data'!AU18)*'Baseline data'!$H17)</f>
        <v>176707.56427643573</v>
      </c>
    </row>
    <row r="19" spans="1:48" ht="12" customHeight="1" x14ac:dyDescent="0.2">
      <c r="A19" s="1" t="s">
        <v>30</v>
      </c>
      <c r="B19" s="29">
        <v>105000</v>
      </c>
      <c r="C19" s="29">
        <v>104100</v>
      </c>
      <c r="D19" s="29">
        <v>107200</v>
      </c>
      <c r="E19" s="29">
        <v>112200</v>
      </c>
      <c r="F19" s="29">
        <v>112800</v>
      </c>
      <c r="G19" s="29">
        <v>117200</v>
      </c>
      <c r="H19" s="29">
        <v>111200</v>
      </c>
      <c r="I19" s="29">
        <v>114500</v>
      </c>
      <c r="J19" s="29">
        <v>112400</v>
      </c>
      <c r="K19" s="29">
        <v>115700</v>
      </c>
      <c r="L19" s="29">
        <v>118100</v>
      </c>
      <c r="M19" s="29">
        <v>118500</v>
      </c>
      <c r="N19" s="29">
        <v>119900</v>
      </c>
      <c r="O19" s="29">
        <v>115900</v>
      </c>
      <c r="P19" s="22">
        <f>SUM(O19+('Projection New Settlem data'!P19-'Projection New Settlem data'!O19)*'Baseline data'!$H18)</f>
        <v>116712.13051442461</v>
      </c>
      <c r="Q19" s="22">
        <f>SUM(P19+('Projection New Settlem data'!Q19-'Projection New Settlem data'!P19)*'Baseline data'!$H18)</f>
        <v>117524.26102884923</v>
      </c>
      <c r="R19" s="22">
        <f>SUM(Q19+('Projection New Settlem data'!R19-'Projection New Settlem data'!Q19)*'Baseline data'!$H18)</f>
        <v>117930.32628606154</v>
      </c>
      <c r="S19" s="22">
        <f>SUM(R19+('Projection New Settlem data'!S19-'Projection New Settlem data'!R19)*'Baseline data'!$H18)</f>
        <v>118336.39154327384</v>
      </c>
      <c r="T19" s="22">
        <f>SUM(S19+('Projection New Settlem data'!T19-'Projection New Settlem data'!S19)*'Baseline data'!$H18)</f>
        <v>118742.45680048615</v>
      </c>
      <c r="U19" s="22">
        <f>SUM(T19+('Projection New Settlem data'!U19-'Projection New Settlem data'!T19)*'Baseline data'!$H18)</f>
        <v>119148.52205769846</v>
      </c>
      <c r="V19" s="22">
        <f>SUM(U19+('Projection New Settlem data'!V19-'Projection New Settlem data'!U19)*'Baseline data'!$H18)</f>
        <v>119554.58731491076</v>
      </c>
      <c r="W19" s="22">
        <f>SUM(V19+('Projection New Settlem data'!W19-'Projection New Settlem data'!V19)*'Baseline data'!$H18)</f>
        <v>119960.65257212307</v>
      </c>
      <c r="X19" s="22">
        <f>SUM(W19+('Projection New Settlem data'!X19-'Projection New Settlem data'!W19)*'Baseline data'!$H18)</f>
        <v>120366.71782933538</v>
      </c>
      <c r="Y19" s="22">
        <f>SUM(X19+('Projection New Settlem data'!Y19-'Projection New Settlem data'!X19)*'Baseline data'!$H18)</f>
        <v>120772.78308654769</v>
      </c>
      <c r="Z19" s="22">
        <f>SUM(Y19+('Projection New Settlem data'!Z19-'Projection New Settlem data'!Y19)*'Baseline data'!$H18)</f>
        <v>121178.84834375999</v>
      </c>
      <c r="AA19" s="22">
        <f>SUM(Z19+('Projection New Settlem data'!AA19-'Projection New Settlem data'!Z19)*'Baseline data'!$H18)</f>
        <v>121584.9136009723</v>
      </c>
      <c r="AB19" s="22">
        <f>SUM(AA19+('Projection New Settlem data'!AB19-'Projection New Settlem data'!AA19)*'Baseline data'!$H18)</f>
        <v>121990.97885818461</v>
      </c>
      <c r="AC19" s="22">
        <f>SUM(AB19+('Projection New Settlem data'!AC19-'Projection New Settlem data'!AB19)*'Baseline data'!$H18)</f>
        <v>122397.04411539692</v>
      </c>
      <c r="AD19" s="22">
        <f>SUM(AC19+('Projection New Settlem data'!AD19-'Projection New Settlem data'!AC19)*'Baseline data'!$H18)</f>
        <v>122803.10937260922</v>
      </c>
      <c r="AE19" s="22">
        <f>SUM(AD19+('Projection New Settlem data'!AE19-'Projection New Settlem data'!AD19)*'Baseline data'!$H18)</f>
        <v>123209.17462982153</v>
      </c>
      <c r="AF19" s="22">
        <f>SUM(AE19+('Projection New Settlem data'!AF19-'Projection New Settlem data'!AE19)*'Baseline data'!$H18)</f>
        <v>123615.23988703384</v>
      </c>
      <c r="AG19" s="22">
        <f>SUM(AF19+('Projection New Settlem data'!AG19-'Projection New Settlem data'!AF19)*'Baseline data'!$H18)</f>
        <v>124021.30514424614</v>
      </c>
      <c r="AH19" s="22">
        <f>SUM(AG19+('Projection New Settlem data'!AH19-'Projection New Settlem data'!AG19)*'Baseline data'!$H18)</f>
        <v>124427.37040145845</v>
      </c>
      <c r="AI19" s="22">
        <f>SUM(AH19+('Projection New Settlem data'!AI19-'Projection New Settlem data'!AH19)*'Baseline data'!$H18)</f>
        <v>124833.43565867076</v>
      </c>
      <c r="AJ19" s="22">
        <f>SUM(AI19+('Projection New Settlem data'!AJ19-'Projection New Settlem data'!AI19)*'Baseline data'!$H18)</f>
        <v>125239.50091588307</v>
      </c>
      <c r="AK19" s="22">
        <f>SUM(AJ19+('Projection New Settlem data'!AK19-'Projection New Settlem data'!AJ19)*'Baseline data'!$H18)</f>
        <v>125645.56617309537</v>
      </c>
      <c r="AL19" s="22">
        <f>SUM(AK19+('Projection New Settlem data'!AL19-'Projection New Settlem data'!AK19)*'Baseline data'!$H18)</f>
        <v>126051.63143030768</v>
      </c>
      <c r="AM19" s="22">
        <f>SUM(AL19+('Projection New Settlem data'!AM19-'Projection New Settlem data'!AL19)*'Baseline data'!$H18)</f>
        <v>126457.69668751999</v>
      </c>
      <c r="AN19" s="22">
        <f>SUM(AM19+('Projection New Settlem data'!AN19-'Projection New Settlem data'!AM19)*'Baseline data'!$H18)</f>
        <v>126863.76194473229</v>
      </c>
      <c r="AO19" s="22">
        <f>SUM(AN19+('Projection New Settlem data'!AO19-'Projection New Settlem data'!AN19)*'Baseline data'!$H18)</f>
        <v>127269.8272019446</v>
      </c>
      <c r="AP19" s="22">
        <f>SUM(AO19+('Projection New Settlem data'!AP19-'Projection New Settlem data'!AO19)*'Baseline data'!$H18)</f>
        <v>127675.89245915691</v>
      </c>
      <c r="AQ19" s="22">
        <f>SUM(AP19+('Projection New Settlem data'!AQ19-'Projection New Settlem data'!AP19)*'Baseline data'!$H18)</f>
        <v>128081.95771636922</v>
      </c>
      <c r="AR19" s="22">
        <f>SUM(AQ19+('Projection New Settlem data'!AR19-'Projection New Settlem data'!AQ19)*'Baseline data'!$H18)</f>
        <v>128488.02297358152</v>
      </c>
      <c r="AS19" s="22">
        <f>SUM(AR19+('Projection New Settlem data'!AS19-'Projection New Settlem data'!AR19)*'Baseline data'!$H18)</f>
        <v>128894.08823079383</v>
      </c>
      <c r="AT19" s="22">
        <f>SUM(AS19+('Projection New Settlem data'!AT19-'Projection New Settlem data'!AS19)*'Baseline data'!$H18)</f>
        <v>129300.15348800614</v>
      </c>
      <c r="AU19" s="22">
        <f>SUM(AT19+('Projection New Settlem data'!AU19-'Projection New Settlem data'!AT19)*'Baseline data'!$H18)</f>
        <v>129706.21874521844</v>
      </c>
      <c r="AV19" s="22">
        <f>SUM(AU19+('Projection New Settlem data'!AV19-'Projection New Settlem data'!AU19)*'Baseline data'!$H18)</f>
        <v>130112.28400243075</v>
      </c>
    </row>
    <row r="20" spans="1:48" ht="12" customHeight="1" x14ac:dyDescent="0.2">
      <c r="A20" s="1" t="s">
        <v>31</v>
      </c>
      <c r="B20" s="29">
        <v>47400</v>
      </c>
      <c r="C20" s="29">
        <v>49000</v>
      </c>
      <c r="D20" s="29">
        <v>50700</v>
      </c>
      <c r="E20" s="29">
        <v>49500</v>
      </c>
      <c r="F20" s="29">
        <v>47200</v>
      </c>
      <c r="G20" s="29">
        <v>43900</v>
      </c>
      <c r="H20" s="29">
        <v>47000</v>
      </c>
      <c r="I20" s="29">
        <v>46100</v>
      </c>
      <c r="J20" s="29">
        <v>49700</v>
      </c>
      <c r="K20" s="29">
        <v>53300</v>
      </c>
      <c r="L20" s="29">
        <v>49400</v>
      </c>
      <c r="M20" s="29">
        <v>44400</v>
      </c>
      <c r="N20" s="29">
        <v>47200</v>
      </c>
      <c r="O20" s="29">
        <v>50200</v>
      </c>
      <c r="P20" s="22">
        <f>SUM(O20+('Projection New Settlem data'!P20-'Projection New Settlem data'!O20)*'Baseline data'!$H19)</f>
        <v>50619.948252237809</v>
      </c>
      <c r="Q20" s="22">
        <f>SUM(P20+('Projection New Settlem data'!Q20-'Projection New Settlem data'!P20)*'Baseline data'!$H19)</f>
        <v>51039.896504475619</v>
      </c>
      <c r="R20" s="22">
        <f>SUM(Q20+('Projection New Settlem data'!R20-'Projection New Settlem data'!Q20)*'Baseline data'!$H19)</f>
        <v>51249.870630594523</v>
      </c>
      <c r="S20" s="22">
        <f>SUM(R20+('Projection New Settlem data'!S20-'Projection New Settlem data'!R20)*'Baseline data'!$H19)</f>
        <v>51459.844756713428</v>
      </c>
      <c r="T20" s="22">
        <f>SUM(S20+('Projection New Settlem data'!T20-'Projection New Settlem data'!S20)*'Baseline data'!$H19)</f>
        <v>51669.818882832333</v>
      </c>
      <c r="U20" s="22">
        <f>SUM(T20+('Projection New Settlem data'!U20-'Projection New Settlem data'!T20)*'Baseline data'!$H19)</f>
        <v>51879.793008951237</v>
      </c>
      <c r="V20" s="22">
        <f>SUM(U20+('Projection New Settlem data'!V20-'Projection New Settlem data'!U20)*'Baseline data'!$H19)</f>
        <v>52089.767135070142</v>
      </c>
      <c r="W20" s="22">
        <f>SUM(V20+('Projection New Settlem data'!W20-'Projection New Settlem data'!V20)*'Baseline data'!$H19)</f>
        <v>52299.741261189047</v>
      </c>
      <c r="X20" s="22">
        <f>SUM(W20+('Projection New Settlem data'!X20-'Projection New Settlem data'!W20)*'Baseline data'!$H19)</f>
        <v>52509.715387307951</v>
      </c>
      <c r="Y20" s="22">
        <f>SUM(X20+('Projection New Settlem data'!Y20-'Projection New Settlem data'!X20)*'Baseline data'!$H19)</f>
        <v>52719.689513426856</v>
      </c>
      <c r="Z20" s="22">
        <f>SUM(Y20+('Projection New Settlem data'!Z20-'Projection New Settlem data'!Y20)*'Baseline data'!$H19)</f>
        <v>52929.663639545761</v>
      </c>
      <c r="AA20" s="22">
        <f>SUM(Z20+('Projection New Settlem data'!AA20-'Projection New Settlem data'!Z20)*'Baseline data'!$H19)</f>
        <v>53139.637765664665</v>
      </c>
      <c r="AB20" s="22">
        <f>SUM(AA20+('Projection New Settlem data'!AB20-'Projection New Settlem data'!AA20)*'Baseline data'!$H19)</f>
        <v>53349.61189178357</v>
      </c>
      <c r="AC20" s="22">
        <f>SUM(AB20+('Projection New Settlem data'!AC20-'Projection New Settlem data'!AB20)*'Baseline data'!$H19)</f>
        <v>53559.586017902475</v>
      </c>
      <c r="AD20" s="22">
        <f>SUM(AC20+('Projection New Settlem data'!AD20-'Projection New Settlem data'!AC20)*'Baseline data'!$H19)</f>
        <v>53769.56014402138</v>
      </c>
      <c r="AE20" s="22">
        <f>SUM(AD20+('Projection New Settlem data'!AE20-'Projection New Settlem data'!AD20)*'Baseline data'!$H19)</f>
        <v>53979.534270140284</v>
      </c>
      <c r="AF20" s="22">
        <f>SUM(AE20+('Projection New Settlem data'!AF20-'Projection New Settlem data'!AE20)*'Baseline data'!$H19)</f>
        <v>54189.508396259189</v>
      </c>
      <c r="AG20" s="22">
        <f>SUM(AF20+('Projection New Settlem data'!AG20-'Projection New Settlem data'!AF20)*'Baseline data'!$H19)</f>
        <v>54399.482522378094</v>
      </c>
      <c r="AH20" s="22">
        <f>SUM(AG20+('Projection New Settlem data'!AH20-'Projection New Settlem data'!AG20)*'Baseline data'!$H19)</f>
        <v>54609.456648496998</v>
      </c>
      <c r="AI20" s="22">
        <f>SUM(AH20+('Projection New Settlem data'!AI20-'Projection New Settlem data'!AH20)*'Baseline data'!$H19)</f>
        <v>54819.430774615903</v>
      </c>
      <c r="AJ20" s="22">
        <f>SUM(AI20+('Projection New Settlem data'!AJ20-'Projection New Settlem data'!AI20)*'Baseline data'!$H19)</f>
        <v>55029.404900734808</v>
      </c>
      <c r="AK20" s="22">
        <f>SUM(AJ20+('Projection New Settlem data'!AK20-'Projection New Settlem data'!AJ20)*'Baseline data'!$H19)</f>
        <v>55239.379026853712</v>
      </c>
      <c r="AL20" s="22">
        <f>SUM(AK20+('Projection New Settlem data'!AL20-'Projection New Settlem data'!AK20)*'Baseline data'!$H19)</f>
        <v>55449.353152972617</v>
      </c>
      <c r="AM20" s="22">
        <f>SUM(AL20+('Projection New Settlem data'!AM20-'Projection New Settlem data'!AL20)*'Baseline data'!$H19)</f>
        <v>55659.327279091522</v>
      </c>
      <c r="AN20" s="22">
        <f>SUM(AM20+('Projection New Settlem data'!AN20-'Projection New Settlem data'!AM20)*'Baseline data'!$H19)</f>
        <v>55869.301405210426</v>
      </c>
      <c r="AO20" s="22">
        <f>SUM(AN20+('Projection New Settlem data'!AO20-'Projection New Settlem data'!AN20)*'Baseline data'!$H19)</f>
        <v>56079.275531329331</v>
      </c>
      <c r="AP20" s="22">
        <f>SUM(AO20+('Projection New Settlem data'!AP20-'Projection New Settlem data'!AO20)*'Baseline data'!$H19)</f>
        <v>56289.249657448236</v>
      </c>
      <c r="AQ20" s="22">
        <f>SUM(AP20+('Projection New Settlem data'!AQ20-'Projection New Settlem data'!AP20)*'Baseline data'!$H19)</f>
        <v>56499.22378356714</v>
      </c>
      <c r="AR20" s="22">
        <f>SUM(AQ20+('Projection New Settlem data'!AR20-'Projection New Settlem data'!AQ20)*'Baseline data'!$H19)</f>
        <v>56709.197909686045</v>
      </c>
      <c r="AS20" s="22">
        <f>SUM(AR20+('Projection New Settlem data'!AS20-'Projection New Settlem data'!AR20)*'Baseline data'!$H19)</f>
        <v>56919.17203580495</v>
      </c>
      <c r="AT20" s="22">
        <f>SUM(AS20+('Projection New Settlem data'!AT20-'Projection New Settlem data'!AS20)*'Baseline data'!$H19)</f>
        <v>57129.146161923854</v>
      </c>
      <c r="AU20" s="22">
        <f>SUM(AT20+('Projection New Settlem data'!AU20-'Projection New Settlem data'!AT20)*'Baseline data'!$H19)</f>
        <v>57339.120288042759</v>
      </c>
      <c r="AV20" s="22">
        <f>SUM(AU20+('Projection New Settlem data'!AV20-'Projection New Settlem data'!AU20)*'Baseline data'!$H19)</f>
        <v>57549.094414161664</v>
      </c>
    </row>
    <row r="21" spans="1:48" ht="12" customHeight="1" x14ac:dyDescent="0.2">
      <c r="A21" s="1" t="s">
        <v>32</v>
      </c>
      <c r="B21" s="29">
        <v>38900</v>
      </c>
      <c r="C21" s="29">
        <v>39500</v>
      </c>
      <c r="D21" s="29">
        <v>40200</v>
      </c>
      <c r="E21" s="29">
        <v>39800</v>
      </c>
      <c r="F21" s="29">
        <v>39600</v>
      </c>
      <c r="G21" s="29">
        <v>39900</v>
      </c>
      <c r="H21" s="29">
        <v>40500</v>
      </c>
      <c r="I21" s="29">
        <v>42400</v>
      </c>
      <c r="J21" s="29">
        <v>37200</v>
      </c>
      <c r="K21" s="29">
        <v>38500</v>
      </c>
      <c r="L21" s="29">
        <v>38200</v>
      </c>
      <c r="M21" s="29">
        <v>37200</v>
      </c>
      <c r="N21" s="29">
        <v>37900</v>
      </c>
      <c r="O21" s="29">
        <v>42100</v>
      </c>
      <c r="P21" s="22">
        <f>SUM(O21+('Projection New Settlem data'!P21-'Projection New Settlem data'!O21)*'Baseline data'!$H20)</f>
        <v>42388.400384366621</v>
      </c>
      <c r="Q21" s="22">
        <f>SUM(P21+('Projection New Settlem data'!Q21-'Projection New Settlem data'!P21)*'Baseline data'!$H20)</f>
        <v>42676.800768733243</v>
      </c>
      <c r="R21" s="22">
        <f>SUM(Q21+('Projection New Settlem data'!R21-'Projection New Settlem data'!Q21)*'Baseline data'!$H20)</f>
        <v>42821.000960916557</v>
      </c>
      <c r="S21" s="22">
        <f>SUM(R21+('Projection New Settlem data'!S21-'Projection New Settlem data'!R21)*'Baseline data'!$H20)</f>
        <v>42965.201153099872</v>
      </c>
      <c r="T21" s="22">
        <f>SUM(S21+('Projection New Settlem data'!T21-'Projection New Settlem data'!S21)*'Baseline data'!$H20)</f>
        <v>43109.401345283186</v>
      </c>
      <c r="U21" s="22">
        <f>SUM(T21+('Projection New Settlem data'!U21-'Projection New Settlem data'!T21)*'Baseline data'!$H20)</f>
        <v>43253.6015374665</v>
      </c>
      <c r="V21" s="22">
        <f>SUM(U21+('Projection New Settlem data'!V21-'Projection New Settlem data'!U21)*'Baseline data'!$H20)</f>
        <v>43397.801729649815</v>
      </c>
      <c r="W21" s="22">
        <f>SUM(V21+('Projection New Settlem data'!W21-'Projection New Settlem data'!V21)*'Baseline data'!$H20)</f>
        <v>43542.001921833129</v>
      </c>
      <c r="X21" s="22">
        <f>SUM(W21+('Projection New Settlem data'!X21-'Projection New Settlem data'!W21)*'Baseline data'!$H20)</f>
        <v>43686.202114016443</v>
      </c>
      <c r="Y21" s="22">
        <f>SUM(X21+('Projection New Settlem data'!Y21-'Projection New Settlem data'!X21)*'Baseline data'!$H20)</f>
        <v>43830.402306199758</v>
      </c>
      <c r="Z21" s="22">
        <f>SUM(Y21+('Projection New Settlem data'!Z21-'Projection New Settlem data'!Y21)*'Baseline data'!$H20)</f>
        <v>43974.602498383072</v>
      </c>
      <c r="AA21" s="22">
        <f>SUM(Z21+('Projection New Settlem data'!AA21-'Projection New Settlem data'!Z21)*'Baseline data'!$H20)</f>
        <v>44118.802690566386</v>
      </c>
      <c r="AB21" s="22">
        <f>SUM(AA21+('Projection New Settlem data'!AB21-'Projection New Settlem data'!AA21)*'Baseline data'!$H20)</f>
        <v>44263.002882749701</v>
      </c>
      <c r="AC21" s="22">
        <f>SUM(AB21+('Projection New Settlem data'!AC21-'Projection New Settlem data'!AB21)*'Baseline data'!$H20)</f>
        <v>44407.203074933015</v>
      </c>
      <c r="AD21" s="22">
        <f>SUM(AC21+('Projection New Settlem data'!AD21-'Projection New Settlem data'!AC21)*'Baseline data'!$H20)</f>
        <v>44551.40326711633</v>
      </c>
      <c r="AE21" s="22">
        <f>SUM(AD21+('Projection New Settlem data'!AE21-'Projection New Settlem data'!AD21)*'Baseline data'!$H20)</f>
        <v>44695.603459299644</v>
      </c>
      <c r="AF21" s="22">
        <f>SUM(AE21+('Projection New Settlem data'!AF21-'Projection New Settlem data'!AE21)*'Baseline data'!$H20)</f>
        <v>44839.803651482958</v>
      </c>
      <c r="AG21" s="22">
        <f>SUM(AF21+('Projection New Settlem data'!AG21-'Projection New Settlem data'!AF21)*'Baseline data'!$H20)</f>
        <v>44984.003843666273</v>
      </c>
      <c r="AH21" s="22">
        <f>SUM(AG21+('Projection New Settlem data'!AH21-'Projection New Settlem data'!AG21)*'Baseline data'!$H20)</f>
        <v>45128.204035849587</v>
      </c>
      <c r="AI21" s="22">
        <f>SUM(AH21+('Projection New Settlem data'!AI21-'Projection New Settlem data'!AH21)*'Baseline data'!$H20)</f>
        <v>45272.404228032901</v>
      </c>
      <c r="AJ21" s="22">
        <f>SUM(AI21+('Projection New Settlem data'!AJ21-'Projection New Settlem data'!AI21)*'Baseline data'!$H20)</f>
        <v>45416.604420216216</v>
      </c>
      <c r="AK21" s="22">
        <f>SUM(AJ21+('Projection New Settlem data'!AK21-'Projection New Settlem data'!AJ21)*'Baseline data'!$H20)</f>
        <v>45560.80461239953</v>
      </c>
      <c r="AL21" s="22">
        <f>SUM(AK21+('Projection New Settlem data'!AL21-'Projection New Settlem data'!AK21)*'Baseline data'!$H20)</f>
        <v>45705.004804582844</v>
      </c>
      <c r="AM21" s="22">
        <f>SUM(AL21+('Projection New Settlem data'!AM21-'Projection New Settlem data'!AL21)*'Baseline data'!$H20)</f>
        <v>45849.204996766159</v>
      </c>
      <c r="AN21" s="22">
        <f>SUM(AM21+('Projection New Settlem data'!AN21-'Projection New Settlem data'!AM21)*'Baseline data'!$H20)</f>
        <v>45993.405188949473</v>
      </c>
      <c r="AO21" s="22">
        <f>SUM(AN21+('Projection New Settlem data'!AO21-'Projection New Settlem data'!AN21)*'Baseline data'!$H20)</f>
        <v>46137.605381132787</v>
      </c>
      <c r="AP21" s="22">
        <f>SUM(AO21+('Projection New Settlem data'!AP21-'Projection New Settlem data'!AO21)*'Baseline data'!$H20)</f>
        <v>46281.805573316102</v>
      </c>
      <c r="AQ21" s="22">
        <f>SUM(AP21+('Projection New Settlem data'!AQ21-'Projection New Settlem data'!AP21)*'Baseline data'!$H20)</f>
        <v>46426.005765499416</v>
      </c>
      <c r="AR21" s="22">
        <f>SUM(AQ21+('Projection New Settlem data'!AR21-'Projection New Settlem data'!AQ21)*'Baseline data'!$H20)</f>
        <v>46570.205957682731</v>
      </c>
      <c r="AS21" s="22">
        <f>SUM(AR21+('Projection New Settlem data'!AS21-'Projection New Settlem data'!AR21)*'Baseline data'!$H20)</f>
        <v>46714.406149866045</v>
      </c>
      <c r="AT21" s="22">
        <f>SUM(AS21+('Projection New Settlem data'!AT21-'Projection New Settlem data'!AS21)*'Baseline data'!$H20)</f>
        <v>46858.606342049359</v>
      </c>
      <c r="AU21" s="22">
        <f>SUM(AT21+('Projection New Settlem data'!AU21-'Projection New Settlem data'!AT21)*'Baseline data'!$H20)</f>
        <v>47002.806534232674</v>
      </c>
      <c r="AV21" s="22">
        <f>SUM(AU21+('Projection New Settlem data'!AV21-'Projection New Settlem data'!AU21)*'Baseline data'!$H20)</f>
        <v>47147.006726415988</v>
      </c>
    </row>
    <row r="22" spans="1:48" ht="12" customHeight="1" x14ac:dyDescent="0.2">
      <c r="A22" s="9" t="s">
        <v>33</v>
      </c>
      <c r="B22" s="29">
        <v>81200</v>
      </c>
      <c r="C22" s="29">
        <v>80800</v>
      </c>
      <c r="D22" s="29">
        <v>82800</v>
      </c>
      <c r="E22" s="29">
        <v>83000</v>
      </c>
      <c r="F22" s="29">
        <v>83800</v>
      </c>
      <c r="G22" s="29">
        <v>82500</v>
      </c>
      <c r="H22" s="29">
        <v>81800</v>
      </c>
      <c r="I22" s="29">
        <v>85300</v>
      </c>
      <c r="J22" s="29">
        <v>83800</v>
      </c>
      <c r="K22" s="29">
        <v>90000</v>
      </c>
      <c r="L22" s="29">
        <v>90800</v>
      </c>
      <c r="M22" s="29">
        <v>93700</v>
      </c>
      <c r="N22" s="29">
        <v>95600</v>
      </c>
      <c r="O22" s="29">
        <v>92200</v>
      </c>
      <c r="P22" s="22">
        <f>SUM(O22+('Projection New Settlem data'!P22-'Projection New Settlem data'!O22)*'Baseline data'!$H21)</f>
        <v>93279.279107193957</v>
      </c>
      <c r="Q22" s="22">
        <f>SUM(P22+('Projection New Settlem data'!Q22-'Projection New Settlem data'!P22)*'Baseline data'!$H21)</f>
        <v>94358.558214387915</v>
      </c>
      <c r="R22" s="22">
        <f>SUM(Q22+('Projection New Settlem data'!R22-'Projection New Settlem data'!Q22)*'Baseline data'!$H21)</f>
        <v>94898.197767984893</v>
      </c>
      <c r="S22" s="22">
        <f>SUM(R22+('Projection New Settlem data'!S22-'Projection New Settlem data'!R22)*'Baseline data'!$H21)</f>
        <v>95437.837321581872</v>
      </c>
      <c r="T22" s="22">
        <f>SUM(S22+('Projection New Settlem data'!T22-'Projection New Settlem data'!S22)*'Baseline data'!$H21)</f>
        <v>95977.476875178851</v>
      </c>
      <c r="U22" s="22">
        <f>SUM(T22+('Projection New Settlem data'!U22-'Projection New Settlem data'!T22)*'Baseline data'!$H21)</f>
        <v>96517.116428775829</v>
      </c>
      <c r="V22" s="22">
        <f>SUM(U22+('Projection New Settlem data'!V22-'Projection New Settlem data'!U22)*'Baseline data'!$H21)</f>
        <v>97056.755982372808</v>
      </c>
      <c r="W22" s="22">
        <f>SUM(V22+('Projection New Settlem data'!W22-'Projection New Settlem data'!V22)*'Baseline data'!$H21)</f>
        <v>97596.395535969787</v>
      </c>
      <c r="X22" s="22">
        <f>SUM(W22+('Projection New Settlem data'!X22-'Projection New Settlem data'!W22)*'Baseline data'!$H21)</f>
        <v>98136.035089566765</v>
      </c>
      <c r="Y22" s="22">
        <f>SUM(X22+('Projection New Settlem data'!Y22-'Projection New Settlem data'!X22)*'Baseline data'!$H21)</f>
        <v>98675.674643163744</v>
      </c>
      <c r="Z22" s="22">
        <f>SUM(Y22+('Projection New Settlem data'!Z22-'Projection New Settlem data'!Y22)*'Baseline data'!$H21)</f>
        <v>99215.314196760723</v>
      </c>
      <c r="AA22" s="22">
        <f>SUM(Z22+('Projection New Settlem data'!AA22-'Projection New Settlem data'!Z22)*'Baseline data'!$H21)</f>
        <v>99754.953750357701</v>
      </c>
      <c r="AB22" s="22">
        <f>SUM(AA22+('Projection New Settlem data'!AB22-'Projection New Settlem data'!AA22)*'Baseline data'!$H21)</f>
        <v>100294.59330395468</v>
      </c>
      <c r="AC22" s="22">
        <f>SUM(AB22+('Projection New Settlem data'!AC22-'Projection New Settlem data'!AB22)*'Baseline data'!$H21)</f>
        <v>100834.23285755166</v>
      </c>
      <c r="AD22" s="22">
        <f>SUM(AC22+('Projection New Settlem data'!AD22-'Projection New Settlem data'!AC22)*'Baseline data'!$H21)</f>
        <v>101373.87241114864</v>
      </c>
      <c r="AE22" s="22">
        <f>SUM(AD22+('Projection New Settlem data'!AE22-'Projection New Settlem data'!AD22)*'Baseline data'!$H21)</f>
        <v>101913.51196474562</v>
      </c>
      <c r="AF22" s="22">
        <f>SUM(AE22+('Projection New Settlem data'!AF22-'Projection New Settlem data'!AE22)*'Baseline data'!$H21)</f>
        <v>102453.15151834259</v>
      </c>
      <c r="AG22" s="22">
        <f>SUM(AF22+('Projection New Settlem data'!AG22-'Projection New Settlem data'!AF22)*'Baseline data'!$H21)</f>
        <v>102992.79107193957</v>
      </c>
      <c r="AH22" s="22">
        <f>SUM(AG22+('Projection New Settlem data'!AH22-'Projection New Settlem data'!AG22)*'Baseline data'!$H21)</f>
        <v>103532.43062553655</v>
      </c>
      <c r="AI22" s="22">
        <f>SUM(AH22+('Projection New Settlem data'!AI22-'Projection New Settlem data'!AH22)*'Baseline data'!$H21)</f>
        <v>104072.07017913353</v>
      </c>
      <c r="AJ22" s="22">
        <f>SUM(AI22+('Projection New Settlem data'!AJ22-'Projection New Settlem data'!AI22)*'Baseline data'!$H21)</f>
        <v>104611.70973273051</v>
      </c>
      <c r="AK22" s="22">
        <f>SUM(AJ22+('Projection New Settlem data'!AK22-'Projection New Settlem data'!AJ22)*'Baseline data'!$H21)</f>
        <v>105151.34928632749</v>
      </c>
      <c r="AL22" s="22">
        <f>SUM(AK22+('Projection New Settlem data'!AL22-'Projection New Settlem data'!AK22)*'Baseline data'!$H21)</f>
        <v>105690.98883992447</v>
      </c>
      <c r="AM22" s="22">
        <f>SUM(AL22+('Projection New Settlem data'!AM22-'Projection New Settlem data'!AL22)*'Baseline data'!$H21)</f>
        <v>106230.62839352145</v>
      </c>
      <c r="AN22" s="22">
        <f>SUM(AM22+('Projection New Settlem data'!AN22-'Projection New Settlem data'!AM22)*'Baseline data'!$H21)</f>
        <v>106770.26794711842</v>
      </c>
      <c r="AO22" s="22">
        <f>SUM(AN22+('Projection New Settlem data'!AO22-'Projection New Settlem data'!AN22)*'Baseline data'!$H21)</f>
        <v>107309.9075007154</v>
      </c>
      <c r="AP22" s="22">
        <f>SUM(AO22+('Projection New Settlem data'!AP22-'Projection New Settlem data'!AO22)*'Baseline data'!$H21)</f>
        <v>107849.54705431238</v>
      </c>
      <c r="AQ22" s="22">
        <f>SUM(AP22+('Projection New Settlem data'!AQ22-'Projection New Settlem data'!AP22)*'Baseline data'!$H21)</f>
        <v>108389.18660790936</v>
      </c>
      <c r="AR22" s="22">
        <f>SUM(AQ22+('Projection New Settlem data'!AR22-'Projection New Settlem data'!AQ22)*'Baseline data'!$H21)</f>
        <v>108928.82616150634</v>
      </c>
      <c r="AS22" s="22">
        <f>SUM(AR22+('Projection New Settlem data'!AS22-'Projection New Settlem data'!AR22)*'Baseline data'!$H21)</f>
        <v>109468.46571510332</v>
      </c>
      <c r="AT22" s="22">
        <f>SUM(AS22+('Projection New Settlem data'!AT22-'Projection New Settlem data'!AS22)*'Baseline data'!$H21)</f>
        <v>110008.1052687003</v>
      </c>
      <c r="AU22" s="22">
        <f>SUM(AT22+('Projection New Settlem data'!AU22-'Projection New Settlem data'!AT22)*'Baseline data'!$H21)</f>
        <v>110547.74482229727</v>
      </c>
      <c r="AV22" s="22">
        <f>SUM(AU22+('Projection New Settlem data'!AV22-'Projection New Settlem data'!AU22)*'Baseline data'!$H21)</f>
        <v>111087.38437589425</v>
      </c>
    </row>
    <row r="23" spans="1:48" ht="12" customHeight="1" x14ac:dyDescent="0.2">
      <c r="A23" s="9" t="s">
        <v>34</v>
      </c>
      <c r="B23" s="29">
        <v>42400</v>
      </c>
      <c r="C23" s="29">
        <v>42200</v>
      </c>
      <c r="D23" s="29">
        <v>44800</v>
      </c>
      <c r="E23" s="29">
        <v>50700</v>
      </c>
      <c r="F23" s="29">
        <v>44300</v>
      </c>
      <c r="G23" s="29">
        <v>45900</v>
      </c>
      <c r="H23" s="29">
        <v>46600</v>
      </c>
      <c r="I23" s="29">
        <v>49300</v>
      </c>
      <c r="J23" s="29">
        <v>47800</v>
      </c>
      <c r="K23" s="29">
        <v>49600</v>
      </c>
      <c r="L23" s="29">
        <v>46700</v>
      </c>
      <c r="M23" s="29">
        <v>48500</v>
      </c>
      <c r="N23" s="29">
        <v>50100</v>
      </c>
      <c r="O23" s="29">
        <v>45900</v>
      </c>
      <c r="P23" s="22">
        <f>SUM(O23+('Projection New Settlem data'!P23-'Projection New Settlem data'!O23)*'Baseline data'!$H22)</f>
        <v>46452.691724268967</v>
      </c>
      <c r="Q23" s="22">
        <f>SUM(P23+('Projection New Settlem data'!Q23-'Projection New Settlem data'!P23)*'Baseline data'!$H22)</f>
        <v>47005.383448537934</v>
      </c>
      <c r="R23" s="22">
        <f>SUM(Q23+('Projection New Settlem data'!R23-'Projection New Settlem data'!Q23)*'Baseline data'!$H22)</f>
        <v>47281.729310672417</v>
      </c>
      <c r="S23" s="22">
        <f>SUM(R23+('Projection New Settlem data'!S23-'Projection New Settlem data'!R23)*'Baseline data'!$H22)</f>
        <v>47558.075172806901</v>
      </c>
      <c r="T23" s="22">
        <f>SUM(S23+('Projection New Settlem data'!T23-'Projection New Settlem data'!S23)*'Baseline data'!$H22)</f>
        <v>47834.421034941384</v>
      </c>
      <c r="U23" s="22">
        <f>SUM(T23+('Projection New Settlem data'!U23-'Projection New Settlem data'!T23)*'Baseline data'!$H22)</f>
        <v>48110.766897075868</v>
      </c>
      <c r="V23" s="22">
        <f>SUM(U23+('Projection New Settlem data'!V23-'Projection New Settlem data'!U23)*'Baseline data'!$H22)</f>
        <v>48387.112759210351</v>
      </c>
      <c r="W23" s="22">
        <f>SUM(V23+('Projection New Settlem data'!W23-'Projection New Settlem data'!V23)*'Baseline data'!$H22)</f>
        <v>48663.458621344835</v>
      </c>
      <c r="X23" s="22">
        <f>SUM(W23+('Projection New Settlem data'!X23-'Projection New Settlem data'!W23)*'Baseline data'!$H22)</f>
        <v>48939.804483479318</v>
      </c>
      <c r="Y23" s="22">
        <f>SUM(X23+('Projection New Settlem data'!Y23-'Projection New Settlem data'!X23)*'Baseline data'!$H22)</f>
        <v>49216.150345613802</v>
      </c>
      <c r="Z23" s="22">
        <f>SUM(Y23+('Projection New Settlem data'!Z23-'Projection New Settlem data'!Y23)*'Baseline data'!$H22)</f>
        <v>49492.496207748285</v>
      </c>
      <c r="AA23" s="22">
        <f>SUM(Z23+('Projection New Settlem data'!AA23-'Projection New Settlem data'!Z23)*'Baseline data'!$H22)</f>
        <v>49768.842069882769</v>
      </c>
      <c r="AB23" s="22">
        <f>SUM(AA23+('Projection New Settlem data'!AB23-'Projection New Settlem data'!AA23)*'Baseline data'!$H22)</f>
        <v>50045.187932017252</v>
      </c>
      <c r="AC23" s="22">
        <f>SUM(AB23+('Projection New Settlem data'!AC23-'Projection New Settlem data'!AB23)*'Baseline data'!$H22)</f>
        <v>50321.533794151735</v>
      </c>
      <c r="AD23" s="22">
        <f>SUM(AC23+('Projection New Settlem data'!AD23-'Projection New Settlem data'!AC23)*'Baseline data'!$H22)</f>
        <v>50597.879656286219</v>
      </c>
      <c r="AE23" s="22">
        <f>SUM(AD23+('Projection New Settlem data'!AE23-'Projection New Settlem data'!AD23)*'Baseline data'!$H22)</f>
        <v>50874.225518420702</v>
      </c>
      <c r="AF23" s="22">
        <f>SUM(AE23+('Projection New Settlem data'!AF23-'Projection New Settlem data'!AE23)*'Baseline data'!$H22)</f>
        <v>51150.571380555186</v>
      </c>
      <c r="AG23" s="22">
        <f>SUM(AF23+('Projection New Settlem data'!AG23-'Projection New Settlem data'!AF23)*'Baseline data'!$H22)</f>
        <v>51426.917242689669</v>
      </c>
      <c r="AH23" s="22">
        <f>SUM(AG23+('Projection New Settlem data'!AH23-'Projection New Settlem data'!AG23)*'Baseline data'!$H22)</f>
        <v>51703.263104824153</v>
      </c>
      <c r="AI23" s="22">
        <f>SUM(AH23+('Projection New Settlem data'!AI23-'Projection New Settlem data'!AH23)*'Baseline data'!$H22)</f>
        <v>51979.608966958636</v>
      </c>
      <c r="AJ23" s="22">
        <f>SUM(AI23+('Projection New Settlem data'!AJ23-'Projection New Settlem data'!AI23)*'Baseline data'!$H22)</f>
        <v>52255.95482909312</v>
      </c>
      <c r="AK23" s="22">
        <f>SUM(AJ23+('Projection New Settlem data'!AK23-'Projection New Settlem data'!AJ23)*'Baseline data'!$H22)</f>
        <v>52532.300691227603</v>
      </c>
      <c r="AL23" s="22">
        <f>SUM(AK23+('Projection New Settlem data'!AL23-'Projection New Settlem data'!AK23)*'Baseline data'!$H22)</f>
        <v>52808.646553362087</v>
      </c>
      <c r="AM23" s="22">
        <f>SUM(AL23+('Projection New Settlem data'!AM23-'Projection New Settlem data'!AL23)*'Baseline data'!$H22)</f>
        <v>53084.99241549657</v>
      </c>
      <c r="AN23" s="22">
        <f>SUM(AM23+('Projection New Settlem data'!AN23-'Projection New Settlem data'!AM23)*'Baseline data'!$H22)</f>
        <v>53361.338277631054</v>
      </c>
      <c r="AO23" s="22">
        <f>SUM(AN23+('Projection New Settlem data'!AO23-'Projection New Settlem data'!AN23)*'Baseline data'!$H22)</f>
        <v>53637.684139765537</v>
      </c>
      <c r="AP23" s="22">
        <f>SUM(AO23+('Projection New Settlem data'!AP23-'Projection New Settlem data'!AO23)*'Baseline data'!$H22)</f>
        <v>53914.030001900021</v>
      </c>
      <c r="AQ23" s="22">
        <f>SUM(AP23+('Projection New Settlem data'!AQ23-'Projection New Settlem data'!AP23)*'Baseline data'!$H22)</f>
        <v>54190.375864034504</v>
      </c>
      <c r="AR23" s="22">
        <f>SUM(AQ23+('Projection New Settlem data'!AR23-'Projection New Settlem data'!AQ23)*'Baseline data'!$H22)</f>
        <v>54466.721726168988</v>
      </c>
      <c r="AS23" s="22">
        <f>SUM(AR23+('Projection New Settlem data'!AS23-'Projection New Settlem data'!AR23)*'Baseline data'!$H22)</f>
        <v>54743.067588303471</v>
      </c>
      <c r="AT23" s="22">
        <f>SUM(AS23+('Projection New Settlem data'!AT23-'Projection New Settlem data'!AS23)*'Baseline data'!$H22)</f>
        <v>55019.413450437954</v>
      </c>
      <c r="AU23" s="22">
        <f>SUM(AT23+('Projection New Settlem data'!AU23-'Projection New Settlem data'!AT23)*'Baseline data'!$H22)</f>
        <v>55295.759312572438</v>
      </c>
      <c r="AV23" s="22">
        <f>SUM(AU23+('Projection New Settlem data'!AV23-'Projection New Settlem data'!AU23)*'Baseline data'!$H22)</f>
        <v>55572.105174706921</v>
      </c>
    </row>
    <row r="24" spans="1:48" ht="12" customHeight="1" x14ac:dyDescent="0.2">
      <c r="A24" s="9" t="s">
        <v>35</v>
      </c>
      <c r="B24" s="29">
        <v>26900</v>
      </c>
      <c r="C24" s="29">
        <v>27200</v>
      </c>
      <c r="D24" s="29">
        <v>27200</v>
      </c>
      <c r="E24" s="29">
        <v>28900</v>
      </c>
      <c r="F24" s="29">
        <v>29700</v>
      </c>
      <c r="G24" s="29">
        <v>29600</v>
      </c>
      <c r="H24" s="29">
        <v>31200</v>
      </c>
      <c r="I24" s="29">
        <v>32700</v>
      </c>
      <c r="J24" s="29">
        <v>34200</v>
      </c>
      <c r="K24" s="29">
        <v>29900</v>
      </c>
      <c r="L24" s="29">
        <v>30800</v>
      </c>
      <c r="M24" s="29">
        <v>31800</v>
      </c>
      <c r="N24" s="29">
        <v>33700</v>
      </c>
      <c r="O24" s="29">
        <v>37300</v>
      </c>
      <c r="P24" s="22">
        <f>SUM(O24+('Projection New Settlem data'!P24-'Projection New Settlem data'!O24)*'Baseline data'!$H23)</f>
        <v>37796.031971825862</v>
      </c>
      <c r="Q24" s="22">
        <f>SUM(P24+('Projection New Settlem data'!Q24-'Projection New Settlem data'!P24)*'Baseline data'!$H23)</f>
        <v>38292.063943651723</v>
      </c>
      <c r="R24" s="22">
        <f>SUM(Q24+('Projection New Settlem data'!R24-'Projection New Settlem data'!Q24)*'Baseline data'!$H23)</f>
        <v>38540.07992956465</v>
      </c>
      <c r="S24" s="22">
        <f>SUM(R24+('Projection New Settlem data'!S24-'Projection New Settlem data'!R24)*'Baseline data'!$H23)</f>
        <v>38788.095915477577</v>
      </c>
      <c r="T24" s="22">
        <f>SUM(S24+('Projection New Settlem data'!T24-'Projection New Settlem data'!S24)*'Baseline data'!$H23)</f>
        <v>39036.111901390504</v>
      </c>
      <c r="U24" s="22">
        <f>SUM(T24+('Projection New Settlem data'!U24-'Projection New Settlem data'!T24)*'Baseline data'!$H23)</f>
        <v>39284.127887303432</v>
      </c>
      <c r="V24" s="22">
        <f>SUM(U24+('Projection New Settlem data'!V24-'Projection New Settlem data'!U24)*'Baseline data'!$H23)</f>
        <v>39532.143873216359</v>
      </c>
      <c r="W24" s="22">
        <f>SUM(V24+('Projection New Settlem data'!W24-'Projection New Settlem data'!V24)*'Baseline data'!$H23)</f>
        <v>39780.159859129286</v>
      </c>
      <c r="X24" s="22">
        <f>SUM(W24+('Projection New Settlem data'!X24-'Projection New Settlem data'!W24)*'Baseline data'!$H23)</f>
        <v>40028.175845042213</v>
      </c>
      <c r="Y24" s="22">
        <f>SUM(X24+('Projection New Settlem data'!Y24-'Projection New Settlem data'!X24)*'Baseline data'!$H23)</f>
        <v>40276.19183095514</v>
      </c>
      <c r="Z24" s="22">
        <f>SUM(Y24+('Projection New Settlem data'!Z24-'Projection New Settlem data'!Y24)*'Baseline data'!$H23)</f>
        <v>40524.207816868067</v>
      </c>
      <c r="AA24" s="22">
        <f>SUM(Z24+('Projection New Settlem data'!AA24-'Projection New Settlem data'!Z24)*'Baseline data'!$H23)</f>
        <v>40772.223802780994</v>
      </c>
      <c r="AB24" s="22">
        <f>SUM(AA24+('Projection New Settlem data'!AB24-'Projection New Settlem data'!AA24)*'Baseline data'!$H23)</f>
        <v>41020.239788693922</v>
      </c>
      <c r="AC24" s="22">
        <f>SUM(AB24+('Projection New Settlem data'!AC24-'Projection New Settlem data'!AB24)*'Baseline data'!$H23)</f>
        <v>41268.255774606849</v>
      </c>
      <c r="AD24" s="22">
        <f>SUM(AC24+('Projection New Settlem data'!AD24-'Projection New Settlem data'!AC24)*'Baseline data'!$H23)</f>
        <v>41516.271760519776</v>
      </c>
      <c r="AE24" s="22">
        <f>SUM(AD24+('Projection New Settlem data'!AE24-'Projection New Settlem data'!AD24)*'Baseline data'!$H23)</f>
        <v>41764.287746432703</v>
      </c>
      <c r="AF24" s="22">
        <f>SUM(AE24+('Projection New Settlem data'!AF24-'Projection New Settlem data'!AE24)*'Baseline data'!$H23)</f>
        <v>42012.30373234563</v>
      </c>
      <c r="AG24" s="22">
        <f>SUM(AF24+('Projection New Settlem data'!AG24-'Projection New Settlem data'!AF24)*'Baseline data'!$H23)</f>
        <v>42260.319718258557</v>
      </c>
      <c r="AH24" s="22">
        <f>SUM(AG24+('Projection New Settlem data'!AH24-'Projection New Settlem data'!AG24)*'Baseline data'!$H23)</f>
        <v>42508.335704171484</v>
      </c>
      <c r="AI24" s="22">
        <f>SUM(AH24+('Projection New Settlem data'!AI24-'Projection New Settlem data'!AH24)*'Baseline data'!$H23)</f>
        <v>42756.351690084412</v>
      </c>
      <c r="AJ24" s="22">
        <f>SUM(AI24+('Projection New Settlem data'!AJ24-'Projection New Settlem data'!AI24)*'Baseline data'!$H23)</f>
        <v>43004.367675997339</v>
      </c>
      <c r="AK24" s="22">
        <f>SUM(AJ24+('Projection New Settlem data'!AK24-'Projection New Settlem data'!AJ24)*'Baseline data'!$H23)</f>
        <v>43252.383661910266</v>
      </c>
      <c r="AL24" s="22">
        <f>SUM(AK24+('Projection New Settlem data'!AL24-'Projection New Settlem data'!AK24)*'Baseline data'!$H23)</f>
        <v>43500.399647823193</v>
      </c>
      <c r="AM24" s="22">
        <f>SUM(AL24+('Projection New Settlem data'!AM24-'Projection New Settlem data'!AL24)*'Baseline data'!$H23)</f>
        <v>43748.41563373612</v>
      </c>
      <c r="AN24" s="22">
        <f>SUM(AM24+('Projection New Settlem data'!AN24-'Projection New Settlem data'!AM24)*'Baseline data'!$H23)</f>
        <v>43996.431619649047</v>
      </c>
      <c r="AO24" s="22">
        <f>SUM(AN24+('Projection New Settlem data'!AO24-'Projection New Settlem data'!AN24)*'Baseline data'!$H23)</f>
        <v>44244.447605561974</v>
      </c>
      <c r="AP24" s="22">
        <f>SUM(AO24+('Projection New Settlem data'!AP24-'Projection New Settlem data'!AO24)*'Baseline data'!$H23)</f>
        <v>44492.463591474901</v>
      </c>
      <c r="AQ24" s="22">
        <f>SUM(AP24+('Projection New Settlem data'!AQ24-'Projection New Settlem data'!AP24)*'Baseline data'!$H23)</f>
        <v>44740.479577387829</v>
      </c>
      <c r="AR24" s="22">
        <f>SUM(AQ24+('Projection New Settlem data'!AR24-'Projection New Settlem data'!AQ24)*'Baseline data'!$H23)</f>
        <v>44988.495563300756</v>
      </c>
      <c r="AS24" s="22">
        <f>SUM(AR24+('Projection New Settlem data'!AS24-'Projection New Settlem data'!AR24)*'Baseline data'!$H23)</f>
        <v>45236.511549213683</v>
      </c>
      <c r="AT24" s="22">
        <f>SUM(AS24+('Projection New Settlem data'!AT24-'Projection New Settlem data'!AS24)*'Baseline data'!$H23)</f>
        <v>45484.52753512661</v>
      </c>
      <c r="AU24" s="22">
        <f>SUM(AT24+('Projection New Settlem data'!AU24-'Projection New Settlem data'!AT24)*'Baseline data'!$H23)</f>
        <v>45732.543521039537</v>
      </c>
      <c r="AV24" s="22">
        <f>SUM(AU24+('Projection New Settlem data'!AV24-'Projection New Settlem data'!AU24)*'Baseline data'!$H23)</f>
        <v>45980.559506952464</v>
      </c>
    </row>
    <row r="25" spans="1:48" ht="12" customHeight="1" x14ac:dyDescent="0.2">
      <c r="A25" s="9" t="s">
        <v>36</v>
      </c>
      <c r="B25" s="29">
        <v>40700</v>
      </c>
      <c r="C25" s="29">
        <v>43900</v>
      </c>
      <c r="D25" s="29">
        <v>43700</v>
      </c>
      <c r="E25" s="29">
        <v>42900</v>
      </c>
      <c r="F25" s="29">
        <v>43500</v>
      </c>
      <c r="G25" s="29">
        <v>42200</v>
      </c>
      <c r="H25" s="29">
        <v>43800</v>
      </c>
      <c r="I25" s="29">
        <v>45200</v>
      </c>
      <c r="J25" s="29">
        <v>44100</v>
      </c>
      <c r="K25" s="29">
        <v>42300</v>
      </c>
      <c r="L25" s="29">
        <v>48900</v>
      </c>
      <c r="M25" s="29">
        <v>43900</v>
      </c>
      <c r="N25" s="29">
        <v>43000</v>
      </c>
      <c r="O25" s="29">
        <v>47700</v>
      </c>
      <c r="P25" s="22">
        <f>SUM(O25+('Projection New Settlem data'!P25-'Projection New Settlem data'!O25)*'Baseline data'!$H24)</f>
        <v>48114.269993082169</v>
      </c>
      <c r="Q25" s="22">
        <f>SUM(P25+('Projection New Settlem data'!Q25-'Projection New Settlem data'!P25)*'Baseline data'!$H24)</f>
        <v>48528.539986164338</v>
      </c>
      <c r="R25" s="22">
        <f>SUM(Q25+('Projection New Settlem data'!R25-'Projection New Settlem data'!Q25)*'Baseline data'!$H24)</f>
        <v>48735.674982705423</v>
      </c>
      <c r="S25" s="22">
        <f>SUM(R25+('Projection New Settlem data'!S25-'Projection New Settlem data'!R25)*'Baseline data'!$H24)</f>
        <v>48942.809979246507</v>
      </c>
      <c r="T25" s="22">
        <f>SUM(S25+('Projection New Settlem data'!T25-'Projection New Settlem data'!S25)*'Baseline data'!$H24)</f>
        <v>49149.944975787592</v>
      </c>
      <c r="U25" s="22">
        <f>SUM(T25+('Projection New Settlem data'!U25-'Projection New Settlem data'!T25)*'Baseline data'!$H24)</f>
        <v>49357.079972328676</v>
      </c>
      <c r="V25" s="22">
        <f>SUM(U25+('Projection New Settlem data'!V25-'Projection New Settlem data'!U25)*'Baseline data'!$H24)</f>
        <v>49564.214968869761</v>
      </c>
      <c r="W25" s="22">
        <f>SUM(V25+('Projection New Settlem data'!W25-'Projection New Settlem data'!V25)*'Baseline data'!$H24)</f>
        <v>49771.349965410845</v>
      </c>
      <c r="X25" s="22">
        <f>SUM(W25+('Projection New Settlem data'!X25-'Projection New Settlem data'!W25)*'Baseline data'!$H24)</f>
        <v>49978.48496195193</v>
      </c>
      <c r="Y25" s="22">
        <f>SUM(X25+('Projection New Settlem data'!Y25-'Projection New Settlem data'!X25)*'Baseline data'!$H24)</f>
        <v>50185.619958493015</v>
      </c>
      <c r="Z25" s="22">
        <f>SUM(Y25+('Projection New Settlem data'!Z25-'Projection New Settlem data'!Y25)*'Baseline data'!$H24)</f>
        <v>50392.754955034099</v>
      </c>
      <c r="AA25" s="22">
        <f>SUM(Z25+('Projection New Settlem data'!AA25-'Projection New Settlem data'!Z25)*'Baseline data'!$H24)</f>
        <v>50599.889951575184</v>
      </c>
      <c r="AB25" s="22">
        <f>SUM(AA25+('Projection New Settlem data'!AB25-'Projection New Settlem data'!AA25)*'Baseline data'!$H24)</f>
        <v>50807.024948116268</v>
      </c>
      <c r="AC25" s="22">
        <f>SUM(AB25+('Projection New Settlem data'!AC25-'Projection New Settlem data'!AB25)*'Baseline data'!$H24)</f>
        <v>51014.159944657353</v>
      </c>
      <c r="AD25" s="22">
        <f>SUM(AC25+('Projection New Settlem data'!AD25-'Projection New Settlem data'!AC25)*'Baseline data'!$H24)</f>
        <v>51221.294941198437</v>
      </c>
      <c r="AE25" s="22">
        <f>SUM(AD25+('Projection New Settlem data'!AE25-'Projection New Settlem data'!AD25)*'Baseline data'!$H24)</f>
        <v>51428.429937739522</v>
      </c>
      <c r="AF25" s="22">
        <f>SUM(AE25+('Projection New Settlem data'!AF25-'Projection New Settlem data'!AE25)*'Baseline data'!$H24)</f>
        <v>51635.564934280606</v>
      </c>
      <c r="AG25" s="22">
        <f>SUM(AF25+('Projection New Settlem data'!AG25-'Projection New Settlem data'!AF25)*'Baseline data'!$H24)</f>
        <v>51842.699930821691</v>
      </c>
      <c r="AH25" s="22">
        <f>SUM(AG25+('Projection New Settlem data'!AH25-'Projection New Settlem data'!AG25)*'Baseline data'!$H24)</f>
        <v>52049.834927362775</v>
      </c>
      <c r="AI25" s="22">
        <f>SUM(AH25+('Projection New Settlem data'!AI25-'Projection New Settlem data'!AH25)*'Baseline data'!$H24)</f>
        <v>52256.96992390386</v>
      </c>
      <c r="AJ25" s="22">
        <f>SUM(AI25+('Projection New Settlem data'!AJ25-'Projection New Settlem data'!AI25)*'Baseline data'!$H24)</f>
        <v>52464.104920444945</v>
      </c>
      <c r="AK25" s="22">
        <f>SUM(AJ25+('Projection New Settlem data'!AK25-'Projection New Settlem data'!AJ25)*'Baseline data'!$H24)</f>
        <v>52671.239916986029</v>
      </c>
      <c r="AL25" s="22">
        <f>SUM(AK25+('Projection New Settlem data'!AL25-'Projection New Settlem data'!AK25)*'Baseline data'!$H24)</f>
        <v>52878.374913527114</v>
      </c>
      <c r="AM25" s="22">
        <f>SUM(AL25+('Projection New Settlem data'!AM25-'Projection New Settlem data'!AL25)*'Baseline data'!$H24)</f>
        <v>53085.509910068198</v>
      </c>
      <c r="AN25" s="22">
        <f>SUM(AM25+('Projection New Settlem data'!AN25-'Projection New Settlem data'!AM25)*'Baseline data'!$H24)</f>
        <v>53292.644906609283</v>
      </c>
      <c r="AO25" s="22">
        <f>SUM(AN25+('Projection New Settlem data'!AO25-'Projection New Settlem data'!AN25)*'Baseline data'!$H24)</f>
        <v>53499.779903150367</v>
      </c>
      <c r="AP25" s="22">
        <f>SUM(AO25+('Projection New Settlem data'!AP25-'Projection New Settlem data'!AO25)*'Baseline data'!$H24)</f>
        <v>53706.914899691452</v>
      </c>
      <c r="AQ25" s="22">
        <f>SUM(AP25+('Projection New Settlem data'!AQ25-'Projection New Settlem data'!AP25)*'Baseline data'!$H24)</f>
        <v>53914.049896232536</v>
      </c>
      <c r="AR25" s="22">
        <f>SUM(AQ25+('Projection New Settlem data'!AR25-'Projection New Settlem data'!AQ25)*'Baseline data'!$H24)</f>
        <v>54121.184892773621</v>
      </c>
      <c r="AS25" s="22">
        <f>SUM(AR25+('Projection New Settlem data'!AS25-'Projection New Settlem data'!AR25)*'Baseline data'!$H24)</f>
        <v>54328.319889314706</v>
      </c>
      <c r="AT25" s="22">
        <f>SUM(AS25+('Projection New Settlem data'!AT25-'Projection New Settlem data'!AS25)*'Baseline data'!$H24)</f>
        <v>54535.45488585579</v>
      </c>
      <c r="AU25" s="22">
        <f>SUM(AT25+('Projection New Settlem data'!AU25-'Projection New Settlem data'!AT25)*'Baseline data'!$H24)</f>
        <v>54742.589882396875</v>
      </c>
      <c r="AV25" s="22">
        <f>SUM(AU25+('Projection New Settlem data'!AV25-'Projection New Settlem data'!AU25)*'Baseline data'!$H24)</f>
        <v>54949.724878937959</v>
      </c>
    </row>
    <row r="26" spans="1:48" ht="12" customHeight="1" x14ac:dyDescent="0.2">
      <c r="A26" s="9" t="s">
        <v>37</v>
      </c>
      <c r="B26" s="29">
        <v>40800</v>
      </c>
      <c r="C26" s="29">
        <v>40500</v>
      </c>
      <c r="D26" s="29">
        <v>39100</v>
      </c>
      <c r="E26" s="29">
        <v>43400</v>
      </c>
      <c r="F26" s="29">
        <v>41500</v>
      </c>
      <c r="G26" s="29">
        <v>43700</v>
      </c>
      <c r="H26" s="29">
        <v>41700</v>
      </c>
      <c r="I26" s="29">
        <v>40800</v>
      </c>
      <c r="J26" s="29">
        <v>36500</v>
      </c>
      <c r="K26" s="29">
        <v>45800</v>
      </c>
      <c r="L26" s="29">
        <v>49200</v>
      </c>
      <c r="M26" s="29">
        <v>47500</v>
      </c>
      <c r="N26" s="29">
        <v>44500</v>
      </c>
      <c r="O26" s="29">
        <v>49500</v>
      </c>
      <c r="P26" s="22">
        <f>SUM(O26+('Projection New Settlem data'!P26-'Projection New Settlem data'!O26)*'Baseline data'!$H25)</f>
        <v>49905.520981153604</v>
      </c>
      <c r="Q26" s="22">
        <f>SUM(P26+('Projection New Settlem data'!Q26-'Projection New Settlem data'!P26)*'Baseline data'!$H25)</f>
        <v>50311.041962307208</v>
      </c>
      <c r="R26" s="22">
        <f>SUM(Q26+('Projection New Settlem data'!R26-'Projection New Settlem data'!Q26)*'Baseline data'!$H25)</f>
        <v>50513.802452884011</v>
      </c>
      <c r="S26" s="22">
        <f>SUM(R26+('Projection New Settlem data'!S26-'Projection New Settlem data'!R26)*'Baseline data'!$H25)</f>
        <v>50716.562943460813</v>
      </c>
      <c r="T26" s="22">
        <f>SUM(S26+('Projection New Settlem data'!T26-'Projection New Settlem data'!S26)*'Baseline data'!$H25)</f>
        <v>50919.323434037615</v>
      </c>
      <c r="U26" s="22">
        <f>SUM(T26+('Projection New Settlem data'!U26-'Projection New Settlem data'!T26)*'Baseline data'!$H25)</f>
        <v>51122.083924614417</v>
      </c>
      <c r="V26" s="22">
        <f>SUM(U26+('Projection New Settlem data'!V26-'Projection New Settlem data'!U26)*'Baseline data'!$H25)</f>
        <v>51324.844415191219</v>
      </c>
      <c r="W26" s="22">
        <f>SUM(V26+('Projection New Settlem data'!W26-'Projection New Settlem data'!V26)*'Baseline data'!$H25)</f>
        <v>51527.604905768021</v>
      </c>
      <c r="X26" s="22">
        <f>SUM(W26+('Projection New Settlem data'!X26-'Projection New Settlem data'!W26)*'Baseline data'!$H25)</f>
        <v>51730.365396344823</v>
      </c>
      <c r="Y26" s="22">
        <f>SUM(X26+('Projection New Settlem data'!Y26-'Projection New Settlem data'!X26)*'Baseline data'!$H25)</f>
        <v>51933.125886921625</v>
      </c>
      <c r="Z26" s="22">
        <f>SUM(Y26+('Projection New Settlem data'!Z26-'Projection New Settlem data'!Y26)*'Baseline data'!$H25)</f>
        <v>52135.886377498427</v>
      </c>
      <c r="AA26" s="22">
        <f>SUM(Z26+('Projection New Settlem data'!AA26-'Projection New Settlem data'!Z26)*'Baseline data'!$H25)</f>
        <v>52338.64686807523</v>
      </c>
      <c r="AB26" s="22">
        <f>SUM(AA26+('Projection New Settlem data'!AB26-'Projection New Settlem data'!AA26)*'Baseline data'!$H25)</f>
        <v>52541.407358652032</v>
      </c>
      <c r="AC26" s="22">
        <f>SUM(AB26+('Projection New Settlem data'!AC26-'Projection New Settlem data'!AB26)*'Baseline data'!$H25)</f>
        <v>52744.167849228834</v>
      </c>
      <c r="AD26" s="22">
        <f>SUM(AC26+('Projection New Settlem data'!AD26-'Projection New Settlem data'!AC26)*'Baseline data'!$H25)</f>
        <v>52946.928339805636</v>
      </c>
      <c r="AE26" s="22">
        <f>SUM(AD26+('Projection New Settlem data'!AE26-'Projection New Settlem data'!AD26)*'Baseline data'!$H25)</f>
        <v>53149.688830382438</v>
      </c>
      <c r="AF26" s="22">
        <f>SUM(AE26+('Projection New Settlem data'!AF26-'Projection New Settlem data'!AE26)*'Baseline data'!$H25)</f>
        <v>53352.44932095924</v>
      </c>
      <c r="AG26" s="22">
        <f>SUM(AF26+('Projection New Settlem data'!AG26-'Projection New Settlem data'!AF26)*'Baseline data'!$H25)</f>
        <v>53555.209811536042</v>
      </c>
      <c r="AH26" s="22">
        <f>SUM(AG26+('Projection New Settlem data'!AH26-'Projection New Settlem data'!AG26)*'Baseline data'!$H25)</f>
        <v>53757.970302112844</v>
      </c>
      <c r="AI26" s="22">
        <f>SUM(AH26+('Projection New Settlem data'!AI26-'Projection New Settlem data'!AH26)*'Baseline data'!$H25)</f>
        <v>53960.730792689646</v>
      </c>
      <c r="AJ26" s="22">
        <f>SUM(AI26+('Projection New Settlem data'!AJ26-'Projection New Settlem data'!AI26)*'Baseline data'!$H25)</f>
        <v>54163.491283266449</v>
      </c>
      <c r="AK26" s="22">
        <f>SUM(AJ26+('Projection New Settlem data'!AK26-'Projection New Settlem data'!AJ26)*'Baseline data'!$H25)</f>
        <v>54366.251773843251</v>
      </c>
      <c r="AL26" s="22">
        <f>SUM(AK26+('Projection New Settlem data'!AL26-'Projection New Settlem data'!AK26)*'Baseline data'!$H25)</f>
        <v>54569.012264420053</v>
      </c>
      <c r="AM26" s="22">
        <f>SUM(AL26+('Projection New Settlem data'!AM26-'Projection New Settlem data'!AL26)*'Baseline data'!$H25)</f>
        <v>54771.772754996855</v>
      </c>
      <c r="AN26" s="22">
        <f>SUM(AM26+('Projection New Settlem data'!AN26-'Projection New Settlem data'!AM26)*'Baseline data'!$H25)</f>
        <v>54974.533245573657</v>
      </c>
      <c r="AO26" s="22">
        <f>SUM(AN26+('Projection New Settlem data'!AO26-'Projection New Settlem data'!AN26)*'Baseline data'!$H25)</f>
        <v>55177.293736150459</v>
      </c>
      <c r="AP26" s="22">
        <f>SUM(AO26+('Projection New Settlem data'!AP26-'Projection New Settlem data'!AO26)*'Baseline data'!$H25)</f>
        <v>55380.054226727261</v>
      </c>
      <c r="AQ26" s="22">
        <f>SUM(AP26+('Projection New Settlem data'!AQ26-'Projection New Settlem data'!AP26)*'Baseline data'!$H25)</f>
        <v>55582.814717304063</v>
      </c>
      <c r="AR26" s="22">
        <f>SUM(AQ26+('Projection New Settlem data'!AR26-'Projection New Settlem data'!AQ26)*'Baseline data'!$H25)</f>
        <v>55785.575207880865</v>
      </c>
      <c r="AS26" s="22">
        <f>SUM(AR26+('Projection New Settlem data'!AS26-'Projection New Settlem data'!AR26)*'Baseline data'!$H25)</f>
        <v>55988.335698457668</v>
      </c>
      <c r="AT26" s="22">
        <f>SUM(AS26+('Projection New Settlem data'!AT26-'Projection New Settlem data'!AS26)*'Baseline data'!$H25)</f>
        <v>56191.09618903447</v>
      </c>
      <c r="AU26" s="22">
        <f>SUM(AT26+('Projection New Settlem data'!AU26-'Projection New Settlem data'!AT26)*'Baseline data'!$H25)</f>
        <v>56393.856679611272</v>
      </c>
      <c r="AV26" s="22">
        <f>SUM(AU26+('Projection New Settlem data'!AV26-'Projection New Settlem data'!AU26)*'Baseline data'!$H25)</f>
        <v>56596.617170188074</v>
      </c>
    </row>
    <row r="27" spans="1:48" ht="12" customHeight="1" x14ac:dyDescent="0.2">
      <c r="A27" s="1" t="s">
        <v>38</v>
      </c>
      <c r="B27" s="29">
        <v>62500</v>
      </c>
      <c r="C27" s="29">
        <v>64100</v>
      </c>
      <c r="D27" s="29">
        <v>65200</v>
      </c>
      <c r="E27" s="29">
        <v>60700</v>
      </c>
      <c r="F27" s="29">
        <v>60300</v>
      </c>
      <c r="G27" s="29">
        <v>64600</v>
      </c>
      <c r="H27" s="29">
        <v>68300</v>
      </c>
      <c r="I27" s="29">
        <v>71300</v>
      </c>
      <c r="J27" s="29">
        <v>73700</v>
      </c>
      <c r="K27" s="29">
        <v>75100</v>
      </c>
      <c r="L27" s="29">
        <v>77200</v>
      </c>
      <c r="M27" s="29">
        <v>78500</v>
      </c>
      <c r="N27" s="29">
        <v>75500</v>
      </c>
      <c r="O27" s="29">
        <v>71000</v>
      </c>
      <c r="P27" s="22">
        <f>SUM(O27+('Projection New Settlem data'!P27-'Projection New Settlem data'!O27)*'Baseline data'!$H26)</f>
        <v>71965.90984607565</v>
      </c>
      <c r="Q27" s="22">
        <f>SUM(P27+('Projection New Settlem data'!Q27-'Projection New Settlem data'!P27)*'Baseline data'!$H26)</f>
        <v>72931.819692151301</v>
      </c>
      <c r="R27" s="22">
        <f>SUM(Q27+('Projection New Settlem data'!R27-'Projection New Settlem data'!Q27)*'Baseline data'!$H26)</f>
        <v>73414.774615189119</v>
      </c>
      <c r="S27" s="22">
        <f>SUM(R27+('Projection New Settlem data'!S27-'Projection New Settlem data'!R27)*'Baseline data'!$H26)</f>
        <v>73897.729538226937</v>
      </c>
      <c r="T27" s="22">
        <f>SUM(S27+('Projection New Settlem data'!T27-'Projection New Settlem data'!S27)*'Baseline data'!$H26)</f>
        <v>74380.684461264755</v>
      </c>
      <c r="U27" s="22">
        <f>SUM(T27+('Projection New Settlem data'!U27-'Projection New Settlem data'!T27)*'Baseline data'!$H26)</f>
        <v>74863.639384302573</v>
      </c>
      <c r="V27" s="22">
        <f>SUM(U27+('Projection New Settlem data'!V27-'Projection New Settlem data'!U27)*'Baseline data'!$H26)</f>
        <v>75346.594307340391</v>
      </c>
      <c r="W27" s="22">
        <f>SUM(V27+('Projection New Settlem data'!W27-'Projection New Settlem data'!V27)*'Baseline data'!$H26)</f>
        <v>75829.549230378208</v>
      </c>
      <c r="X27" s="22">
        <f>SUM(W27+('Projection New Settlem data'!X27-'Projection New Settlem data'!W27)*'Baseline data'!$H26)</f>
        <v>76312.504153416026</v>
      </c>
      <c r="Y27" s="22">
        <f>SUM(X27+('Projection New Settlem data'!Y27-'Projection New Settlem data'!X27)*'Baseline data'!$H26)</f>
        <v>76795.459076453844</v>
      </c>
      <c r="Z27" s="22">
        <f>SUM(Y27+('Projection New Settlem data'!Z27-'Projection New Settlem data'!Y27)*'Baseline data'!$H26)</f>
        <v>77278.413999491662</v>
      </c>
      <c r="AA27" s="22">
        <f>SUM(Z27+('Projection New Settlem data'!AA27-'Projection New Settlem data'!Z27)*'Baseline data'!$H26)</f>
        <v>77761.36892252948</v>
      </c>
      <c r="AB27" s="22">
        <f>SUM(AA27+('Projection New Settlem data'!AB27-'Projection New Settlem data'!AA27)*'Baseline data'!$H26)</f>
        <v>78244.323845567298</v>
      </c>
      <c r="AC27" s="22">
        <f>SUM(AB27+('Projection New Settlem data'!AC27-'Projection New Settlem data'!AB27)*'Baseline data'!$H26)</f>
        <v>78727.278768605116</v>
      </c>
      <c r="AD27" s="22">
        <f>SUM(AC27+('Projection New Settlem data'!AD27-'Projection New Settlem data'!AC27)*'Baseline data'!$H26)</f>
        <v>79210.233691642934</v>
      </c>
      <c r="AE27" s="22">
        <f>SUM(AD27+('Projection New Settlem data'!AE27-'Projection New Settlem data'!AD27)*'Baseline data'!$H26)</f>
        <v>79693.188614680752</v>
      </c>
      <c r="AF27" s="22">
        <f>SUM(AE27+('Projection New Settlem data'!AF27-'Projection New Settlem data'!AE27)*'Baseline data'!$H26)</f>
        <v>80176.14353771857</v>
      </c>
      <c r="AG27" s="22">
        <f>SUM(AF27+('Projection New Settlem data'!AG27-'Projection New Settlem data'!AF27)*'Baseline data'!$H26)</f>
        <v>80659.098460756388</v>
      </c>
      <c r="AH27" s="22">
        <f>SUM(AG27+('Projection New Settlem data'!AH27-'Projection New Settlem data'!AG27)*'Baseline data'!$H26)</f>
        <v>81142.053383794206</v>
      </c>
      <c r="AI27" s="22">
        <f>SUM(AH27+('Projection New Settlem data'!AI27-'Projection New Settlem data'!AH27)*'Baseline data'!$H26)</f>
        <v>81625.008306832024</v>
      </c>
      <c r="AJ27" s="22">
        <f>SUM(AI27+('Projection New Settlem data'!AJ27-'Projection New Settlem data'!AI27)*'Baseline data'!$H26)</f>
        <v>82107.963229869842</v>
      </c>
      <c r="AK27" s="22">
        <f>SUM(AJ27+('Projection New Settlem data'!AK27-'Projection New Settlem data'!AJ27)*'Baseline data'!$H26)</f>
        <v>82590.91815290766</v>
      </c>
      <c r="AL27" s="22">
        <f>SUM(AK27+('Projection New Settlem data'!AL27-'Projection New Settlem data'!AK27)*'Baseline data'!$H26)</f>
        <v>83073.873075945477</v>
      </c>
      <c r="AM27" s="22">
        <f>SUM(AL27+('Projection New Settlem data'!AM27-'Projection New Settlem data'!AL27)*'Baseline data'!$H26)</f>
        <v>83556.827998983295</v>
      </c>
      <c r="AN27" s="22">
        <f>SUM(AM27+('Projection New Settlem data'!AN27-'Projection New Settlem data'!AM27)*'Baseline data'!$H26)</f>
        <v>84039.782922021113</v>
      </c>
      <c r="AO27" s="22">
        <f>SUM(AN27+('Projection New Settlem data'!AO27-'Projection New Settlem data'!AN27)*'Baseline data'!$H26)</f>
        <v>84522.737845058931</v>
      </c>
      <c r="AP27" s="22">
        <f>SUM(AO27+('Projection New Settlem data'!AP27-'Projection New Settlem data'!AO27)*'Baseline data'!$H26)</f>
        <v>85005.692768096749</v>
      </c>
      <c r="AQ27" s="22">
        <f>SUM(AP27+('Projection New Settlem data'!AQ27-'Projection New Settlem data'!AP27)*'Baseline data'!$H26)</f>
        <v>85488.647691134567</v>
      </c>
      <c r="AR27" s="22">
        <f>SUM(AQ27+('Projection New Settlem data'!AR27-'Projection New Settlem data'!AQ27)*'Baseline data'!$H26)</f>
        <v>85971.602614172385</v>
      </c>
      <c r="AS27" s="22">
        <f>SUM(AR27+('Projection New Settlem data'!AS27-'Projection New Settlem data'!AR27)*'Baseline data'!$H26)</f>
        <v>86454.557537210203</v>
      </c>
      <c r="AT27" s="22">
        <f>SUM(AS27+('Projection New Settlem data'!AT27-'Projection New Settlem data'!AS27)*'Baseline data'!$H26)</f>
        <v>86937.512460248021</v>
      </c>
      <c r="AU27" s="22">
        <f>SUM(AT27+('Projection New Settlem data'!AU27-'Projection New Settlem data'!AT27)*'Baseline data'!$H26)</f>
        <v>87420.467383285839</v>
      </c>
      <c r="AV27" s="22">
        <f>SUM(AU27+('Projection New Settlem data'!AV27-'Projection New Settlem data'!AU27)*'Baseline data'!$H26)</f>
        <v>87903.422306323657</v>
      </c>
    </row>
    <row r="28" spans="1:48" ht="12" customHeight="1" x14ac:dyDescent="0.2">
      <c r="A28" s="1" t="s">
        <v>39</v>
      </c>
      <c r="B28" s="29">
        <v>40600</v>
      </c>
      <c r="C28" s="29">
        <v>42000</v>
      </c>
      <c r="D28" s="29">
        <v>42400</v>
      </c>
      <c r="E28" s="29">
        <v>38800</v>
      </c>
      <c r="F28" s="29">
        <v>46600</v>
      </c>
      <c r="G28" s="29">
        <v>44300</v>
      </c>
      <c r="H28" s="29">
        <v>44800</v>
      </c>
      <c r="I28" s="29">
        <v>46100</v>
      </c>
      <c r="J28" s="29">
        <v>45400</v>
      </c>
      <c r="K28" s="29">
        <v>44200</v>
      </c>
      <c r="L28" s="29">
        <v>43800</v>
      </c>
      <c r="M28" s="29">
        <v>45000</v>
      </c>
      <c r="N28" s="29">
        <v>47200</v>
      </c>
      <c r="O28" s="29">
        <v>48300</v>
      </c>
      <c r="P28" s="22">
        <f>SUM(O28+('Projection New Settlem data'!P28-'Projection New Settlem data'!O28)*'Baseline data'!$H27)</f>
        <v>48677.463588075305</v>
      </c>
      <c r="Q28" s="22">
        <f>SUM(P28+('Projection New Settlem data'!Q28-'Projection New Settlem data'!P28)*'Baseline data'!$H27)</f>
        <v>49054.92717615061</v>
      </c>
      <c r="R28" s="22">
        <f>SUM(Q28+('Projection New Settlem data'!R28-'Projection New Settlem data'!Q28)*'Baseline data'!$H27)</f>
        <v>49243.658970188262</v>
      </c>
      <c r="S28" s="22">
        <f>SUM(R28+('Projection New Settlem data'!S28-'Projection New Settlem data'!R28)*'Baseline data'!$H27)</f>
        <v>49432.390764225915</v>
      </c>
      <c r="T28" s="22">
        <f>SUM(S28+('Projection New Settlem data'!T28-'Projection New Settlem data'!S28)*'Baseline data'!$H27)</f>
        <v>49621.122558263567</v>
      </c>
      <c r="U28" s="22">
        <f>SUM(T28+('Projection New Settlem data'!U28-'Projection New Settlem data'!T28)*'Baseline data'!$H27)</f>
        <v>49809.854352301219</v>
      </c>
      <c r="V28" s="22">
        <f>SUM(U28+('Projection New Settlem data'!V28-'Projection New Settlem data'!U28)*'Baseline data'!$H27)</f>
        <v>49998.586146338872</v>
      </c>
      <c r="W28" s="22">
        <f>SUM(V28+('Projection New Settlem data'!W28-'Projection New Settlem data'!V28)*'Baseline data'!$H27)</f>
        <v>50187.317940376524</v>
      </c>
      <c r="X28" s="22">
        <f>SUM(W28+('Projection New Settlem data'!X28-'Projection New Settlem data'!W28)*'Baseline data'!$H27)</f>
        <v>50376.049734414177</v>
      </c>
      <c r="Y28" s="22">
        <f>SUM(X28+('Projection New Settlem data'!Y28-'Projection New Settlem data'!X28)*'Baseline data'!$H27)</f>
        <v>50564.781528451829</v>
      </c>
      <c r="Z28" s="22">
        <f>SUM(Y28+('Projection New Settlem data'!Z28-'Projection New Settlem data'!Y28)*'Baseline data'!$H27)</f>
        <v>50753.513322489482</v>
      </c>
      <c r="AA28" s="22">
        <f>SUM(Z28+('Projection New Settlem data'!AA28-'Projection New Settlem data'!Z28)*'Baseline data'!$H27)</f>
        <v>50942.245116527134</v>
      </c>
      <c r="AB28" s="22">
        <f>SUM(AA28+('Projection New Settlem data'!AB28-'Projection New Settlem data'!AA28)*'Baseline data'!$H27)</f>
        <v>51130.976910564787</v>
      </c>
      <c r="AC28" s="22">
        <f>SUM(AB28+('Projection New Settlem data'!AC28-'Projection New Settlem data'!AB28)*'Baseline data'!$H27)</f>
        <v>51319.708704602439</v>
      </c>
      <c r="AD28" s="22">
        <f>SUM(AC28+('Projection New Settlem data'!AD28-'Projection New Settlem data'!AC28)*'Baseline data'!$H27)</f>
        <v>51508.440498640091</v>
      </c>
      <c r="AE28" s="22">
        <f>SUM(AD28+('Projection New Settlem data'!AE28-'Projection New Settlem data'!AD28)*'Baseline data'!$H27)</f>
        <v>51697.172292677744</v>
      </c>
      <c r="AF28" s="22">
        <f>SUM(AE28+('Projection New Settlem data'!AF28-'Projection New Settlem data'!AE28)*'Baseline data'!$H27)</f>
        <v>51885.904086715396</v>
      </c>
      <c r="AG28" s="22">
        <f>SUM(AF28+('Projection New Settlem data'!AG28-'Projection New Settlem data'!AF28)*'Baseline data'!$H27)</f>
        <v>52074.635880753049</v>
      </c>
      <c r="AH28" s="22">
        <f>SUM(AG28+('Projection New Settlem data'!AH28-'Projection New Settlem data'!AG28)*'Baseline data'!$H27)</f>
        <v>52263.367674790701</v>
      </c>
      <c r="AI28" s="22">
        <f>SUM(AH28+('Projection New Settlem data'!AI28-'Projection New Settlem data'!AH28)*'Baseline data'!$H27)</f>
        <v>52452.099468828354</v>
      </c>
      <c r="AJ28" s="22">
        <f>SUM(AI28+('Projection New Settlem data'!AJ28-'Projection New Settlem data'!AI28)*'Baseline data'!$H27)</f>
        <v>52640.831262866006</v>
      </c>
      <c r="AK28" s="22">
        <f>SUM(AJ28+('Projection New Settlem data'!AK28-'Projection New Settlem data'!AJ28)*'Baseline data'!$H27)</f>
        <v>52829.563056903658</v>
      </c>
      <c r="AL28" s="22">
        <f>SUM(AK28+('Projection New Settlem data'!AL28-'Projection New Settlem data'!AK28)*'Baseline data'!$H27)</f>
        <v>53018.294850941311</v>
      </c>
      <c r="AM28" s="22">
        <f>SUM(AL28+('Projection New Settlem data'!AM28-'Projection New Settlem data'!AL28)*'Baseline data'!$H27)</f>
        <v>53207.026644978963</v>
      </c>
      <c r="AN28" s="22">
        <f>SUM(AM28+('Projection New Settlem data'!AN28-'Projection New Settlem data'!AM28)*'Baseline data'!$H27)</f>
        <v>53395.758439016616</v>
      </c>
      <c r="AO28" s="22">
        <f>SUM(AN28+('Projection New Settlem data'!AO28-'Projection New Settlem data'!AN28)*'Baseline data'!$H27)</f>
        <v>53584.490233054268</v>
      </c>
      <c r="AP28" s="22">
        <f>SUM(AO28+('Projection New Settlem data'!AP28-'Projection New Settlem data'!AO28)*'Baseline data'!$H27)</f>
        <v>53773.222027091921</v>
      </c>
      <c r="AQ28" s="22">
        <f>SUM(AP28+('Projection New Settlem data'!AQ28-'Projection New Settlem data'!AP28)*'Baseline data'!$H27)</f>
        <v>53961.953821129573</v>
      </c>
      <c r="AR28" s="22">
        <f>SUM(AQ28+('Projection New Settlem data'!AR28-'Projection New Settlem data'!AQ28)*'Baseline data'!$H27)</f>
        <v>54150.685615167225</v>
      </c>
      <c r="AS28" s="22">
        <f>SUM(AR28+('Projection New Settlem data'!AS28-'Projection New Settlem data'!AR28)*'Baseline data'!$H27)</f>
        <v>54339.417409204878</v>
      </c>
      <c r="AT28" s="22">
        <f>SUM(AS28+('Projection New Settlem data'!AT28-'Projection New Settlem data'!AS28)*'Baseline data'!$H27)</f>
        <v>54528.14920324253</v>
      </c>
      <c r="AU28" s="22">
        <f>SUM(AT28+('Projection New Settlem data'!AU28-'Projection New Settlem data'!AT28)*'Baseline data'!$H27)</f>
        <v>54716.880997280183</v>
      </c>
      <c r="AV28" s="22">
        <f>SUM(AU28+('Projection New Settlem data'!AV28-'Projection New Settlem data'!AU28)*'Baseline data'!$H27)</f>
        <v>54905.612791317835</v>
      </c>
    </row>
    <row r="29" spans="1:48" ht="12" customHeight="1" x14ac:dyDescent="0.2">
      <c r="A29" s="1" t="s">
        <v>41</v>
      </c>
      <c r="B29" s="30">
        <v>89300</v>
      </c>
      <c r="C29" s="30">
        <v>89100</v>
      </c>
      <c r="D29" s="30">
        <v>90200</v>
      </c>
      <c r="E29" s="30">
        <v>89300</v>
      </c>
      <c r="F29" s="30">
        <v>91900</v>
      </c>
      <c r="G29" s="30">
        <v>91600</v>
      </c>
      <c r="H29" s="30">
        <v>88900</v>
      </c>
      <c r="I29" s="30">
        <v>88300</v>
      </c>
      <c r="J29" s="30">
        <v>93500</v>
      </c>
      <c r="K29" s="30">
        <v>91700</v>
      </c>
      <c r="L29" s="30">
        <v>99300</v>
      </c>
      <c r="M29" s="30">
        <v>98000</v>
      </c>
      <c r="N29" s="30">
        <v>91700</v>
      </c>
      <c r="O29" s="30">
        <v>90100</v>
      </c>
      <c r="P29" s="22">
        <f>SUM(O29+('Projection New Settlem data'!P29-'Projection New Settlem data'!O29)*'Baseline data'!$H28)</f>
        <v>90963.23344429479</v>
      </c>
      <c r="Q29" s="22">
        <f>SUM(P29+('Projection New Settlem data'!Q29-'Projection New Settlem data'!P29)*'Baseline data'!$H28)</f>
        <v>91826.466888589581</v>
      </c>
      <c r="R29" s="22">
        <f>SUM(Q29+('Projection New Settlem data'!R29-'Projection New Settlem data'!Q29)*'Baseline data'!$H28)</f>
        <v>92258.083610736969</v>
      </c>
      <c r="S29" s="22">
        <f>SUM(R29+('Projection New Settlem data'!S29-'Projection New Settlem data'!R29)*'Baseline data'!$H28)</f>
        <v>92689.700332884357</v>
      </c>
      <c r="T29" s="22">
        <f>SUM(S29+('Projection New Settlem data'!T29-'Projection New Settlem data'!S29)*'Baseline data'!$H28)</f>
        <v>93121.317055031745</v>
      </c>
      <c r="U29" s="22">
        <f>SUM(T29+('Projection New Settlem data'!U29-'Projection New Settlem data'!T29)*'Baseline data'!$H28)</f>
        <v>93552.933777179132</v>
      </c>
      <c r="V29" s="22">
        <f>SUM(U29+('Projection New Settlem data'!V29-'Projection New Settlem data'!U29)*'Baseline data'!$H28)</f>
        <v>93984.55049932652</v>
      </c>
      <c r="W29" s="22">
        <f>SUM(V29+('Projection New Settlem data'!W29-'Projection New Settlem data'!V29)*'Baseline data'!$H28)</f>
        <v>94416.167221473908</v>
      </c>
      <c r="X29" s="22">
        <f>SUM(W29+('Projection New Settlem data'!X29-'Projection New Settlem data'!W29)*'Baseline data'!$H28)</f>
        <v>94847.783943621296</v>
      </c>
      <c r="Y29" s="22">
        <f>SUM(X29+('Projection New Settlem data'!Y29-'Projection New Settlem data'!X29)*'Baseline data'!$H28)</f>
        <v>95279.400665768684</v>
      </c>
      <c r="Z29" s="22">
        <f>SUM(Y29+('Projection New Settlem data'!Z29-'Projection New Settlem data'!Y29)*'Baseline data'!$H28)</f>
        <v>95711.017387916072</v>
      </c>
      <c r="AA29" s="22">
        <f>SUM(Z29+('Projection New Settlem data'!AA29-'Projection New Settlem data'!Z29)*'Baseline data'!$H28)</f>
        <v>96142.63411006346</v>
      </c>
      <c r="AB29" s="22">
        <f>SUM(AA29+('Projection New Settlem data'!AB29-'Projection New Settlem data'!AA29)*'Baseline data'!$H28)</f>
        <v>96574.250832210848</v>
      </c>
      <c r="AC29" s="22">
        <f>SUM(AB29+('Projection New Settlem data'!AC29-'Projection New Settlem data'!AB29)*'Baseline data'!$H28)</f>
        <v>97005.867554358236</v>
      </c>
      <c r="AD29" s="22">
        <f>SUM(AC29+('Projection New Settlem data'!AD29-'Projection New Settlem data'!AC29)*'Baseline data'!$H28)</f>
        <v>97437.484276505624</v>
      </c>
      <c r="AE29" s="22">
        <f>SUM(AD29+('Projection New Settlem data'!AE29-'Projection New Settlem data'!AD29)*'Baseline data'!$H28)</f>
        <v>97869.100998653012</v>
      </c>
      <c r="AF29" s="22">
        <f>SUM(AE29+('Projection New Settlem data'!AF29-'Projection New Settlem data'!AE29)*'Baseline data'!$H28)</f>
        <v>98300.7177208004</v>
      </c>
      <c r="AG29" s="22">
        <f>SUM(AF29+('Projection New Settlem data'!AG29-'Projection New Settlem data'!AF29)*'Baseline data'!$H28)</f>
        <v>98732.334442947787</v>
      </c>
      <c r="AH29" s="22">
        <f>SUM(AG29+('Projection New Settlem data'!AH29-'Projection New Settlem data'!AG29)*'Baseline data'!$H28)</f>
        <v>99163.951165095175</v>
      </c>
      <c r="AI29" s="22">
        <f>SUM(AH29+('Projection New Settlem data'!AI29-'Projection New Settlem data'!AH29)*'Baseline data'!$H28)</f>
        <v>99595.567887242563</v>
      </c>
      <c r="AJ29" s="22">
        <f>SUM(AI29+('Projection New Settlem data'!AJ29-'Projection New Settlem data'!AI29)*'Baseline data'!$H28)</f>
        <v>100027.18460938995</v>
      </c>
      <c r="AK29" s="22">
        <f>SUM(AJ29+('Projection New Settlem data'!AK29-'Projection New Settlem data'!AJ29)*'Baseline data'!$H28)</f>
        <v>100458.80133153734</v>
      </c>
      <c r="AL29" s="22">
        <f>SUM(AK29+('Projection New Settlem data'!AL29-'Projection New Settlem data'!AK29)*'Baseline data'!$H28)</f>
        <v>100890.41805368473</v>
      </c>
      <c r="AM29" s="22">
        <f>SUM(AL29+('Projection New Settlem data'!AM29-'Projection New Settlem data'!AL29)*'Baseline data'!$H28)</f>
        <v>101322.03477583211</v>
      </c>
      <c r="AN29" s="22">
        <f>SUM(AM29+('Projection New Settlem data'!AN29-'Projection New Settlem data'!AM29)*'Baseline data'!$H28)</f>
        <v>101753.6514979795</v>
      </c>
      <c r="AO29" s="22">
        <f>SUM(AN29+('Projection New Settlem data'!AO29-'Projection New Settlem data'!AN29)*'Baseline data'!$H28)</f>
        <v>102185.26822012689</v>
      </c>
      <c r="AP29" s="22">
        <f>SUM(AO29+('Projection New Settlem data'!AP29-'Projection New Settlem data'!AO29)*'Baseline data'!$H28)</f>
        <v>102616.88494227428</v>
      </c>
      <c r="AQ29" s="22">
        <f>SUM(AP29+('Projection New Settlem data'!AQ29-'Projection New Settlem data'!AP29)*'Baseline data'!$H28)</f>
        <v>103048.50166442167</v>
      </c>
      <c r="AR29" s="22">
        <f>SUM(AQ29+('Projection New Settlem data'!AR29-'Projection New Settlem data'!AQ29)*'Baseline data'!$H28)</f>
        <v>103480.11838656905</v>
      </c>
      <c r="AS29" s="22">
        <f>SUM(AR29+('Projection New Settlem data'!AS29-'Projection New Settlem data'!AR29)*'Baseline data'!$H28)</f>
        <v>103911.73510871644</v>
      </c>
      <c r="AT29" s="22">
        <f>SUM(AS29+('Projection New Settlem data'!AT29-'Projection New Settlem data'!AS29)*'Baseline data'!$H28)</f>
        <v>104343.35183086383</v>
      </c>
      <c r="AU29" s="22">
        <f>SUM(AT29+('Projection New Settlem data'!AU29-'Projection New Settlem data'!AT29)*'Baseline data'!$H28)</f>
        <v>104774.96855301122</v>
      </c>
      <c r="AV29" s="22">
        <f>SUM(AU29+('Projection New Settlem data'!AV29-'Projection New Settlem data'!AU29)*'Baseline data'!$H28)</f>
        <v>105206.58527515861</v>
      </c>
    </row>
    <row r="30" spans="1:48" ht="12" customHeight="1" x14ac:dyDescent="0.2">
      <c r="A30" s="1" t="s">
        <v>43</v>
      </c>
      <c r="B30" s="29">
        <v>76700</v>
      </c>
      <c r="C30" s="29">
        <v>77600</v>
      </c>
      <c r="D30" s="29">
        <v>74600</v>
      </c>
      <c r="E30" s="29">
        <v>77700</v>
      </c>
      <c r="F30" s="29">
        <v>79400</v>
      </c>
      <c r="G30" s="29">
        <v>78500</v>
      </c>
      <c r="H30" s="29">
        <v>78000</v>
      </c>
      <c r="I30" s="29">
        <v>83800</v>
      </c>
      <c r="J30" s="29">
        <v>80600</v>
      </c>
      <c r="K30" s="29">
        <v>77900</v>
      </c>
      <c r="L30" s="29">
        <v>80200</v>
      </c>
      <c r="M30" s="29">
        <v>83200</v>
      </c>
      <c r="N30" s="29">
        <v>85900</v>
      </c>
      <c r="O30" s="29">
        <v>86200</v>
      </c>
      <c r="P30" s="22">
        <f>SUM(O30+('Projection New Settlem data'!P30-'Projection New Settlem data'!O30)*'Baseline data'!$H29)</f>
        <v>87159.525446467393</v>
      </c>
      <c r="Q30" s="22">
        <f>SUM(P30+('Projection New Settlem data'!Q30-'Projection New Settlem data'!P30)*'Baseline data'!$H29)</f>
        <v>88119.050892934785</v>
      </c>
      <c r="R30" s="22">
        <f>SUM(Q30+('Projection New Settlem data'!R30-'Projection New Settlem data'!Q30)*'Baseline data'!$H29)</f>
        <v>92673.546338700777</v>
      </c>
      <c r="S30" s="22">
        <f>SUM(R30+('Projection New Settlem data'!S30-'Projection New Settlem data'!R30)*'Baseline data'!$H29)</f>
        <v>97228.041784466768</v>
      </c>
      <c r="T30" s="22">
        <f>SUM(S30+('Projection New Settlem data'!T30-'Projection New Settlem data'!S30)*'Baseline data'!$H29)</f>
        <v>101782.53723023276</v>
      </c>
      <c r="U30" s="22">
        <f>SUM(T30+('Projection New Settlem data'!U30-'Projection New Settlem data'!T30)*'Baseline data'!$H29)</f>
        <v>106337.03267599875</v>
      </c>
      <c r="V30" s="22">
        <f>SUM(U30+('Projection New Settlem data'!V30-'Projection New Settlem data'!U30)*'Baseline data'!$H29)</f>
        <v>110891.52812176474</v>
      </c>
      <c r="W30" s="22">
        <f>SUM(V30+('Projection New Settlem data'!W30-'Projection New Settlem data'!V30)*'Baseline data'!$H29)</f>
        <v>115446.02356753073</v>
      </c>
      <c r="X30" s="22">
        <f>SUM(W30+('Projection New Settlem data'!X30-'Projection New Settlem data'!W30)*'Baseline data'!$H29)</f>
        <v>120000.51901329673</v>
      </c>
      <c r="Y30" s="22">
        <f>SUM(X30+('Projection New Settlem data'!Y30-'Projection New Settlem data'!X30)*'Baseline data'!$H29)</f>
        <v>124555.01445906272</v>
      </c>
      <c r="Z30" s="22">
        <f>SUM(Y30+('Projection New Settlem data'!Z30-'Projection New Settlem data'!Y30)*'Baseline data'!$H29)</f>
        <v>129109.50990482871</v>
      </c>
      <c r="AA30" s="22">
        <f>SUM(Z30+('Projection New Settlem data'!AA30-'Projection New Settlem data'!Z30)*'Baseline data'!$H29)</f>
        <v>133664.0053505947</v>
      </c>
      <c r="AB30" s="22">
        <f>SUM(AA30+('Projection New Settlem data'!AB30-'Projection New Settlem data'!AA30)*'Baseline data'!$H29)</f>
        <v>138218.50079636069</v>
      </c>
      <c r="AC30" s="22">
        <f>SUM(AB30+('Projection New Settlem data'!AC30-'Projection New Settlem data'!AB30)*'Baseline data'!$H29)</f>
        <v>142772.99624212668</v>
      </c>
      <c r="AD30" s="22">
        <f>SUM(AC30+('Projection New Settlem data'!AD30-'Projection New Settlem data'!AC30)*'Baseline data'!$H29)</f>
        <v>147327.49168789267</v>
      </c>
      <c r="AE30" s="22">
        <f>SUM(AD30+('Projection New Settlem data'!AE30-'Projection New Settlem data'!AD30)*'Baseline data'!$H29)</f>
        <v>151881.98713365867</v>
      </c>
      <c r="AF30" s="22">
        <f>SUM(AE30+('Projection New Settlem data'!AF30-'Projection New Settlem data'!AE30)*'Baseline data'!$H29)</f>
        <v>156436.48257942466</v>
      </c>
      <c r="AG30" s="22">
        <f>SUM(AF30+('Projection New Settlem data'!AG30-'Projection New Settlem data'!AF30)*'Baseline data'!$H29)</f>
        <v>160990.97802519065</v>
      </c>
      <c r="AH30" s="22">
        <f>SUM(AG30+('Projection New Settlem data'!AH30-'Projection New Settlem data'!AG30)*'Baseline data'!$H29)</f>
        <v>165545.47347095664</v>
      </c>
      <c r="AI30" s="22">
        <f>SUM(AH30+('Projection New Settlem data'!AI30-'Projection New Settlem data'!AH30)*'Baseline data'!$H29)</f>
        <v>170099.96891672263</v>
      </c>
      <c r="AJ30" s="22">
        <f>SUM(AI30+('Projection New Settlem data'!AJ30-'Projection New Settlem data'!AI30)*'Baseline data'!$H29)</f>
        <v>174654.46436248862</v>
      </c>
      <c r="AK30" s="22">
        <f>SUM(AJ30+('Projection New Settlem data'!AK30-'Projection New Settlem data'!AJ30)*'Baseline data'!$H29)</f>
        <v>179208.95980825461</v>
      </c>
      <c r="AL30" s="22">
        <f>SUM(AK30+('Projection New Settlem data'!AL30-'Projection New Settlem data'!AK30)*'Baseline data'!$H29)</f>
        <v>183763.45525402061</v>
      </c>
      <c r="AM30" s="22">
        <f>SUM(AL30+('Projection New Settlem data'!AM30-'Projection New Settlem data'!AL30)*'Baseline data'!$H29)</f>
        <v>188317.9506997866</v>
      </c>
      <c r="AN30" s="22">
        <f>SUM(AM30+('Projection New Settlem data'!AN30-'Projection New Settlem data'!AM30)*'Baseline data'!$H29)</f>
        <v>192872.44614555259</v>
      </c>
      <c r="AO30" s="22">
        <f>SUM(AN30+('Projection New Settlem data'!AO30-'Projection New Settlem data'!AN30)*'Baseline data'!$H29)</f>
        <v>197426.94159131858</v>
      </c>
      <c r="AP30" s="22">
        <f>SUM(AO30+('Projection New Settlem data'!AP30-'Projection New Settlem data'!AO30)*'Baseline data'!$H29)</f>
        <v>201981.43703708457</v>
      </c>
      <c r="AQ30" s="22">
        <f>SUM(AP30+('Projection New Settlem data'!AQ30-'Projection New Settlem data'!AP30)*'Baseline data'!$H29)</f>
        <v>206535.93248285056</v>
      </c>
      <c r="AR30" s="22">
        <f>SUM(AQ30+('Projection New Settlem data'!AR30-'Projection New Settlem data'!AQ30)*'Baseline data'!$H29)</f>
        <v>211090.42792861655</v>
      </c>
      <c r="AS30" s="22">
        <f>SUM(AR30+('Projection New Settlem data'!AS30-'Projection New Settlem data'!AR30)*'Baseline data'!$H29)</f>
        <v>215644.92337438255</v>
      </c>
      <c r="AT30" s="22">
        <f>SUM(AS30+('Projection New Settlem data'!AT30-'Projection New Settlem data'!AS30)*'Baseline data'!$H29)</f>
        <v>220199.41882014854</v>
      </c>
      <c r="AU30" s="22">
        <f>SUM(AT30+('Projection New Settlem data'!AU30-'Projection New Settlem data'!AT30)*'Baseline data'!$H29)</f>
        <v>224753.91426591453</v>
      </c>
      <c r="AV30" s="22">
        <f>SUM(AU30+('Projection New Settlem data'!AV30-'Projection New Settlem data'!AU30)*'Baseline data'!$H29)</f>
        <v>229308.40971168052</v>
      </c>
    </row>
    <row r="31" spans="1:48" ht="12" customHeight="1" x14ac:dyDescent="0.2">
      <c r="W31" s="22"/>
      <c r="X31" s="22"/>
      <c r="Y31" s="22"/>
      <c r="Z31" s="22"/>
      <c r="AA31" s="22"/>
      <c r="AB31" s="22"/>
      <c r="AQ31" s="22"/>
      <c r="AR31" s="22"/>
      <c r="AS31" s="22"/>
      <c r="AT31" s="22"/>
    </row>
    <row r="32" spans="1:48" ht="12" customHeight="1" x14ac:dyDescent="0.2">
      <c r="A32" s="28" t="s">
        <v>56</v>
      </c>
      <c r="B32" s="22">
        <f>SUM(B5:B30)</f>
        <v>1743200</v>
      </c>
      <c r="C32" s="22">
        <f t="shared" ref="C32:AV32" si="0">SUM(C5:C30)</f>
        <v>1765700</v>
      </c>
      <c r="D32" s="22">
        <f t="shared" si="0"/>
        <v>1774300</v>
      </c>
      <c r="E32" s="22">
        <f t="shared" si="0"/>
        <v>1789500</v>
      </c>
      <c r="F32" s="22">
        <f t="shared" si="0"/>
        <v>1819400</v>
      </c>
      <c r="G32" s="22">
        <f t="shared" si="0"/>
        <v>1807500</v>
      </c>
      <c r="H32" s="22">
        <f t="shared" si="0"/>
        <v>1807100</v>
      </c>
      <c r="I32" s="22">
        <f t="shared" si="0"/>
        <v>1851800</v>
      </c>
      <c r="J32" s="22">
        <f t="shared" si="0"/>
        <v>1851900</v>
      </c>
      <c r="K32" s="22">
        <f t="shared" si="0"/>
        <v>1872500</v>
      </c>
      <c r="L32" s="22">
        <f t="shared" si="0"/>
        <v>1904800</v>
      </c>
      <c r="M32" s="22">
        <f t="shared" si="0"/>
        <v>1928800</v>
      </c>
      <c r="N32" s="22">
        <f t="shared" si="0"/>
        <v>1930500</v>
      </c>
      <c r="O32" s="22">
        <f t="shared" si="0"/>
        <v>1968300</v>
      </c>
      <c r="P32" s="22">
        <f t="shared" si="0"/>
        <v>1986810.0680383614</v>
      </c>
      <c r="Q32" s="22">
        <f t="shared" si="0"/>
        <v>2005320.1360767237</v>
      </c>
      <c r="R32" s="22">
        <f t="shared" si="0"/>
        <v>2034980.4683197755</v>
      </c>
      <c r="S32" s="22">
        <f t="shared" si="0"/>
        <v>2064640.8005628285</v>
      </c>
      <c r="T32" s="22">
        <f t="shared" si="0"/>
        <v>2094301.1328058811</v>
      </c>
      <c r="U32" s="22">
        <f t="shared" si="0"/>
        <v>2123961.4650489334</v>
      </c>
      <c r="V32" s="22">
        <f t="shared" si="0"/>
        <v>2153621.7972919862</v>
      </c>
      <c r="W32" s="22">
        <f t="shared" si="0"/>
        <v>2183282.1295350385</v>
      </c>
      <c r="X32" s="22">
        <f t="shared" si="0"/>
        <v>2212942.4617780913</v>
      </c>
      <c r="Y32" s="22">
        <f t="shared" si="0"/>
        <v>2242602.794021144</v>
      </c>
      <c r="Z32" s="22">
        <f t="shared" si="0"/>
        <v>2272263.1262641964</v>
      </c>
      <c r="AA32" s="22">
        <f t="shared" si="0"/>
        <v>2301923.4585072487</v>
      </c>
      <c r="AB32" s="22">
        <f t="shared" si="0"/>
        <v>2331583.7907503014</v>
      </c>
      <c r="AC32" s="22">
        <f t="shared" si="0"/>
        <v>2361244.1229933538</v>
      </c>
      <c r="AD32" s="22">
        <f t="shared" si="0"/>
        <v>2390904.455236407</v>
      </c>
      <c r="AE32" s="22">
        <f t="shared" si="0"/>
        <v>2420564.7874794588</v>
      </c>
      <c r="AF32" s="22">
        <f t="shared" si="0"/>
        <v>2450225.1197225116</v>
      </c>
      <c r="AG32" s="22">
        <f t="shared" si="0"/>
        <v>2479885.4519655639</v>
      </c>
      <c r="AH32" s="22">
        <f t="shared" si="0"/>
        <v>2509545.7842086162</v>
      </c>
      <c r="AI32" s="22">
        <f t="shared" si="0"/>
        <v>2539206.1164516686</v>
      </c>
      <c r="AJ32" s="22">
        <f t="shared" si="0"/>
        <v>2568866.4486947213</v>
      </c>
      <c r="AK32" s="22">
        <f t="shared" si="0"/>
        <v>2598526.7809377736</v>
      </c>
      <c r="AL32" s="22">
        <f t="shared" si="0"/>
        <v>2628187.1131808264</v>
      </c>
      <c r="AM32" s="22">
        <f t="shared" si="0"/>
        <v>2657847.4454238797</v>
      </c>
      <c r="AN32" s="22">
        <f t="shared" si="0"/>
        <v>2687507.777666932</v>
      </c>
      <c r="AO32" s="22">
        <f t="shared" si="0"/>
        <v>2717168.1099099843</v>
      </c>
      <c r="AP32" s="22">
        <f t="shared" si="0"/>
        <v>2746828.4421530366</v>
      </c>
      <c r="AQ32" s="22">
        <f t="shared" si="0"/>
        <v>2776488.7743960884</v>
      </c>
      <c r="AR32" s="22">
        <f t="shared" si="0"/>
        <v>2806149.1066391412</v>
      </c>
      <c r="AS32" s="22">
        <f t="shared" si="0"/>
        <v>2835809.4388821945</v>
      </c>
      <c r="AT32" s="22">
        <f t="shared" si="0"/>
        <v>2865469.7711252472</v>
      </c>
      <c r="AU32" s="22">
        <f t="shared" si="0"/>
        <v>2895130.1033682991</v>
      </c>
      <c r="AV32" s="22">
        <f t="shared" si="0"/>
        <v>2924790.4356113514</v>
      </c>
    </row>
    <row r="34" spans="18:44" ht="12" customHeight="1" x14ac:dyDescent="0.2">
      <c r="R34" s="22"/>
      <c r="S34" s="22"/>
      <c r="T34" s="22"/>
      <c r="U34" s="22"/>
      <c r="V34" s="22"/>
      <c r="W34" s="22"/>
      <c r="X34" s="22"/>
      <c r="Y34" s="22"/>
      <c r="AK34" s="22"/>
      <c r="AL34" s="22"/>
      <c r="AM34" s="22"/>
      <c r="AN34" s="22"/>
      <c r="AO34" s="22"/>
      <c r="AP34" s="22"/>
      <c r="AQ34" s="22"/>
      <c r="AR34" s="2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2"/>
  <sheetViews>
    <sheetView workbookViewId="0">
      <pane xSplit="1" topLeftCell="B1" activePane="topRight" state="frozen"/>
      <selection pane="topRight" activeCell="A5" sqref="A5"/>
    </sheetView>
  </sheetViews>
  <sheetFormatPr defaultColWidth="8.85546875" defaultRowHeight="12.75" x14ac:dyDescent="0.2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 x14ac:dyDescent="0.2">
      <c r="A1" s="13" t="s">
        <v>68</v>
      </c>
    </row>
    <row r="3" spans="1:48" x14ac:dyDescent="0.2">
      <c r="A3" s="13" t="s">
        <v>70</v>
      </c>
    </row>
    <row r="4" spans="1:48" x14ac:dyDescent="0.2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 x14ac:dyDescent="0.2">
      <c r="A5" s="1" t="s">
        <v>9</v>
      </c>
      <c r="B5" s="31">
        <f>SUM('Employment New settlements'!B5/'Projection New Settlem data'!B5)</f>
        <v>1.3669840129333573</v>
      </c>
      <c r="C5" s="31">
        <f>SUM('Employment New settlements'!C5/'Projection New Settlem data'!C5)</f>
        <v>1.3330963384287238</v>
      </c>
      <c r="D5" s="31">
        <f>SUM('Employment New settlements'!D5/'Projection New Settlem data'!D5)</f>
        <v>1.3623644630989857</v>
      </c>
      <c r="E5" s="31">
        <f>SUM('Employment New settlements'!E5/'Projection New Settlem data'!E5)</f>
        <v>1.3298791018998273</v>
      </c>
      <c r="F5" s="31">
        <f>SUM('Employment New settlements'!F5/'Projection New Settlem data'!F5)</f>
        <v>1.3745704467353952</v>
      </c>
      <c r="G5" s="31">
        <f>SUM('Employment New settlements'!G5/'Projection New Settlem data'!G5)</f>
        <v>1.2258505727474782</v>
      </c>
      <c r="H5" s="31">
        <f>SUM('Employment New settlements'!H5/'Projection New Settlem data'!H5)</f>
        <v>1.2706242558258207</v>
      </c>
      <c r="I5" s="31">
        <f>SUM('Employment New settlements'!I5/'Projection New Settlem data'!I5)</f>
        <v>1.2605896306336835</v>
      </c>
      <c r="J5" s="31">
        <f>SUM('Employment New settlements'!J5/'Projection New Settlem data'!J5)</f>
        <v>1.4030655213070575</v>
      </c>
      <c r="K5" s="31">
        <f>SUM('Employment New settlements'!K5/'Projection New Settlem data'!K5)</f>
        <v>1.3194909578030811</v>
      </c>
      <c r="L5" s="31">
        <f>SUM('Employment New settlements'!L5/'Projection New Settlem data'!L5)</f>
        <v>1.2073840013304507</v>
      </c>
      <c r="M5" s="31">
        <f>SUM('Employment New settlements'!M5/'Projection New Settlem data'!M5)</f>
        <v>1.1986245292287538</v>
      </c>
      <c r="N5" s="31">
        <f>SUM('Employment New settlements'!N5/'Projection New Settlem data'!N5)</f>
        <v>1.2096</v>
      </c>
      <c r="O5" s="31">
        <f>SUM('Employment New settlements'!O5/'Projection New Settlem data'!O5)</f>
        <v>1.335024575868083</v>
      </c>
      <c r="P5" s="31"/>
      <c r="Q5" s="31"/>
      <c r="R5" s="31"/>
      <c r="S5" s="31"/>
      <c r="T5" s="31"/>
      <c r="U5" s="31"/>
      <c r="V5" s="31"/>
      <c r="W5" s="31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</row>
    <row r="6" spans="1:48" x14ac:dyDescent="0.2">
      <c r="A6" s="1" t="s">
        <v>11</v>
      </c>
      <c r="B6" s="31">
        <f>SUM('Employment New settlements'!B6/'Projection New Settlem data'!B6)</f>
        <v>1.3885799035965889</v>
      </c>
      <c r="C6" s="31">
        <f>SUM('Employment New settlements'!C6/'Projection New Settlem data'!C6)</f>
        <v>1.4524421593830334</v>
      </c>
      <c r="D6" s="31">
        <f>SUM('Employment New settlements'!D6/'Projection New Settlem data'!D6)</f>
        <v>1.3825551936301121</v>
      </c>
      <c r="E6" s="31">
        <f>SUM('Employment New settlements'!E6/'Projection New Settlem data'!E6)</f>
        <v>1.3504823151125402</v>
      </c>
      <c r="F6" s="31">
        <f>SUM('Employment New settlements'!F6/'Projection New Settlem data'!F6)</f>
        <v>1.4450354609929077</v>
      </c>
      <c r="G6" s="31">
        <f>SUM('Employment New settlements'!G6/'Projection New Settlem data'!G6)</f>
        <v>1.385182584269663</v>
      </c>
      <c r="H6" s="31">
        <f>SUM('Employment New settlements'!H6/'Projection New Settlem data'!H6)</f>
        <v>1.3815443880231133</v>
      </c>
      <c r="I6" s="31">
        <f>SUM('Employment New settlements'!I6/'Projection New Settlem data'!I6)</f>
        <v>1.5204473960153793</v>
      </c>
      <c r="J6" s="31">
        <f>SUM('Employment New settlements'!J6/'Projection New Settlem data'!J6)</f>
        <v>1.4857341684064023</v>
      </c>
      <c r="K6" s="31">
        <f>SUM('Employment New settlements'!K6/'Projection New Settlem data'!K6)</f>
        <v>1.4993933090656959</v>
      </c>
      <c r="L6" s="31">
        <f>SUM('Employment New settlements'!L6/'Projection New Settlem data'!L6)</f>
        <v>1.5010387811634349</v>
      </c>
      <c r="M6" s="31">
        <f>SUM('Employment New settlements'!M6/'Projection New Settlem data'!M6)</f>
        <v>1.7335860761674995</v>
      </c>
      <c r="N6" s="31">
        <f>SUM('Employment New settlements'!N6/'Projection New Settlem data'!N6)</f>
        <v>1.6078767123287672</v>
      </c>
      <c r="O6" s="31">
        <f>SUM('Employment New settlements'!O6/'Projection New Settlem data'!O6)</f>
        <v>1.6480894433650339</v>
      </c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</row>
    <row r="7" spans="1:48" x14ac:dyDescent="0.2">
      <c r="A7" s="1" t="s">
        <v>13</v>
      </c>
      <c r="B7" s="31">
        <f>SUM('Employment New settlements'!B7/'Projection New Settlem data'!B7)</f>
        <v>1.2458896602119109</v>
      </c>
      <c r="C7" s="31">
        <f>SUM('Employment New settlements'!C7/'Projection New Settlem data'!C7)</f>
        <v>1.2488621882395776</v>
      </c>
      <c r="D7" s="31">
        <f>SUM('Employment New settlements'!D7/'Projection New Settlem data'!D7)</f>
        <v>1.2203082502266547</v>
      </c>
      <c r="E7" s="31">
        <f>SUM('Employment New settlements'!E7/'Projection New Settlem data'!E7)</f>
        <v>1.2192919075144508</v>
      </c>
      <c r="F7" s="31">
        <f>SUM('Employment New settlements'!F7/'Projection New Settlem data'!F7)</f>
        <v>1.2647584973166368</v>
      </c>
      <c r="G7" s="31">
        <f>SUM('Employment New settlements'!G7/'Projection New Settlem data'!G7)</f>
        <v>1.33499466002136</v>
      </c>
      <c r="H7" s="31">
        <f>SUM('Employment New settlements'!H7/'Projection New Settlem data'!H7)</f>
        <v>1.2426874667612124</v>
      </c>
      <c r="I7" s="31">
        <f>SUM('Employment New settlements'!I7/'Projection New Settlem data'!I7)</f>
        <v>1.2623587570621468</v>
      </c>
      <c r="J7" s="31">
        <f>SUM('Employment New settlements'!J7/'Projection New Settlem data'!J7)</f>
        <v>1.2587535014005602</v>
      </c>
      <c r="K7" s="31">
        <f>SUM('Employment New settlements'!K7/'Projection New Settlem data'!K7)</f>
        <v>1.2065972222222223</v>
      </c>
      <c r="L7" s="31">
        <f>SUM('Employment New settlements'!L7/'Projection New Settlem data'!L7)</f>
        <v>1.2975391498881432</v>
      </c>
      <c r="M7" s="31">
        <f>SUM('Employment New settlements'!M7/'Projection New Settlem data'!M7)</f>
        <v>1.3366252341222544</v>
      </c>
      <c r="N7" s="31">
        <f>SUM('Employment New settlements'!N7/'Projection New Settlem data'!N7)</f>
        <v>1.2021581520822795</v>
      </c>
      <c r="O7" s="31">
        <f>SUM('Employment New settlements'!O7/'Projection New Settlem data'!O7)</f>
        <v>1.1509443431420112</v>
      </c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</row>
    <row r="8" spans="1:48" x14ac:dyDescent="0.2">
      <c r="A8" s="1" t="s">
        <v>15</v>
      </c>
      <c r="B8" s="31">
        <f>SUM('Employment New settlements'!B8/'Projection New Settlem data'!B8)</f>
        <v>1.2920875420875422</v>
      </c>
      <c r="C8" s="31">
        <f>SUM('Employment New settlements'!C8/'Projection New Settlem data'!C8)</f>
        <v>1.3528071265796562</v>
      </c>
      <c r="D8" s="31">
        <f>SUM('Employment New settlements'!D8/'Projection New Settlem data'!D8)</f>
        <v>1.3085258638315274</v>
      </c>
      <c r="E8" s="31">
        <f>SUM('Employment New settlements'!E8/'Projection New Settlem data'!E8)</f>
        <v>1.3670374115267947</v>
      </c>
      <c r="F8" s="31">
        <f>SUM('Employment New settlements'!F8/'Projection New Settlem data'!F8)</f>
        <v>1.3003406131035864</v>
      </c>
      <c r="G8" s="31">
        <f>SUM('Employment New settlements'!G8/'Projection New Settlem data'!G8)</f>
        <v>1.269904458598726</v>
      </c>
      <c r="H8" s="31">
        <f>SUM('Employment New settlements'!H8/'Projection New Settlem data'!H8)</f>
        <v>1.2529597474348855</v>
      </c>
      <c r="I8" s="31">
        <f>SUM('Employment New settlements'!I8/'Projection New Settlem data'!I8)</f>
        <v>1.2348098784790278</v>
      </c>
      <c r="J8" s="31">
        <f>SUM('Employment New settlements'!J8/'Projection New Settlem data'!J8)</f>
        <v>1.272373540856031</v>
      </c>
      <c r="K8" s="31">
        <f>SUM('Employment New settlements'!K8/'Projection New Settlem data'!K8)</f>
        <v>1.2664346481051818</v>
      </c>
      <c r="L8" s="31">
        <f>SUM('Employment New settlements'!L8/'Projection New Settlem data'!L8)</f>
        <v>1.1402334034819208</v>
      </c>
      <c r="M8" s="31">
        <f>SUM('Employment New settlements'!M8/'Projection New Settlem data'!M8)</f>
        <v>1.2149180636654737</v>
      </c>
      <c r="N8" s="31">
        <f>SUM('Employment New settlements'!N8/'Projection New Settlem data'!N8)</f>
        <v>1.2559940981187754</v>
      </c>
      <c r="O8" s="31">
        <f>SUM('Employment New settlements'!O8/'Projection New Settlem data'!O8)</f>
        <v>1.2450099345595071</v>
      </c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</row>
    <row r="9" spans="1:48" x14ac:dyDescent="0.2">
      <c r="A9" s="1" t="s">
        <v>17</v>
      </c>
      <c r="B9" s="31">
        <f>SUM('Employment New settlements'!B9/'Projection New Settlem data'!B9)</f>
        <v>1.2844036697247707</v>
      </c>
      <c r="C9" s="31">
        <f>SUM('Employment New settlements'!C9/'Projection New Settlem data'!C9)</f>
        <v>1.3377767198286121</v>
      </c>
      <c r="D9" s="31">
        <f>SUM('Employment New settlements'!D9/'Projection New Settlem data'!D9)</f>
        <v>1.3533130414422851</v>
      </c>
      <c r="E9" s="31">
        <f>SUM('Employment New settlements'!E9/'Projection New Settlem data'!E9)</f>
        <v>1.3201471941122356</v>
      </c>
      <c r="F9" s="31">
        <f>SUM('Employment New settlements'!F9/'Projection New Settlem data'!F9)</f>
        <v>1.3334837545126355</v>
      </c>
      <c r="G9" s="31">
        <f>SUM('Employment New settlements'!G9/'Projection New Settlem data'!G9)</f>
        <v>1.2352285395763656</v>
      </c>
      <c r="H9" s="31">
        <f>SUM('Employment New settlements'!H9/'Projection New Settlem data'!H9)</f>
        <v>1.2455752212389382</v>
      </c>
      <c r="I9" s="31">
        <f>SUM('Employment New settlements'!I9/'Projection New Settlem data'!I9)</f>
        <v>1.2988152698551996</v>
      </c>
      <c r="J9" s="31">
        <f>SUM('Employment New settlements'!J9/'Projection New Settlem data'!J9)</f>
        <v>1.2429255550718328</v>
      </c>
      <c r="K9" s="31">
        <f>SUM('Employment New settlements'!K9/'Projection New Settlem data'!K9)</f>
        <v>1.2721765469493727</v>
      </c>
      <c r="L9" s="31">
        <f>SUM('Employment New settlements'!L9/'Projection New Settlem data'!L9)</f>
        <v>1.2607758620689655</v>
      </c>
      <c r="M9" s="31">
        <f>SUM('Employment New settlements'!M9/'Projection New Settlem data'!M9)</f>
        <v>1.2799145299145298</v>
      </c>
      <c r="N9" s="31">
        <f>SUM('Employment New settlements'!N9/'Projection New Settlem data'!N9)</f>
        <v>1.2348565356004251</v>
      </c>
      <c r="O9" s="31">
        <f>SUM('Employment New settlements'!O9/'Projection New Settlem data'!O9)</f>
        <v>1.2516066499504837</v>
      </c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</row>
    <row r="10" spans="1:48" x14ac:dyDescent="0.2">
      <c r="A10" s="1" t="s">
        <v>19</v>
      </c>
      <c r="B10" s="31">
        <f>SUM('Employment New settlements'!B10/'Projection New Settlem data'!B10)</f>
        <v>1.3404035940491972</v>
      </c>
      <c r="C10" s="31">
        <f>SUM('Employment New settlements'!C10/'Projection New Settlem data'!C10)</f>
        <v>1.3333333333333333</v>
      </c>
      <c r="D10" s="31">
        <f>SUM('Employment New settlements'!D10/'Projection New Settlem data'!D10)</f>
        <v>1.2817535201045145</v>
      </c>
      <c r="E10" s="31">
        <f>SUM('Employment New settlements'!E10/'Projection New Settlem data'!E10)</f>
        <v>1.2328767123287672</v>
      </c>
      <c r="F10" s="31">
        <f>SUM('Employment New settlements'!F10/'Projection New Settlem data'!F10)</f>
        <v>1.3524707226506711</v>
      </c>
      <c r="G10" s="31">
        <f>SUM('Employment New settlements'!G10/'Projection New Settlem data'!G10)</f>
        <v>1.3482509559552471</v>
      </c>
      <c r="H10" s="31">
        <f>SUM('Employment New settlements'!H10/'Projection New Settlem data'!H10)</f>
        <v>1.2828070175438597</v>
      </c>
      <c r="I10" s="31">
        <f>SUM('Employment New settlements'!I10/'Projection New Settlem data'!I10)</f>
        <v>1.2632164718976071</v>
      </c>
      <c r="J10" s="31">
        <f>SUM('Employment New settlements'!J10/'Projection New Settlem data'!J10)</f>
        <v>1.2563364844499247</v>
      </c>
      <c r="K10" s="31">
        <f>SUM('Employment New settlements'!K10/'Projection New Settlem data'!K10)</f>
        <v>1.2554112554112553</v>
      </c>
      <c r="L10" s="31">
        <f>SUM('Employment New settlements'!L10/'Projection New Settlem data'!L10)</f>
        <v>1.3215859030837005</v>
      </c>
      <c r="M10" s="31">
        <f>SUM('Employment New settlements'!M10/'Projection New Settlem data'!M10)</f>
        <v>1.3061705751342854</v>
      </c>
      <c r="N10" s="31">
        <f>SUM('Employment New settlements'!N10/'Projection New Settlem data'!N10)</f>
        <v>1.335139318885449</v>
      </c>
      <c r="O10" s="31">
        <f>SUM('Employment New settlements'!O10/'Projection New Settlem data'!O10)</f>
        <v>1.3725165351922415</v>
      </c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</row>
    <row r="11" spans="1:48" x14ac:dyDescent="0.2">
      <c r="A11" s="9" t="s">
        <v>21</v>
      </c>
      <c r="B11" s="31">
        <f>SUM('Employment New settlements'!B11/'Projection New Settlem data'!B11)</f>
        <v>1.2735209995483967</v>
      </c>
      <c r="C11" s="31">
        <f>SUM('Employment New settlements'!C11/'Projection New Settlem data'!C11)</f>
        <v>1.3373313343328337</v>
      </c>
      <c r="D11" s="31">
        <f>SUM('Employment New settlements'!D11/'Projection New Settlem data'!D11)</f>
        <v>1.3107664777810915</v>
      </c>
      <c r="E11" s="31">
        <f>SUM('Employment New settlements'!E11/'Projection New Settlem data'!E11)</f>
        <v>1.2904178355234017</v>
      </c>
      <c r="F11" s="31">
        <f>SUM('Employment New settlements'!F11/'Projection New Settlem data'!F11)</f>
        <v>1.2222222222222223</v>
      </c>
      <c r="G11" s="31">
        <f>SUM('Employment New settlements'!G11/'Projection New Settlem data'!G11)</f>
        <v>1.1884771279675739</v>
      </c>
      <c r="H11" s="31">
        <f>SUM('Employment New settlements'!H11/'Projection New Settlem data'!H11)</f>
        <v>1.2253419726421886</v>
      </c>
      <c r="I11" s="31">
        <f>SUM('Employment New settlements'!I11/'Projection New Settlem data'!I11)</f>
        <v>1.2612355542873448</v>
      </c>
      <c r="J11" s="31">
        <f>SUM('Employment New settlements'!J11/'Projection New Settlem data'!J11)</f>
        <v>1.1898016997167138</v>
      </c>
      <c r="K11" s="31">
        <f>SUM('Employment New settlements'!K11/'Projection New Settlem data'!K11)</f>
        <v>1.2341146568765886</v>
      </c>
      <c r="L11" s="31">
        <f>SUM('Employment New settlements'!L11/'Projection New Settlem data'!L11)</f>
        <v>1.233647489098326</v>
      </c>
      <c r="M11" s="31">
        <f>SUM('Employment New settlements'!M11/'Projection New Settlem data'!M11)</f>
        <v>1.2625838926174497</v>
      </c>
      <c r="N11" s="31">
        <f>SUM('Employment New settlements'!N11/'Projection New Settlem data'!N11)</f>
        <v>1.2894700236472387</v>
      </c>
      <c r="O11" s="31">
        <f>SUM('Employment New settlements'!O11/'Projection New Settlem data'!O11)</f>
        <v>1.2405885197209368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</row>
    <row r="12" spans="1:48" x14ac:dyDescent="0.2">
      <c r="A12" s="9" t="s">
        <v>22</v>
      </c>
      <c r="B12" s="31">
        <f>SUM('Employment New settlements'!B12/'Projection New Settlem data'!B12)</f>
        <v>1.211710490647872</v>
      </c>
      <c r="C12" s="31">
        <f>SUM('Employment New settlements'!C12/'Projection New Settlem data'!C12)</f>
        <v>1.1954765751211631</v>
      </c>
      <c r="D12" s="31">
        <f>SUM('Employment New settlements'!D12/'Projection New Settlem data'!D12)</f>
        <v>1.2162523389468056</v>
      </c>
      <c r="E12" s="31">
        <f>SUM('Employment New settlements'!E12/'Projection New Settlem data'!E12)</f>
        <v>1.2078577117069287</v>
      </c>
      <c r="F12" s="31">
        <f>SUM('Employment New settlements'!F12/'Projection New Settlem data'!F12)</f>
        <v>1.2163588390501319</v>
      </c>
      <c r="G12" s="31">
        <f>SUM('Employment New settlements'!G12/'Projection New Settlem data'!G12)</f>
        <v>1.1908517350157728</v>
      </c>
      <c r="H12" s="31">
        <f>SUM('Employment New settlements'!H12/'Projection New Settlem data'!H12)</f>
        <v>1.1215932914046121</v>
      </c>
      <c r="I12" s="31">
        <f>SUM('Employment New settlements'!I12/'Projection New Settlem data'!I12)</f>
        <v>1.2013580569339253</v>
      </c>
      <c r="J12" s="31">
        <f>SUM('Employment New settlements'!J12/'Projection New Settlem data'!J12)</f>
        <v>1.1518460738429537</v>
      </c>
      <c r="K12" s="31">
        <f>SUM('Employment New settlements'!K12/'Projection New Settlem data'!K12)</f>
        <v>1.1684291978333763</v>
      </c>
      <c r="L12" s="31">
        <f>SUM('Employment New settlements'!L12/'Projection New Settlem data'!L12)</f>
        <v>1.1790393013100438</v>
      </c>
      <c r="M12" s="31">
        <f>SUM('Employment New settlements'!M12/'Projection New Settlem data'!M12)</f>
        <v>1.1856594110115237</v>
      </c>
      <c r="N12" s="31">
        <f>SUM('Employment New settlements'!N12/'Projection New Settlem data'!N12)</f>
        <v>1.2468128505864355</v>
      </c>
      <c r="O12" s="31">
        <f>SUM('Employment New settlements'!O12/'Projection New Settlem data'!O12)</f>
        <v>1.1979999492372904</v>
      </c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</row>
    <row r="13" spans="1:48" x14ac:dyDescent="0.2">
      <c r="A13" s="9" t="s">
        <v>24</v>
      </c>
      <c r="B13" s="31">
        <f>SUM('Employment New settlements'!B13/'Projection New Settlem data'!B13)</f>
        <v>1.2122370936902485</v>
      </c>
      <c r="C13" s="31">
        <f>SUM('Employment New settlements'!C13/'Projection New Settlem data'!C13)</f>
        <v>1.232928679817906</v>
      </c>
      <c r="D13" s="31">
        <f>SUM('Employment New settlements'!D13/'Projection New Settlem data'!D13)</f>
        <v>1.244343891402715</v>
      </c>
      <c r="E13" s="31">
        <f>SUM('Employment New settlements'!E13/'Projection New Settlem data'!E13)</f>
        <v>1.1472346786248131</v>
      </c>
      <c r="F13" s="31">
        <f>SUM('Employment New settlements'!F13/'Projection New Settlem data'!F13)</f>
        <v>1.2035333087964666</v>
      </c>
      <c r="G13" s="31">
        <f>SUM('Employment New settlements'!G13/'Projection New Settlem data'!G13)</f>
        <v>1.1569343065693432</v>
      </c>
      <c r="H13" s="31">
        <f>SUM('Employment New settlements'!H13/'Projection New Settlem data'!H13)</f>
        <v>1.0816696914700545</v>
      </c>
      <c r="I13" s="31">
        <f>SUM('Employment New settlements'!I13/'Projection New Settlem data'!I13)</f>
        <v>1.2017322266329844</v>
      </c>
      <c r="J13" s="31">
        <f>SUM('Employment New settlements'!J13/'Projection New Settlem data'!J13)</f>
        <v>1.3254310344827587</v>
      </c>
      <c r="K13" s="31">
        <f>SUM('Employment New settlements'!K13/'Projection New Settlem data'!K13)</f>
        <v>1.1154668567355666</v>
      </c>
      <c r="L13" s="31">
        <f>SUM('Employment New settlements'!L13/'Projection New Settlem data'!L13)</f>
        <v>1.2336051045728464</v>
      </c>
      <c r="M13" s="31">
        <f>SUM('Employment New settlements'!M13/'Projection New Settlem data'!M13)</f>
        <v>1.1534391534391535</v>
      </c>
      <c r="N13" s="31">
        <f>SUM('Employment New settlements'!N13/'Projection New Settlem data'!N13)</f>
        <v>1.2275765036932818</v>
      </c>
      <c r="O13" s="31">
        <f>SUM('Employment New settlements'!O13/'Projection New Settlem data'!O13)</f>
        <v>1.1063027849514901</v>
      </c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</row>
    <row r="14" spans="1:48" x14ac:dyDescent="0.2">
      <c r="A14" s="1" t="s">
        <v>25</v>
      </c>
      <c r="B14" s="31">
        <f>SUM('Employment New settlements'!B14/'Projection New Settlem data'!B14)</f>
        <v>1.3060556464811783</v>
      </c>
      <c r="C14" s="31">
        <f>SUM('Employment New settlements'!C14/'Projection New Settlem data'!C14)</f>
        <v>1.2923322683706071</v>
      </c>
      <c r="D14" s="31">
        <f>SUM('Employment New settlements'!D14/'Projection New Settlem data'!D14)</f>
        <v>1.2792207792207793</v>
      </c>
      <c r="E14" s="31">
        <f>SUM('Employment New settlements'!E14/'Projection New Settlem data'!E14)</f>
        <v>1.290529695024077</v>
      </c>
      <c r="F14" s="31">
        <f>SUM('Employment New settlements'!F14/'Projection New Settlem data'!F14)</f>
        <v>1.2003179650238474</v>
      </c>
      <c r="G14" s="31">
        <f>SUM('Employment New settlements'!G14/'Projection New Settlem data'!G14)</f>
        <v>1.2744186046511627</v>
      </c>
      <c r="H14" s="31">
        <f>SUM('Employment New settlements'!H14/'Projection New Settlem data'!H14)</f>
        <v>1.2376237623762376</v>
      </c>
      <c r="I14" s="31">
        <f>SUM('Employment New settlements'!I14/'Projection New Settlem data'!I14)</f>
        <v>1.2624387345908212</v>
      </c>
      <c r="J14" s="31">
        <f>SUM('Employment New settlements'!J14/'Projection New Settlem data'!J14)</f>
        <v>1.2483516483516484</v>
      </c>
      <c r="K14" s="31">
        <f>SUM('Employment New settlements'!K14/'Projection New Settlem data'!K14)</f>
        <v>1.2538093164997823</v>
      </c>
      <c r="L14" s="31">
        <f>SUM('Employment New settlements'!L14/'Projection New Settlem data'!L14)</f>
        <v>1.2331902718168812</v>
      </c>
      <c r="M14" s="31">
        <f>SUM('Employment New settlements'!M14/'Projection New Settlem data'!M14)</f>
        <v>1.2243743814505867</v>
      </c>
      <c r="N14" s="31">
        <f>SUM('Employment New settlements'!N14/'Projection New Settlem data'!N14)</f>
        <v>1.2008368200836821</v>
      </c>
      <c r="O14" s="31">
        <f>SUM('Employment New settlements'!O14/'Projection New Settlem data'!O14)</f>
        <v>1.2401368426860895</v>
      </c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</row>
    <row r="15" spans="1:48" x14ac:dyDescent="0.2">
      <c r="A15" s="1" t="s">
        <v>26</v>
      </c>
      <c r="B15" s="31">
        <f>SUM('Employment New settlements'!B15/'Projection New Settlem data'!B15)</f>
        <v>1.3233233233233233</v>
      </c>
      <c r="C15" s="31">
        <f>SUM('Employment New settlements'!C15/'Projection New Settlem data'!C15)</f>
        <v>1.2178030303030303</v>
      </c>
      <c r="D15" s="31">
        <f>SUM('Employment New settlements'!D15/'Projection New Settlem data'!D15)</f>
        <v>1.2573385518590998</v>
      </c>
      <c r="E15" s="31">
        <f>SUM('Employment New settlements'!E15/'Projection New Settlem data'!E15)</f>
        <v>1.3567134268537073</v>
      </c>
      <c r="F15" s="31">
        <f>SUM('Employment New settlements'!F15/'Projection New Settlem data'!F15)</f>
        <v>1.4179999999999999</v>
      </c>
      <c r="G15" s="31">
        <f>SUM('Employment New settlements'!G15/'Projection New Settlem data'!G15)</f>
        <v>1.390625</v>
      </c>
      <c r="H15" s="31">
        <f>SUM('Employment New settlements'!H15/'Projection New Settlem data'!H15)</f>
        <v>1.2773484777953636</v>
      </c>
      <c r="I15" s="31">
        <f>SUM('Employment New settlements'!I15/'Projection New Settlem data'!I15)</f>
        <v>1.2843867881129818</v>
      </c>
      <c r="J15" s="31">
        <f>SUM('Employment New settlements'!J15/'Projection New Settlem data'!J15)</f>
        <v>1.2255659605418674</v>
      </c>
      <c r="K15" s="31">
        <f>SUM('Employment New settlements'!K15/'Projection New Settlem data'!K15)</f>
        <v>1.2545061283345349</v>
      </c>
      <c r="L15" s="31">
        <f>SUM('Employment New settlements'!L15/'Projection New Settlem data'!L15)</f>
        <v>1.329531277847086</v>
      </c>
      <c r="M15" s="31">
        <f>SUM('Employment New settlements'!M15/'Projection New Settlem data'!M15)</f>
        <v>1.2915421135924037</v>
      </c>
      <c r="N15" s="31">
        <f>SUM('Employment New settlements'!N15/'Projection New Settlem data'!N15)</f>
        <v>1.2793620525266534</v>
      </c>
      <c r="O15" s="31">
        <f>SUM('Employment New settlements'!O15/'Projection New Settlem data'!O15)</f>
        <v>1.3209326247214126</v>
      </c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</row>
    <row r="16" spans="1:48" x14ac:dyDescent="0.2">
      <c r="A16" s="1" t="s">
        <v>27</v>
      </c>
      <c r="B16" s="31">
        <f>SUM('Employment New settlements'!B16/'Projection New Settlem data'!B16)</f>
        <v>1.2512092873266689</v>
      </c>
      <c r="C16" s="31">
        <f>SUM('Employment New settlements'!C16/'Projection New Settlem data'!C16)</f>
        <v>1.2767999999999999</v>
      </c>
      <c r="D16" s="31">
        <f>SUM('Employment New settlements'!D16/'Projection New Settlem data'!D16)</f>
        <v>1.2919569347688411</v>
      </c>
      <c r="E16" s="31">
        <f>SUM('Employment New settlements'!E16/'Projection New Settlem data'!E16)</f>
        <v>1.2688442211055277</v>
      </c>
      <c r="F16" s="31">
        <f>SUM('Employment New settlements'!F16/'Projection New Settlem data'!F16)</f>
        <v>1.3157076205287714</v>
      </c>
      <c r="G16" s="31">
        <f>SUM('Employment New settlements'!G16/'Projection New Settlem data'!G16)</f>
        <v>1.318069306930693</v>
      </c>
      <c r="H16" s="31">
        <f>SUM('Employment New settlements'!H16/'Projection New Settlem data'!H16)</f>
        <v>1.2068965517241379</v>
      </c>
      <c r="I16" s="31">
        <f>SUM('Employment New settlements'!I16/'Projection New Settlem data'!I16)</f>
        <v>1.1587982832618027</v>
      </c>
      <c r="J16" s="31">
        <f>SUM('Employment New settlements'!J16/'Projection New Settlem data'!J16)</f>
        <v>1.15995115995116</v>
      </c>
      <c r="K16" s="31">
        <f>SUM('Employment New settlements'!K16/'Projection New Settlem data'!K16)</f>
        <v>1.2013381995133821</v>
      </c>
      <c r="L16" s="31">
        <f>SUM('Employment New settlements'!L16/'Projection New Settlem data'!L16)</f>
        <v>1.2564180006040471</v>
      </c>
      <c r="M16" s="31">
        <f>SUM('Employment New settlements'!M16/'Projection New Settlem data'!M16)</f>
        <v>1.164179104477612</v>
      </c>
      <c r="N16" s="31">
        <f>SUM('Employment New settlements'!N16/'Projection New Settlem data'!N16)</f>
        <v>1.2210155562078076</v>
      </c>
      <c r="O16" s="31">
        <f>SUM('Employment New settlements'!O16/'Projection New Settlem data'!O16)</f>
        <v>1.1819505094614264</v>
      </c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</row>
    <row r="17" spans="1:48" x14ac:dyDescent="0.2">
      <c r="A17" s="1" t="s">
        <v>28</v>
      </c>
      <c r="B17" s="31">
        <f>SUM('Employment New settlements'!B17/'Projection New Settlem data'!B17)</f>
        <v>1.2306639288158796</v>
      </c>
      <c r="C17" s="31">
        <f>SUM('Employment New settlements'!C17/'Projection New Settlem data'!C17)</f>
        <v>1.1930968881641528</v>
      </c>
      <c r="D17" s="31">
        <f>SUM('Employment New settlements'!D17/'Projection New Settlem data'!D17)</f>
        <v>1.2380310182063385</v>
      </c>
      <c r="E17" s="31">
        <f>SUM('Employment New settlements'!E17/'Projection New Settlem data'!E17)</f>
        <v>1.2059020791415158</v>
      </c>
      <c r="F17" s="31">
        <f>SUM('Employment New settlements'!F17/'Projection New Settlem data'!F17)</f>
        <v>1.2305025996533796</v>
      </c>
      <c r="G17" s="31">
        <f>SUM('Employment New settlements'!G17/'Projection New Settlem data'!G17)</f>
        <v>1.2289539970833885</v>
      </c>
      <c r="H17" s="31">
        <f>SUM('Employment New settlements'!H17/'Projection New Settlem data'!H17)</f>
        <v>1.2704485488126649</v>
      </c>
      <c r="I17" s="31">
        <f>SUM('Employment New settlements'!I17/'Projection New Settlem data'!I17)</f>
        <v>1.2406262333903433</v>
      </c>
      <c r="J17" s="31">
        <f>SUM('Employment New settlements'!J17/'Projection New Settlem data'!J17)</f>
        <v>1.2858452271834491</v>
      </c>
      <c r="K17" s="31">
        <f>SUM('Employment New settlements'!K17/'Projection New Settlem data'!K17)</f>
        <v>1.3423693470611233</v>
      </c>
      <c r="L17" s="31">
        <f>SUM('Employment New settlements'!L17/'Projection New Settlem data'!L17)</f>
        <v>1.2885190482382005</v>
      </c>
      <c r="M17" s="31">
        <f>SUM('Employment New settlements'!M17/'Projection New Settlem data'!M17)</f>
        <v>1.3333333333333333</v>
      </c>
      <c r="N17" s="31">
        <f>SUM('Employment New settlements'!N17/'Projection New Settlem data'!N17)</f>
        <v>1.3199536858355847</v>
      </c>
      <c r="O17" s="31">
        <f>SUM('Employment New settlements'!O17/'Projection New Settlem data'!O17)</f>
        <v>1.423305345074749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</row>
    <row r="18" spans="1:48" x14ac:dyDescent="0.2">
      <c r="A18" s="1" t="s">
        <v>29</v>
      </c>
      <c r="B18" s="31">
        <f>SUM('Employment New settlements'!B18/'Projection New Settlem data'!B18)</f>
        <v>1.3797313797313797</v>
      </c>
      <c r="C18" s="31">
        <f>SUM('Employment New settlements'!C18/'Projection New Settlem data'!C18)</f>
        <v>1.3881298502568586</v>
      </c>
      <c r="D18" s="31">
        <f>SUM('Employment New settlements'!D18/'Projection New Settlem data'!D18)</f>
        <v>1.3737676810972996</v>
      </c>
      <c r="E18" s="31">
        <f>SUM('Employment New settlements'!E18/'Projection New Settlem data'!E18)</f>
        <v>1.3923384550620921</v>
      </c>
      <c r="F18" s="31">
        <f>SUM('Employment New settlements'!F18/'Projection New Settlem data'!F18)</f>
        <v>1.3723677452491012</v>
      </c>
      <c r="G18" s="31">
        <f>SUM('Employment New settlements'!G18/'Projection New Settlem data'!G18)</f>
        <v>1.345359266350902</v>
      </c>
      <c r="H18" s="31">
        <f>SUM('Employment New settlements'!H18/'Projection New Settlem data'!H18)</f>
        <v>1.3458482320222487</v>
      </c>
      <c r="I18" s="31">
        <f>SUM('Employment New settlements'!I18/'Projection New Settlem data'!I18)</f>
        <v>1.3302617390451916</v>
      </c>
      <c r="J18" s="31">
        <f>SUM('Employment New settlements'!J18/'Projection New Settlem data'!J18)</f>
        <v>1.3205907906168548</v>
      </c>
      <c r="K18" s="31">
        <f>SUM('Employment New settlements'!K18/'Projection New Settlem data'!K18)</f>
        <v>1.2822957383926017</v>
      </c>
      <c r="L18" s="31">
        <f>SUM('Employment New settlements'!L18/'Projection New Settlem data'!L18)</f>
        <v>1.2805050409874681</v>
      </c>
      <c r="M18" s="31">
        <f>SUM('Employment New settlements'!M18/'Projection New Settlem data'!M18)</f>
        <v>1.2794049279404929</v>
      </c>
      <c r="N18" s="31">
        <f>SUM('Employment New settlements'!N18/'Projection New Settlem data'!N18)</f>
        <v>1.2267794739746183</v>
      </c>
      <c r="O18" s="31">
        <f>SUM('Employment New settlements'!O18/'Projection New Settlem data'!O18)</f>
        <v>1.2908785775842517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</row>
    <row r="19" spans="1:48" x14ac:dyDescent="0.2">
      <c r="A19" s="1" t="s">
        <v>30</v>
      </c>
      <c r="B19" s="31">
        <f>SUM('Employment New settlements'!B19/'Projection New Settlem data'!B19)</f>
        <v>1.2267788293024886</v>
      </c>
      <c r="C19" s="31">
        <f>SUM('Employment New settlements'!C19/'Projection New Settlem data'!C19)</f>
        <v>1.2096211945154542</v>
      </c>
      <c r="D19" s="31">
        <f>SUM('Employment New settlements'!D19/'Projection New Settlem data'!D19)</f>
        <v>1.2244431753283838</v>
      </c>
      <c r="E19" s="31">
        <f>SUM('Employment New settlements'!E19/'Projection New Settlem data'!E19)</f>
        <v>1.2560170155602821</v>
      </c>
      <c r="F19" s="31">
        <f>SUM('Employment New settlements'!F19/'Projection New Settlem data'!F19)</f>
        <v>1.2493077860228154</v>
      </c>
      <c r="G19" s="31">
        <f>SUM('Employment New settlements'!G19/'Projection New Settlem data'!G19)</f>
        <v>1.2889035521829979</v>
      </c>
      <c r="H19" s="31">
        <f>SUM('Employment New settlements'!H19/'Projection New Settlem data'!H19)</f>
        <v>1.2190309142731857</v>
      </c>
      <c r="I19" s="31">
        <f>SUM('Employment New settlements'!I19/'Projection New Settlem data'!I19)</f>
        <v>1.2516397026672497</v>
      </c>
      <c r="J19" s="31">
        <f>SUM('Employment New settlements'!J19/'Projection New Settlem data'!J19)</f>
        <v>1.2229354803612229</v>
      </c>
      <c r="K19" s="31">
        <f>SUM('Employment New settlements'!K19/'Projection New Settlem data'!K19)</f>
        <v>1.2518935295390607</v>
      </c>
      <c r="L19" s="31">
        <f>SUM('Employment New settlements'!L19/'Projection New Settlem data'!L19)</f>
        <v>1.2663521338194295</v>
      </c>
      <c r="M19" s="31">
        <f>SUM('Employment New settlements'!M19/'Projection New Settlem data'!M19)</f>
        <v>1.259432458284621</v>
      </c>
      <c r="N19" s="31">
        <f>SUM('Employment New settlements'!N19/'Projection New Settlem data'!N19)</f>
        <v>1.264367816091954</v>
      </c>
      <c r="O19" s="31">
        <f>SUM('Employment New settlements'!O19/'Projection New Settlem data'!O19)</f>
        <v>1.2138667783829074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</row>
    <row r="20" spans="1:48" x14ac:dyDescent="0.2">
      <c r="A20" s="1" t="s">
        <v>31</v>
      </c>
      <c r="B20" s="31">
        <f>SUM('Employment New settlements'!B20/'Projection New Settlem data'!B20)</f>
        <v>1.3871817383669887</v>
      </c>
      <c r="C20" s="31">
        <f>SUM('Employment New settlements'!C20/'Projection New Settlem data'!C20)</f>
        <v>1.4104778353483016</v>
      </c>
      <c r="D20" s="31">
        <f>SUM('Employment New settlements'!D20/'Projection New Settlem data'!D20)</f>
        <v>1.4485714285714286</v>
      </c>
      <c r="E20" s="31">
        <f>SUM('Employment New settlements'!E20/'Projection New Settlem data'!E20)</f>
        <v>1.405451448040886</v>
      </c>
      <c r="F20" s="31">
        <f>SUM('Employment New settlements'!F20/'Projection New Settlem data'!F20)</f>
        <v>1.3318284424379232</v>
      </c>
      <c r="G20" s="31">
        <f>SUM('Employment New settlements'!G20/'Projection New Settlem data'!G20)</f>
        <v>1.2317620650953984</v>
      </c>
      <c r="H20" s="31">
        <f>SUM('Employment New settlements'!H20/'Projection New Settlem data'!H20)</f>
        <v>1.3102871480345692</v>
      </c>
      <c r="I20" s="31">
        <f>SUM('Employment New settlements'!I20/'Projection New Settlem data'!I20)</f>
        <v>1.2791342952275249</v>
      </c>
      <c r="J20" s="31">
        <f>SUM('Employment New settlements'!J20/'Projection New Settlem data'!J20)</f>
        <v>1.3665108605993952</v>
      </c>
      <c r="K20" s="31">
        <f>SUM('Employment New settlements'!K20/'Projection New Settlem data'!K20)</f>
        <v>1.4566821535938781</v>
      </c>
      <c r="L20" s="31">
        <f>SUM('Employment New settlements'!L20/'Projection New Settlem data'!L20)</f>
        <v>1.3376658543189819</v>
      </c>
      <c r="M20" s="31">
        <f>SUM('Employment New settlements'!M20/'Projection New Settlem data'!M20)</f>
        <v>1.1913066809766568</v>
      </c>
      <c r="N20" s="31">
        <f>SUM('Employment New settlements'!N20/'Projection New Settlem data'!N20)</f>
        <v>1.2509939040551286</v>
      </c>
      <c r="O20" s="31">
        <f>SUM('Employment New settlements'!O20/'Projection New Settlem data'!O20)</f>
        <v>1.3193513627164972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</row>
    <row r="21" spans="1:48" x14ac:dyDescent="0.2">
      <c r="A21" s="1" t="s">
        <v>32</v>
      </c>
      <c r="B21" s="31">
        <f>SUM('Employment New settlements'!B21/'Projection New Settlem data'!B21)</f>
        <v>1.2451984635083226</v>
      </c>
      <c r="C21" s="31">
        <f>SUM('Employment New settlements'!C21/'Projection New Settlem data'!C21)</f>
        <v>1.2547649301143584</v>
      </c>
      <c r="D21" s="31">
        <f>SUM('Employment New settlements'!D21/'Projection New Settlem data'!D21)</f>
        <v>1.2641509433962264</v>
      </c>
      <c r="E21" s="31">
        <f>SUM('Employment New settlements'!E21/'Projection New Settlem data'!E21)</f>
        <v>1.2375621890547264</v>
      </c>
      <c r="F21" s="31">
        <f>SUM('Employment New settlements'!F21/'Projection New Settlem data'!F21)</f>
        <v>1.2143514259429622</v>
      </c>
      <c r="G21" s="31">
        <f>SUM('Employment New settlements'!G21/'Projection New Settlem data'!G21)</f>
        <v>1.2135036496350364</v>
      </c>
      <c r="H21" s="31">
        <f>SUM('Employment New settlements'!H21/'Projection New Settlem data'!H21)</f>
        <v>1.2272727272727273</v>
      </c>
      <c r="I21" s="31">
        <f>SUM('Employment New settlements'!I21/'Projection New Settlem data'!I21)</f>
        <v>1.2817412333736398</v>
      </c>
      <c r="J21" s="31">
        <f>SUM('Employment New settlements'!J21/'Projection New Settlem data'!J21)</f>
        <v>1.1198073449729078</v>
      </c>
      <c r="K21" s="31">
        <f>SUM('Employment New settlements'!K21/'Projection New Settlem data'!K21)</f>
        <v>1.1547690461907618</v>
      </c>
      <c r="L21" s="31">
        <f>SUM('Employment New settlements'!L21/'Projection New Settlem data'!L21)</f>
        <v>1.1372432271509378</v>
      </c>
      <c r="M21" s="31">
        <f>SUM('Employment New settlements'!M21/'Projection New Settlem data'!M21)</f>
        <v>1.0950838975566677</v>
      </c>
      <c r="N21" s="31">
        <f>SUM('Employment New settlements'!N21/'Projection New Settlem data'!N21)</f>
        <v>1.1033478893740902</v>
      </c>
      <c r="O21" s="31">
        <f>SUM('Employment New settlements'!O21/'Projection New Settlem data'!O21)</f>
        <v>1.2169740417413424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</row>
    <row r="22" spans="1:48" x14ac:dyDescent="0.2">
      <c r="A22" s="9" t="s">
        <v>33</v>
      </c>
      <c r="B22" s="31">
        <f>SUM('Employment New settlements'!B22/'Projection New Settlem data'!B22)</f>
        <v>1.1576846307385229</v>
      </c>
      <c r="C22" s="31">
        <f>SUM('Employment New settlements'!C22/'Projection New Settlem data'!C22)</f>
        <v>1.138348830656523</v>
      </c>
      <c r="D22" s="31">
        <f>SUM('Employment New settlements'!D22/'Projection New Settlem data'!D22)</f>
        <v>1.1530427517058905</v>
      </c>
      <c r="E22" s="31">
        <f>SUM('Employment New settlements'!E22/'Projection New Settlem data'!E22)</f>
        <v>1.1366748835935361</v>
      </c>
      <c r="F22" s="31">
        <f>SUM('Employment New settlements'!F22/'Projection New Settlem data'!F22)</f>
        <v>1.1327385779940524</v>
      </c>
      <c r="G22" s="31">
        <f>SUM('Employment New settlements'!G22/'Projection New Settlem data'!G22)</f>
        <v>1.1000000000000001</v>
      </c>
      <c r="H22" s="31">
        <f>SUM('Employment New settlements'!H22/'Projection New Settlem data'!H22)</f>
        <v>1.0751840168243953</v>
      </c>
      <c r="I22" s="31">
        <f>SUM('Employment New settlements'!I22/'Projection New Settlem data'!I22)</f>
        <v>1.1112558624283482</v>
      </c>
      <c r="J22" s="31">
        <f>SUM('Employment New settlements'!J22/'Projection New Settlem data'!J22)</f>
        <v>1.0812903225806452</v>
      </c>
      <c r="K22" s="31">
        <f>SUM('Employment New settlements'!K22/'Projection New Settlem data'!K22)</f>
        <v>1.1498658489842852</v>
      </c>
      <c r="L22" s="31">
        <f>SUM('Employment New settlements'!L22/'Projection New Settlem data'!L22)</f>
        <v>1.1473338387667424</v>
      </c>
      <c r="M22" s="31">
        <f>SUM('Employment New settlements'!M22/'Projection New Settlem data'!M22)</f>
        <v>1.1642644135188867</v>
      </c>
      <c r="N22" s="31">
        <f>SUM('Employment New settlements'!N22/'Projection New Settlem data'!N22)</f>
        <v>1.1744471744471745</v>
      </c>
      <c r="O22" s="31">
        <f>SUM('Employment New settlements'!O22/'Projection New Settlem data'!O22)</f>
        <v>1.1195026591223682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</row>
    <row r="23" spans="1:48" x14ac:dyDescent="0.2">
      <c r="A23" s="9" t="s">
        <v>34</v>
      </c>
      <c r="B23" s="31">
        <f>SUM('Employment New settlements'!B23/'Projection New Settlem data'!B23)</f>
        <v>1.1349036402569592</v>
      </c>
      <c r="C23" s="31">
        <f>SUM('Employment New settlements'!C23/'Projection New Settlem data'!C23)</f>
        <v>1.1143385265381569</v>
      </c>
      <c r="D23" s="31">
        <f>SUM('Employment New settlements'!D23/'Projection New Settlem data'!D23)</f>
        <v>1.1615245009074411</v>
      </c>
      <c r="E23" s="31">
        <f>SUM('Employment New settlements'!E23/'Projection New Settlem data'!E23)</f>
        <v>1.2877825755651511</v>
      </c>
      <c r="F23" s="31">
        <f>SUM('Employment New settlements'!F23/'Projection New Settlem data'!F23)</f>
        <v>1.1041874376869392</v>
      </c>
      <c r="G23" s="31">
        <f>SUM('Employment New settlements'!G23/'Projection New Settlem data'!G23)</f>
        <v>1.1305418719211822</v>
      </c>
      <c r="H23" s="31">
        <f>SUM('Employment New settlements'!H23/'Projection New Settlem data'!H23)</f>
        <v>1.1352009744214373</v>
      </c>
      <c r="I23" s="31">
        <f>SUM('Employment New settlements'!I23/'Projection New Settlem data'!I23)</f>
        <v>1.1890979257115293</v>
      </c>
      <c r="J23" s="31">
        <f>SUM('Employment New settlements'!J23/'Projection New Settlem data'!J23)</f>
        <v>1.1440880804212541</v>
      </c>
      <c r="K23" s="31">
        <f>SUM('Employment New settlements'!K23/'Projection New Settlem data'!K23)</f>
        <v>1.1773083313553288</v>
      </c>
      <c r="L23" s="31">
        <f>SUM('Employment New settlements'!L23/'Projection New Settlem data'!L23)</f>
        <v>1.0944457464260604</v>
      </c>
      <c r="M23" s="31">
        <f>SUM('Employment New settlements'!M23/'Projection New Settlem data'!M23)</f>
        <v>1.1292200232828871</v>
      </c>
      <c r="N23" s="31">
        <f>SUM('Employment New settlements'!N23/'Projection New Settlem data'!N23)</f>
        <v>1.1517241379310346</v>
      </c>
      <c r="O23" s="31">
        <f>SUM('Employment New settlements'!O23/'Projection New Settlem data'!O23)</f>
        <v>1.043585021485574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</row>
    <row r="24" spans="1:48" x14ac:dyDescent="0.2">
      <c r="A24" s="9" t="s">
        <v>35</v>
      </c>
      <c r="B24" s="31">
        <f>SUM('Employment New settlements'!B24/'Projection New Settlem data'!B24)</f>
        <v>1.1645021645021645</v>
      </c>
      <c r="C24" s="31">
        <f>SUM('Employment New settlements'!C24/'Projection New Settlem data'!C24)</f>
        <v>1.1653813196229648</v>
      </c>
      <c r="D24" s="31">
        <f>SUM('Employment New settlements'!D24/'Projection New Settlem data'!D24)</f>
        <v>1.1438183347350714</v>
      </c>
      <c r="E24" s="31">
        <f>SUM('Employment New settlements'!E24/'Projection New Settlem data'!E24)</f>
        <v>1.1810380057212915</v>
      </c>
      <c r="F24" s="31">
        <f>SUM('Employment New settlements'!F24/'Projection New Settlem data'!F24)</f>
        <v>1.1922922521075874</v>
      </c>
      <c r="G24" s="31">
        <f>SUM('Employment New settlements'!G24/'Projection New Settlem data'!G24)</f>
        <v>1.1681136543014996</v>
      </c>
      <c r="H24" s="31">
        <f>SUM('Employment New settlements'!H24/'Projection New Settlem data'!H24)</f>
        <v>1.2163742690058479</v>
      </c>
      <c r="I24" s="31">
        <f>SUM('Employment New settlements'!I24/'Projection New Settlem data'!I24)</f>
        <v>1.2490450725744844</v>
      </c>
      <c r="J24" s="31">
        <f>SUM('Employment New settlements'!J24/'Projection New Settlem data'!J24)</f>
        <v>1.2828207051762941</v>
      </c>
      <c r="K24" s="31">
        <f>SUM('Employment New settlements'!K24/'Projection New Settlem data'!K24)</f>
        <v>1.1012891344383058</v>
      </c>
      <c r="L24" s="31">
        <f>SUM('Employment New settlements'!L24/'Projection New Settlem data'!L24)</f>
        <v>1.1208151382823872</v>
      </c>
      <c r="M24" s="31">
        <f>SUM('Employment New settlements'!M24/'Projection New Settlem data'!M24)</f>
        <v>1.1410118406889127</v>
      </c>
      <c r="N24" s="31">
        <f>SUM('Employment New settlements'!N24/'Projection New Settlem data'!N24)</f>
        <v>1.1933427762039661</v>
      </c>
      <c r="O24" s="31">
        <f>SUM('Employment New settlements'!O24/'Projection New Settlem data'!O24)</f>
        <v>1.3016925492933171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</row>
    <row r="25" spans="1:48" x14ac:dyDescent="0.2">
      <c r="A25" s="9" t="s">
        <v>36</v>
      </c>
      <c r="B25" s="31">
        <f>SUM('Employment New settlements'!B25/'Projection New Settlem data'!B25)</f>
        <v>1.1890154834940112</v>
      </c>
      <c r="C25" s="31">
        <f>SUM('Employment New settlements'!C25/'Projection New Settlem data'!C25)</f>
        <v>1.2600459242250288</v>
      </c>
      <c r="D25" s="31">
        <f>SUM('Employment New settlements'!D25/'Projection New Settlem data'!D25)</f>
        <v>1.2296004501969611</v>
      </c>
      <c r="E25" s="31">
        <f>SUM('Employment New settlements'!E25/'Projection New Settlem data'!E25)</f>
        <v>1.1906744379683598</v>
      </c>
      <c r="F25" s="31">
        <f>SUM('Employment New settlements'!F25/'Projection New Settlem data'!F25)</f>
        <v>1.1881999453701175</v>
      </c>
      <c r="G25" s="31">
        <f>SUM('Employment New settlements'!G25/'Projection New Settlem data'!G25)</f>
        <v>1.1461162411732755</v>
      </c>
      <c r="H25" s="31">
        <f>SUM('Employment New settlements'!H25/'Projection New Settlem data'!H25)</f>
        <v>1.1815484219045049</v>
      </c>
      <c r="I25" s="31">
        <f>SUM('Employment New settlements'!I25/'Projection New Settlem data'!I25)</f>
        <v>1.2108223948566836</v>
      </c>
      <c r="J25" s="31">
        <f>SUM('Employment New settlements'!J25/'Projection New Settlem data'!J25)</f>
        <v>1.1756864836043721</v>
      </c>
      <c r="K25" s="31">
        <f>SUM('Employment New settlements'!K25/'Projection New Settlem data'!K25)</f>
        <v>1.1202330508474576</v>
      </c>
      <c r="L25" s="31">
        <f>SUM('Employment New settlements'!L25/'Projection New Settlem data'!L25)</f>
        <v>1.2844759653270292</v>
      </c>
      <c r="M25" s="31">
        <f>SUM('Employment New settlements'!M25/'Projection New Settlem data'!M25)</f>
        <v>1.1393719179859849</v>
      </c>
      <c r="N25" s="31">
        <f>SUM('Employment New settlements'!N25/'Projection New Settlem data'!N25)</f>
        <v>1.0997442455242967</v>
      </c>
      <c r="O25" s="31">
        <f>SUM('Employment New settlements'!O25/'Projection New Settlem data'!O25)</f>
        <v>1.2090641792558046</v>
      </c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</row>
    <row r="26" spans="1:48" x14ac:dyDescent="0.2">
      <c r="A26" s="9" t="s">
        <v>37</v>
      </c>
      <c r="B26" s="31">
        <f>SUM('Employment New settlements'!B26/'Projection New Settlem data'!B26)</f>
        <v>1.0683424980361351</v>
      </c>
      <c r="C26" s="31">
        <f>SUM('Employment New settlements'!C26/'Projection New Settlem data'!C26)</f>
        <v>1.0435454779695954</v>
      </c>
      <c r="D26" s="31">
        <f>SUM('Employment New settlements'!D26/'Projection New Settlem data'!D26)</f>
        <v>0.98762313715584749</v>
      </c>
      <c r="E26" s="31">
        <f>SUM('Employment New settlements'!E26/'Projection New Settlem data'!E26)</f>
        <v>1.0761219935531863</v>
      </c>
      <c r="F26" s="31">
        <f>SUM('Employment New settlements'!F26/'Projection New Settlem data'!F26)</f>
        <v>1.005816771691711</v>
      </c>
      <c r="G26" s="31">
        <f>SUM('Employment New settlements'!G26/'Projection New Settlem data'!G26)</f>
        <v>1.0514918190567855</v>
      </c>
      <c r="H26" s="31">
        <f>SUM('Employment New settlements'!H26/'Projection New Settlem data'!H26)</f>
        <v>0.99760765550239239</v>
      </c>
      <c r="I26" s="31">
        <f>SUM('Employment New settlements'!I26/'Projection New Settlem data'!I26)</f>
        <v>0.96935138987883107</v>
      </c>
      <c r="J26" s="31">
        <f>SUM('Employment New settlements'!J26/'Projection New Settlem data'!J26)</f>
        <v>0.86288416075650121</v>
      </c>
      <c r="K26" s="31">
        <f>SUM('Employment New settlements'!K26/'Projection New Settlem data'!K26)</f>
        <v>1.0746128578132332</v>
      </c>
      <c r="L26" s="31">
        <f>SUM('Employment New settlements'!L26/'Projection New Settlem data'!L26)</f>
        <v>1.1455180442374855</v>
      </c>
      <c r="M26" s="31">
        <f>SUM('Employment New settlements'!M26/'Projection New Settlem data'!M26)</f>
        <v>1.0904499540863177</v>
      </c>
      <c r="N26" s="31">
        <f>SUM('Employment New settlements'!N26/'Projection New Settlem data'!N26)</f>
        <v>1.0152863335614877</v>
      </c>
      <c r="O26" s="31">
        <f>SUM('Employment New settlements'!O26/'Projection New Settlem data'!O26)</f>
        <v>1.1193776712421699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</row>
    <row r="27" spans="1:48" x14ac:dyDescent="0.2">
      <c r="A27" s="1" t="s">
        <v>38</v>
      </c>
      <c r="B27" s="31">
        <f>SUM('Employment New settlements'!B27/'Projection New Settlem data'!B27)</f>
        <v>1.4079747690921378</v>
      </c>
      <c r="C27" s="31">
        <f>SUM('Employment New settlements'!C27/'Projection New Settlem data'!C27)</f>
        <v>1.4241279715618751</v>
      </c>
      <c r="D27" s="31">
        <f>SUM('Employment New settlements'!D27/'Projection New Settlem data'!D27)</f>
        <v>1.4251366120218578</v>
      </c>
      <c r="E27" s="31">
        <f>SUM('Employment New settlements'!E27/'Projection New Settlem data'!E27)</f>
        <v>1.3070628768303187</v>
      </c>
      <c r="F27" s="31">
        <f>SUM('Employment New settlements'!F27/'Projection New Settlem data'!F27)</f>
        <v>1.2837981690440707</v>
      </c>
      <c r="G27" s="31">
        <f>SUM('Employment New settlements'!G27/'Projection New Settlem data'!G27)</f>
        <v>1.3577133249264397</v>
      </c>
      <c r="H27" s="31">
        <f>SUM('Employment New settlements'!H27/'Projection New Settlem data'!H27)</f>
        <v>1.4264828738512949</v>
      </c>
      <c r="I27" s="31">
        <f>SUM('Employment New settlements'!I27/'Projection New Settlem data'!I27)</f>
        <v>1.4764961689790848</v>
      </c>
      <c r="J27" s="31">
        <f>SUM('Employment New settlements'!J27/'Projection New Settlem data'!J27)</f>
        <v>1.5158371040723981</v>
      </c>
      <c r="K27" s="31">
        <f>SUM('Employment New settlements'!K27/'Projection New Settlem data'!K27)</f>
        <v>1.5295315682281059</v>
      </c>
      <c r="L27" s="31">
        <f>SUM('Employment New settlements'!L27/'Projection New Settlem data'!L27)</f>
        <v>1.5317460317460319</v>
      </c>
      <c r="M27" s="31">
        <f>SUM('Employment New settlements'!M27/'Projection New Settlem data'!M27)</f>
        <v>1.5356025039123631</v>
      </c>
      <c r="N27" s="31">
        <f>SUM('Employment New settlements'!N27/'Projection New Settlem data'!N27)</f>
        <v>1.4519230769230769</v>
      </c>
      <c r="O27" s="31">
        <f>SUM('Employment New settlements'!O27/'Projection New Settlem data'!O27)</f>
        <v>1.3479135816531875</v>
      </c>
    </row>
    <row r="28" spans="1:48" x14ac:dyDescent="0.2">
      <c r="A28" s="1" t="s">
        <v>39</v>
      </c>
      <c r="B28" s="31">
        <f>SUM('Employment New settlements'!B28/'Projection New Settlem data'!B28)</f>
        <v>1.2519272278754241</v>
      </c>
      <c r="C28" s="31">
        <f>SUM('Employment New settlements'!C28/'Projection New Settlem data'!C28)</f>
        <v>1.2812690665039659</v>
      </c>
      <c r="D28" s="31">
        <f>SUM('Employment New settlements'!D28/'Projection New Settlem data'!D28)</f>
        <v>1.2649164677804297</v>
      </c>
      <c r="E28" s="31">
        <f>SUM('Employment New settlements'!E28/'Projection New Settlem data'!E28)</f>
        <v>1.135831381733021</v>
      </c>
      <c r="F28" s="31">
        <f>SUM('Employment New settlements'!F28/'Projection New Settlem data'!F28)</f>
        <v>1.3367756741250718</v>
      </c>
      <c r="G28" s="31">
        <f>SUM('Employment New settlements'!G28/'Projection New Settlem data'!G28)</f>
        <v>1.2556689342403629</v>
      </c>
      <c r="H28" s="31">
        <f>SUM('Employment New settlements'!H28/'Projection New Settlem data'!H28)</f>
        <v>1.2644651425345752</v>
      </c>
      <c r="I28" s="31">
        <f>SUM('Employment New settlements'!I28/'Projection New Settlem data'!I28)</f>
        <v>1.2895104895104894</v>
      </c>
      <c r="J28" s="31">
        <f>SUM('Employment New settlements'!J28/'Projection New Settlem data'!J28)</f>
        <v>1.2569213732004429</v>
      </c>
      <c r="K28" s="31">
        <f>SUM('Employment New settlements'!K28/'Projection New Settlem data'!K28)</f>
        <v>1.213952210931063</v>
      </c>
      <c r="L28" s="31">
        <f>SUM('Employment New settlements'!L28/'Projection New Settlem data'!L28)</f>
        <v>1.1967213114754098</v>
      </c>
      <c r="M28" s="31">
        <f>SUM('Employment New settlements'!M28/'Projection New Settlem data'!M28)</f>
        <v>1.2241566920565832</v>
      </c>
      <c r="N28" s="31">
        <f>SUM('Employment New settlements'!N28/'Projection New Settlem data'!N28)</f>
        <v>1.2777476989713048</v>
      </c>
      <c r="O28" s="31">
        <f>SUM('Employment New settlements'!O28/'Projection New Settlem data'!O28)</f>
        <v>1.2969228290639601</v>
      </c>
      <c r="P28" s="22">
        <f t="shared" ref="P28:AV28" si="0">SUM(P5:P26)</f>
        <v>0</v>
      </c>
      <c r="Q28" s="22">
        <f t="shared" si="0"/>
        <v>0</v>
      </c>
      <c r="R28" s="22">
        <f t="shared" si="0"/>
        <v>0</v>
      </c>
      <c r="S28" s="22">
        <f t="shared" si="0"/>
        <v>0</v>
      </c>
      <c r="T28" s="22">
        <f t="shared" si="0"/>
        <v>0</v>
      </c>
      <c r="U28" s="22">
        <f t="shared" si="0"/>
        <v>0</v>
      </c>
      <c r="V28" s="22">
        <f t="shared" si="0"/>
        <v>0</v>
      </c>
      <c r="W28" s="22">
        <f t="shared" si="0"/>
        <v>0</v>
      </c>
      <c r="X28" s="22">
        <f t="shared" si="0"/>
        <v>0</v>
      </c>
      <c r="Y28" s="22">
        <f t="shared" si="0"/>
        <v>0</v>
      </c>
      <c r="Z28" s="22">
        <f t="shared" si="0"/>
        <v>0</v>
      </c>
      <c r="AA28" s="22">
        <f t="shared" si="0"/>
        <v>0</v>
      </c>
      <c r="AB28" s="22">
        <f t="shared" si="0"/>
        <v>0</v>
      </c>
      <c r="AC28" s="22">
        <f t="shared" si="0"/>
        <v>0</v>
      </c>
      <c r="AD28" s="22">
        <f t="shared" si="0"/>
        <v>0</v>
      </c>
      <c r="AE28" s="22">
        <f t="shared" si="0"/>
        <v>0</v>
      </c>
      <c r="AF28" s="22">
        <f t="shared" si="0"/>
        <v>0</v>
      </c>
      <c r="AG28" s="22">
        <f t="shared" si="0"/>
        <v>0</v>
      </c>
      <c r="AH28" s="22">
        <f t="shared" si="0"/>
        <v>0</v>
      </c>
      <c r="AI28" s="22">
        <f t="shared" si="0"/>
        <v>0</v>
      </c>
      <c r="AJ28" s="22">
        <f t="shared" si="0"/>
        <v>0</v>
      </c>
      <c r="AK28" s="22">
        <f t="shared" si="0"/>
        <v>0</v>
      </c>
      <c r="AL28" s="22">
        <f t="shared" si="0"/>
        <v>0</v>
      </c>
      <c r="AM28" s="22">
        <f t="shared" si="0"/>
        <v>0</v>
      </c>
      <c r="AN28" s="22">
        <f t="shared" si="0"/>
        <v>0</v>
      </c>
      <c r="AO28" s="22">
        <f t="shared" si="0"/>
        <v>0</v>
      </c>
      <c r="AP28" s="22">
        <f t="shared" si="0"/>
        <v>0</v>
      </c>
      <c r="AQ28" s="22">
        <f t="shared" si="0"/>
        <v>0</v>
      </c>
      <c r="AR28" s="22">
        <f t="shared" si="0"/>
        <v>0</v>
      </c>
      <c r="AS28" s="22">
        <f t="shared" si="0"/>
        <v>0</v>
      </c>
      <c r="AT28" s="22">
        <f t="shared" si="0"/>
        <v>0</v>
      </c>
      <c r="AU28" s="22">
        <f t="shared" si="0"/>
        <v>0</v>
      </c>
      <c r="AV28" s="22">
        <f t="shared" si="0"/>
        <v>0</v>
      </c>
    </row>
    <row r="29" spans="1:48" x14ac:dyDescent="0.2">
      <c r="A29" s="1" t="s">
        <v>41</v>
      </c>
      <c r="B29" s="31">
        <f>SUM('Employment New settlements'!B29/'Projection New Settlem data'!B29)</f>
        <v>1.3446770064749285</v>
      </c>
      <c r="C29" s="31">
        <f>SUM('Employment New settlements'!C29/'Projection New Settlem data'!C29)</f>
        <v>1.3286609006859529</v>
      </c>
      <c r="D29" s="31">
        <f>SUM('Employment New settlements'!D29/'Projection New Settlem data'!D29)</f>
        <v>1.3309724066696178</v>
      </c>
      <c r="E29" s="31">
        <f>SUM('Employment New settlements'!E29/'Projection New Settlem data'!E29)</f>
        <v>1.3059374085990056</v>
      </c>
      <c r="F29" s="31">
        <f>SUM('Employment New settlements'!F29/'Projection New Settlem data'!F29)</f>
        <v>1.3301490809089593</v>
      </c>
      <c r="G29" s="31">
        <f>SUM('Employment New settlements'!G29/'Projection New Settlem data'!G29)</f>
        <v>1.3110061542865321</v>
      </c>
      <c r="H29" s="31">
        <f>SUM('Employment New settlements'!H29/'Projection New Settlem data'!H29)</f>
        <v>1.2584937712344282</v>
      </c>
      <c r="I29" s="31">
        <f>SUM('Employment New settlements'!I29/'Projection New Settlem data'!I29)</f>
        <v>1.2366946778711485</v>
      </c>
      <c r="J29" s="31">
        <f>SUM('Employment New settlements'!J29/'Projection New Settlem data'!J29)</f>
        <v>1.2937595129375952</v>
      </c>
      <c r="K29" s="31">
        <f>SUM('Employment New settlements'!K29/'Projection New Settlem data'!K29)</f>
        <v>1.2615215297840143</v>
      </c>
      <c r="L29" s="31">
        <f>SUM('Employment New settlements'!L29/'Projection New Settlem data'!L29)</f>
        <v>1.353414201989914</v>
      </c>
      <c r="M29" s="31">
        <f>SUM('Employment New settlements'!M29/'Projection New Settlem data'!M29)</f>
        <v>1.3262958451752604</v>
      </c>
      <c r="N29" s="31">
        <f>SUM('Employment New settlements'!N29/'Projection New Settlem data'!N29)</f>
        <v>1.2321956463316313</v>
      </c>
      <c r="O29" s="31">
        <f>SUM('Employment New settlements'!O29/'Projection New Settlem data'!O29)</f>
        <v>1.1998455248824791</v>
      </c>
    </row>
    <row r="30" spans="1:48" x14ac:dyDescent="0.2">
      <c r="A30" s="1" t="s">
        <v>43</v>
      </c>
      <c r="B30" s="31">
        <f>SUM('Employment New settlements'!B30/'Projection New Settlem data'!B30)</f>
        <v>1.3738133619917607</v>
      </c>
      <c r="C30" s="31">
        <f>SUM('Employment New settlements'!C30/'Projection New Settlem data'!C30)</f>
        <v>1.37466784765279</v>
      </c>
      <c r="D30" s="31">
        <f>SUM('Employment New settlements'!D30/'Projection New Settlem data'!D30)</f>
        <v>1.300331183545407</v>
      </c>
      <c r="E30" s="31">
        <f>SUM('Employment New settlements'!E30/'Projection New Settlem data'!E30)</f>
        <v>1.3316195372750643</v>
      </c>
      <c r="F30" s="31">
        <f>SUM('Employment New settlements'!F30/'Projection New Settlem data'!F30)</f>
        <v>1.3302060646674485</v>
      </c>
      <c r="G30" s="31">
        <f>SUM('Employment New settlements'!G30/'Projection New Settlem data'!G30)</f>
        <v>1.3007456503728252</v>
      </c>
      <c r="H30" s="31">
        <f>SUM('Employment New settlements'!H30/'Projection New Settlem data'!H30)</f>
        <v>1.2784789378790362</v>
      </c>
      <c r="I30" s="31">
        <f>SUM('Employment New settlements'!I30/'Projection New Settlem data'!I30)</f>
        <v>1.3577446532728452</v>
      </c>
      <c r="J30" s="31">
        <f>SUM('Employment New settlements'!J30/'Projection New Settlem data'!J30)</f>
        <v>1.2912528035885933</v>
      </c>
      <c r="K30" s="31">
        <f>SUM('Employment New settlements'!K30/'Projection New Settlem data'!K30)</f>
        <v>1.2363116965561023</v>
      </c>
      <c r="L30" s="31">
        <f>SUM('Employment New settlements'!L30/'Projection New Settlem data'!L30)</f>
        <v>1.2602137020741673</v>
      </c>
      <c r="M30" s="31">
        <f>SUM('Employment New settlements'!M30/'Projection New Settlem data'!M30)</f>
        <v>1.2897225236397458</v>
      </c>
      <c r="N30" s="31">
        <f>SUM('Employment New settlements'!N30/'Projection New Settlem data'!N30)</f>
        <v>1.3178889229825099</v>
      </c>
      <c r="O30" s="31">
        <f>SUM('Employment New settlements'!O30/'Projection New Settlem data'!O30)</f>
        <v>1.3076853059862252</v>
      </c>
    </row>
    <row r="32" spans="1:48" x14ac:dyDescent="0.2">
      <c r="A32" s="28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Baseline data</vt:lpstr>
      <vt:lpstr>New build change of plans</vt:lpstr>
      <vt:lpstr>Projection New Settlements</vt:lpstr>
      <vt:lpstr>Projection New Settlem data</vt:lpstr>
      <vt:lpstr>Projection New Settlem density</vt:lpstr>
      <vt:lpstr>Employment New settlements</vt:lpstr>
      <vt:lpstr>Employment per dwelling</vt:lpstr>
      <vt:lpstr>New Settlement dwellings chart</vt:lpstr>
      <vt:lpstr>New Settlement employment chart</vt:lpstr>
    </vt:vector>
  </TitlesOfParts>
  <Manager/>
  <Company>University of Southampton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Hickford</dc:creator>
  <cp:keywords/>
  <dc:description/>
  <cp:lastModifiedBy>Tom Russell</cp:lastModifiedBy>
  <cp:revision/>
  <dcterms:created xsi:type="dcterms:W3CDTF">2019-03-13T11:06:06Z</dcterms:created>
  <dcterms:modified xsi:type="dcterms:W3CDTF">2019-07-09T11:28:17Z</dcterms:modified>
  <cp:category/>
  <cp:contentStatus/>
</cp:coreProperties>
</file>