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4 光\実験データ\"/>
    </mc:Choice>
  </mc:AlternateContent>
  <bookViews>
    <workbookView xWindow="480" yWindow="110" windowWidth="13880" windowHeight="87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6" i="1"/>
  <c r="F26" i="1" s="1"/>
  <c r="E26" i="1"/>
  <c r="G26" i="1" s="1"/>
  <c r="H26" i="1"/>
  <c r="D27" i="1"/>
  <c r="F27" i="1" s="1"/>
  <c r="E27" i="1"/>
  <c r="G27" i="1" s="1"/>
  <c r="H27" i="1"/>
  <c r="D28" i="1"/>
  <c r="F28" i="1" s="1"/>
  <c r="E28" i="1"/>
  <c r="G28" i="1"/>
  <c r="H28" i="1"/>
  <c r="D29" i="1"/>
  <c r="E29" i="1"/>
  <c r="F29" i="1"/>
  <c r="G29" i="1"/>
  <c r="H29" i="1"/>
  <c r="D30" i="1"/>
  <c r="E30" i="1"/>
  <c r="G30" i="1" s="1"/>
  <c r="F30" i="1"/>
  <c r="H30" i="1"/>
  <c r="D31" i="1"/>
  <c r="F31" i="1" s="1"/>
  <c r="E31" i="1"/>
  <c r="G31" i="1" s="1"/>
  <c r="H31" i="1"/>
  <c r="D32" i="1"/>
  <c r="F32" i="1" s="1"/>
  <c r="E32" i="1"/>
  <c r="G32" i="1"/>
  <c r="H32" i="1"/>
  <c r="D33" i="1"/>
  <c r="E33" i="1"/>
  <c r="F33" i="1"/>
  <c r="G33" i="1"/>
  <c r="H33" i="1"/>
  <c r="D34" i="1"/>
  <c r="E34" i="1"/>
  <c r="G34" i="1" s="1"/>
  <c r="F34" i="1"/>
  <c r="H34" i="1"/>
  <c r="D35" i="1"/>
  <c r="F35" i="1" s="1"/>
  <c r="E35" i="1"/>
  <c r="G35" i="1" s="1"/>
  <c r="H35" i="1"/>
  <c r="D36" i="1"/>
  <c r="F36" i="1" s="1"/>
  <c r="E36" i="1"/>
  <c r="G36" i="1"/>
  <c r="H36" i="1"/>
  <c r="C41" i="1" l="1"/>
  <c r="C40" i="1"/>
  <c r="E40" i="1" s="1"/>
  <c r="C39" i="1"/>
  <c r="C38" i="1"/>
  <c r="E38" i="1" s="1"/>
</calcChain>
</file>

<file path=xl/sharedStrings.xml><?xml version="1.0" encoding="utf-8"?>
<sst xmlns="http://schemas.openxmlformats.org/spreadsheetml/2006/main" count="20" uniqueCount="17">
  <si>
    <t>透過強度（V)</t>
    <rPh sb="0" eb="2">
      <t>トウカ</t>
    </rPh>
    <rPh sb="2" eb="4">
      <t>キョウド</t>
    </rPh>
    <phoneticPr fontId="1"/>
  </si>
  <si>
    <t>偏光角（度）</t>
    <rPh sb="0" eb="2">
      <t>ヘンコウ</t>
    </rPh>
    <rPh sb="2" eb="3">
      <t>カク</t>
    </rPh>
    <rPh sb="4" eb="5">
      <t>ド</t>
    </rPh>
    <phoneticPr fontId="1"/>
  </si>
  <si>
    <t>理論値</t>
    <rPh sb="0" eb="2">
      <t>リロン</t>
    </rPh>
    <rPh sb="2" eb="3">
      <t>チ</t>
    </rPh>
    <phoneticPr fontId="1"/>
  </si>
  <si>
    <t>実験値</t>
    <rPh sb="0" eb="2">
      <t>ジッケン</t>
    </rPh>
    <rPh sb="2" eb="3">
      <t>チ</t>
    </rPh>
    <phoneticPr fontId="1"/>
  </si>
  <si>
    <t>反射角（度）</t>
    <rPh sb="0" eb="2">
      <t>ハンシャ</t>
    </rPh>
    <rPh sb="2" eb="3">
      <t>カク</t>
    </rPh>
    <rPh sb="4" eb="5">
      <t>ド</t>
    </rPh>
    <phoneticPr fontId="1"/>
  </si>
  <si>
    <t>反射強度（P波）</t>
    <rPh sb="0" eb="2">
      <t>ハンシャ</t>
    </rPh>
    <rPh sb="2" eb="4">
      <t>キョウド</t>
    </rPh>
    <rPh sb="6" eb="7">
      <t>ハ</t>
    </rPh>
    <phoneticPr fontId="1"/>
  </si>
  <si>
    <t>反射強度（S波）</t>
    <rPh sb="0" eb="2">
      <t>ハンシャ</t>
    </rPh>
    <rPh sb="2" eb="4">
      <t>キョウド</t>
    </rPh>
    <rPh sb="6" eb="7">
      <t>ハ</t>
    </rPh>
    <phoneticPr fontId="1"/>
  </si>
  <si>
    <t>反射率</t>
    <rPh sb="0" eb="2">
      <t>ハンシャ</t>
    </rPh>
    <rPh sb="2" eb="3">
      <t>リツ</t>
    </rPh>
    <phoneticPr fontId="1"/>
  </si>
  <si>
    <t>輝点</t>
    <rPh sb="0" eb="1">
      <t>カガヤ</t>
    </rPh>
    <rPh sb="1" eb="2">
      <t>テン</t>
    </rPh>
    <phoneticPr fontId="1"/>
  </si>
  <si>
    <t>A</t>
    <phoneticPr fontId="1"/>
  </si>
  <si>
    <t>B</t>
    <phoneticPr fontId="1"/>
  </si>
  <si>
    <t>lm(0.5mm)[mm]</t>
    <phoneticPr fontId="1"/>
  </si>
  <si>
    <t>lm(1.0mm)[mm]</t>
    <phoneticPr fontId="1"/>
  </si>
  <si>
    <t>lm(lm-l0)/0.5[m^2]</t>
    <phoneticPr fontId="1"/>
  </si>
  <si>
    <t>lm(lm-l0)/1.0[m^2]</t>
    <phoneticPr fontId="1"/>
  </si>
  <si>
    <t>最小自乗法</t>
    <rPh sb="0" eb="2">
      <t>サイショウ</t>
    </rPh>
    <rPh sb="2" eb="4">
      <t>ジジョウ</t>
    </rPh>
    <rPh sb="4" eb="5">
      <t>ホウ</t>
    </rPh>
    <phoneticPr fontId="1"/>
  </si>
  <si>
    <t>周波数</t>
    <rPh sb="0" eb="3">
      <t>シュウハスウ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</si>
</sst>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"/>
    <numFmt numFmtId="182" formatCode="0.0000000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18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59263331620128"/>
          <c:y val="0.10596077886087636"/>
          <c:w val="0.69037062007039207"/>
          <c:h val="0.6390759475046605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Sheet1!$E$2:$E$11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Sheet1!$C$2:$C$11</c:f>
              <c:numCache>
                <c:formatCode>0.000</c:formatCode>
                <c:ptCount val="10"/>
                <c:pt idx="0">
                  <c:v>1</c:v>
                </c:pt>
                <c:pt idx="1">
                  <c:v>0.98</c:v>
                </c:pt>
                <c:pt idx="2">
                  <c:v>0.91500000000000004</c:v>
                </c:pt>
                <c:pt idx="3">
                  <c:v>0.74</c:v>
                </c:pt>
                <c:pt idx="4">
                  <c:v>0.57499999999999996</c:v>
                </c:pt>
                <c:pt idx="5">
                  <c:v>0.47</c:v>
                </c:pt>
                <c:pt idx="6">
                  <c:v>0.32</c:v>
                </c:pt>
                <c:pt idx="7">
                  <c:v>0.17499999999999999</c:v>
                </c:pt>
                <c:pt idx="8">
                  <c:v>7.4999999999999997E-2</c:v>
                </c:pt>
                <c:pt idx="9">
                  <c:v>5.0000000000000001E-3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Sheet1!$E$2:$E$11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Sheet1!$D$2:$D$11</c:f>
              <c:numCache>
                <c:formatCode>0.000</c:formatCode>
                <c:ptCount val="10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0.86602540378443871</c:v>
                </c:pt>
                <c:pt idx="4">
                  <c:v>0.76604444311897801</c:v>
                </c:pt>
                <c:pt idx="5">
                  <c:v>0.64278760968653936</c:v>
                </c:pt>
                <c:pt idx="6">
                  <c:v>0.50000000000000011</c:v>
                </c:pt>
                <c:pt idx="7">
                  <c:v>0.34202014332566882</c:v>
                </c:pt>
                <c:pt idx="8">
                  <c:v>0.17364817766693041</c:v>
                </c:pt>
                <c:pt idx="9">
                  <c:v>6.1257422745431001E-17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302216"/>
        <c:axId val="238303392"/>
      </c:lineChart>
      <c:catAx>
        <c:axId val="238302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偏光角</a:t>
                </a:r>
              </a:p>
            </c:rich>
          </c:tx>
          <c:layout>
            <c:manualLayout>
              <c:xMode val="edge"/>
              <c:yMode val="edge"/>
              <c:x val="0.41925941090111796"/>
              <c:y val="0.854308779565815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8303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830339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透過率</a:t>
                </a:r>
              </a:p>
            </c:rich>
          </c:tx>
          <c:layout>
            <c:manualLayout>
              <c:xMode val="edge"/>
              <c:yMode val="edge"/>
              <c:x val="3.2592604381005634E-2"/>
              <c:y val="0.324504885261433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83022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148178583687272"/>
          <c:y val="0.35099507997665291"/>
          <c:w val="0.14222227366257004"/>
          <c:h val="0.14900734527310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0186276542186"/>
          <c:y val="9.969847348513905E-2"/>
          <c:w val="0.67159811823782345"/>
          <c:h val="0.6616353240377409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Sheet1!$D$14:$D$23</c:f>
              <c:numCache>
                <c:formatCode>0.000</c:formatCode>
                <c:ptCount val="10"/>
                <c:pt idx="0">
                  <c:v>0</c:v>
                </c:pt>
                <c:pt idx="1">
                  <c:v>3.9145907473309607E-2</c:v>
                </c:pt>
                <c:pt idx="2">
                  <c:v>4.2704626334519567E-2</c:v>
                </c:pt>
                <c:pt idx="3">
                  <c:v>2.8469750889679714E-2</c:v>
                </c:pt>
                <c:pt idx="4">
                  <c:v>2.1352313167259784E-2</c:v>
                </c:pt>
                <c:pt idx="5">
                  <c:v>1.0676156583629892E-2</c:v>
                </c:pt>
                <c:pt idx="6">
                  <c:v>1.0676156583629892E-2</c:v>
                </c:pt>
                <c:pt idx="7">
                  <c:v>4.9822064056939508E-2</c:v>
                </c:pt>
                <c:pt idx="8">
                  <c:v>0.20640569395017791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Sheet1!$E$14:$E$23</c:f>
              <c:numCache>
                <c:formatCode>0.000</c:formatCode>
                <c:ptCount val="10"/>
                <c:pt idx="0">
                  <c:v>0</c:v>
                </c:pt>
                <c:pt idx="1">
                  <c:v>4.9822064056939508E-2</c:v>
                </c:pt>
                <c:pt idx="2">
                  <c:v>5.6939501779359428E-2</c:v>
                </c:pt>
                <c:pt idx="3">
                  <c:v>7.1174377224199295E-2</c:v>
                </c:pt>
                <c:pt idx="4">
                  <c:v>8.5409252669039135E-2</c:v>
                </c:pt>
                <c:pt idx="5">
                  <c:v>0.12455516014234874</c:v>
                </c:pt>
                <c:pt idx="6">
                  <c:v>0.18505338078291816</c:v>
                </c:pt>
                <c:pt idx="7">
                  <c:v>0.45907473309608543</c:v>
                </c:pt>
                <c:pt idx="8">
                  <c:v>0.68327402135231308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299864"/>
        <c:axId val="238300648"/>
      </c:lineChart>
      <c:catAx>
        <c:axId val="238299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偏光角</a:t>
                </a:r>
              </a:p>
            </c:rich>
          </c:tx>
          <c:layout>
            <c:manualLayout>
              <c:xMode val="edge"/>
              <c:yMode val="edge"/>
              <c:x val="0.41568077362297001"/>
              <c:y val="0.8640534368712050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8300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830064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Rtl"/>
              <a:lstStyle/>
              <a:p>
                <a:pPr algn="ctr">
                  <a:defRPr sz="85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透過率</a:t>
                </a:r>
              </a:p>
            </c:rich>
          </c:tx>
          <c:layout>
            <c:manualLayout>
              <c:xMode val="edge"/>
              <c:yMode val="edge"/>
              <c:x val="3.2544402205357086E-2"/>
              <c:y val="0.3323282449504634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82998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432012926460886"/>
          <c:y val="0.35951873771913778"/>
          <c:w val="0.14940839194277572"/>
          <c:h val="0.141994795569743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57026709792786"/>
          <c:y val="8.7805191758259432E-2"/>
          <c:w val="0.44993368430076458"/>
          <c:h val="0.75366122925839341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Sheet1!$D$25</c:f>
              <c:strCache>
                <c:ptCount val="1"/>
                <c:pt idx="0">
                  <c:v>lm(lm-l0)/0.5[m^2]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ysDash"/>
              </a:ln>
            </c:spPr>
            <c:trendlineType val="linear"/>
            <c:dispRSqr val="0"/>
            <c:dispEq val="1"/>
            <c:trendlineLbl>
              <c:layout>
                <c:manualLayout>
                  <c:x val="3.3150511853505371E-2"/>
                  <c:y val="0.2840575771902362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05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Sheet1!$A$26:$A$36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Sheet1!$D$26:$D$36</c:f>
              <c:numCache>
                <c:formatCode>0.0000000</c:formatCode>
                <c:ptCount val="11"/>
                <c:pt idx="0">
                  <c:v>0</c:v>
                </c:pt>
                <c:pt idx="1">
                  <c:v>4.86E-4</c:v>
                </c:pt>
                <c:pt idx="2">
                  <c:v>9.7599999999999998E-4</c:v>
                </c:pt>
                <c:pt idx="3">
                  <c:v>1.4739999999999998E-3</c:v>
                </c:pt>
                <c:pt idx="4">
                  <c:v>1.944E-3</c:v>
                </c:pt>
                <c:pt idx="5">
                  <c:v>2.356E-3</c:v>
                </c:pt>
                <c:pt idx="6">
                  <c:v>2.8E-3</c:v>
                </c:pt>
                <c:pt idx="7">
                  <c:v>3.1539999999999997E-3</c:v>
                </c:pt>
                <c:pt idx="8">
                  <c:v>3.5260000000000001E-3</c:v>
                </c:pt>
                <c:pt idx="9">
                  <c:v>3.9160000000000002E-3</c:v>
                </c:pt>
                <c:pt idx="10">
                  <c:v>4.3239999999999997E-3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Sheet1!$E$25</c:f>
              <c:strCache>
                <c:ptCount val="1"/>
                <c:pt idx="0">
                  <c:v>lm(lm-l0)/1.0[m^2]</c:v>
                </c:pt>
              </c:strCache>
            </c:strRef>
          </c:tx>
          <c:spPr>
            <a:ln w="19050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lgDashDot"/>
              </a:ln>
            </c:spPr>
            <c:trendlineType val="linear"/>
            <c:dispRSqr val="0"/>
            <c:dispEq val="1"/>
            <c:trendlineLbl>
              <c:layout>
                <c:manualLayout>
                  <c:x val="-8.4339589684973237E-2"/>
                  <c:y val="0.14371785194568465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05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Sheet1!$A$26:$A$36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Sheet1!$E$26:$E$36</c:f>
              <c:numCache>
                <c:formatCode>0.0000000</c:formatCode>
                <c:ptCount val="11"/>
                <c:pt idx="0">
                  <c:v>0</c:v>
                </c:pt>
                <c:pt idx="1">
                  <c:v>6.3999999999999994E-4</c:v>
                </c:pt>
                <c:pt idx="2">
                  <c:v>1.0809999999999999E-3</c:v>
                </c:pt>
                <c:pt idx="3">
                  <c:v>1.537E-3</c:v>
                </c:pt>
                <c:pt idx="4">
                  <c:v>1.8809999999999999E-3</c:v>
                </c:pt>
                <c:pt idx="5">
                  <c:v>2.356E-3</c:v>
                </c:pt>
                <c:pt idx="6">
                  <c:v>2.7719999999999997E-3</c:v>
                </c:pt>
                <c:pt idx="7">
                  <c:v>3.2199999999999998E-3</c:v>
                </c:pt>
                <c:pt idx="8">
                  <c:v>3.6999999999999997E-3</c:v>
                </c:pt>
                <c:pt idx="9">
                  <c:v>4.0809999999999996E-3</c:v>
                </c:pt>
                <c:pt idx="10">
                  <c:v>4.4799999999999996E-3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301824"/>
        <c:axId val="302096048"/>
      </c:scatterChart>
      <c:valAx>
        <c:axId val="238301824"/>
        <c:scaling>
          <c:orientation val="minMax"/>
          <c:max val="1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02096048"/>
        <c:crosses val="autoZero"/>
        <c:crossBetween val="midCat"/>
      </c:valAx>
      <c:valAx>
        <c:axId val="302096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00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383018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755739510499201"/>
          <c:y val="0.2000007145604798"/>
          <c:w val="0.3177573200699762"/>
          <c:h val="0.529270183653952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ysDash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6350</xdr:rowOff>
    </xdr:from>
    <xdr:to>
      <xdr:col>12</xdr:col>
      <xdr:colOff>95250</xdr:colOff>
      <xdr:row>11</xdr:row>
      <xdr:rowOff>107950</xdr:rowOff>
    </xdr:to>
    <xdr:graphicFrame macro="">
      <xdr:nvGraphicFramePr>
        <xdr:cNvPr id="1026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11</xdr:row>
      <xdr:rowOff>38100</xdr:rowOff>
    </xdr:from>
    <xdr:to>
      <xdr:col>12</xdr:col>
      <xdr:colOff>76200</xdr:colOff>
      <xdr:row>23</xdr:row>
      <xdr:rowOff>158750</xdr:rowOff>
    </xdr:to>
    <xdr:graphicFrame macro="">
      <xdr:nvGraphicFramePr>
        <xdr:cNvPr id="1027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228600</xdr:colOff>
      <xdr:row>19</xdr:row>
      <xdr:rowOff>146050</xdr:rowOff>
    </xdr:from>
    <xdr:to>
      <xdr:col>16</xdr:col>
      <xdr:colOff>107950</xdr:colOff>
      <xdr:row>35</xdr:row>
      <xdr:rowOff>107950</xdr:rowOff>
    </xdr:to>
    <xdr:graphicFrame macro="">
      <xdr:nvGraphicFramePr>
        <xdr:cNvPr id="1028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workbookViewId="0">
      <selection activeCell="E38" sqref="E38"/>
    </sheetView>
  </sheetViews>
  <sheetFormatPr defaultRowHeight="13"/>
  <cols>
    <col min="1" max="1" width="10" customWidth="1"/>
    <col min="2" max="3" width="13.6328125" bestFit="1" customWidth="1"/>
    <col min="4" max="5" width="16" bestFit="1" customWidth="1"/>
  </cols>
  <sheetData>
    <row r="1" spans="1:5">
      <c r="A1" t="s">
        <v>1</v>
      </c>
      <c r="B1" t="s">
        <v>0</v>
      </c>
      <c r="C1" t="s">
        <v>3</v>
      </c>
      <c r="D1" t="s">
        <v>2</v>
      </c>
      <c r="E1" t="s">
        <v>1</v>
      </c>
    </row>
    <row r="2" spans="1:5">
      <c r="A2">
        <v>0</v>
      </c>
      <c r="B2" s="1">
        <v>2</v>
      </c>
      <c r="C2" s="1">
        <f>B2/$B$2</f>
        <v>1</v>
      </c>
      <c r="D2" s="1">
        <f>COS(2*PI()*A2/360)</f>
        <v>1</v>
      </c>
      <c r="E2">
        <v>0</v>
      </c>
    </row>
    <row r="3" spans="1:5">
      <c r="A3">
        <v>10</v>
      </c>
      <c r="B3" s="1">
        <v>1.96</v>
      </c>
      <c r="C3" s="1">
        <f t="shared" ref="C3:C11" si="0">B3/$B$2</f>
        <v>0.98</v>
      </c>
      <c r="D3" s="1">
        <f t="shared" ref="D3:D11" si="1">COS(2*PI()*A3/360)</f>
        <v>0.98480775301220802</v>
      </c>
      <c r="E3">
        <v>10</v>
      </c>
    </row>
    <row r="4" spans="1:5">
      <c r="A4">
        <v>20</v>
      </c>
      <c r="B4" s="1">
        <v>1.83</v>
      </c>
      <c r="C4" s="1">
        <f t="shared" si="0"/>
        <v>0.91500000000000004</v>
      </c>
      <c r="D4" s="1">
        <f t="shared" si="1"/>
        <v>0.93969262078590843</v>
      </c>
      <c r="E4">
        <v>20</v>
      </c>
    </row>
    <row r="5" spans="1:5">
      <c r="A5">
        <v>30</v>
      </c>
      <c r="B5" s="1">
        <v>1.48</v>
      </c>
      <c r="C5" s="1">
        <f t="shared" si="0"/>
        <v>0.74</v>
      </c>
      <c r="D5" s="1">
        <f t="shared" si="1"/>
        <v>0.86602540378443871</v>
      </c>
      <c r="E5">
        <v>30</v>
      </c>
    </row>
    <row r="6" spans="1:5">
      <c r="A6">
        <v>40</v>
      </c>
      <c r="B6" s="1">
        <v>1.1499999999999999</v>
      </c>
      <c r="C6" s="1">
        <f t="shared" si="0"/>
        <v>0.57499999999999996</v>
      </c>
      <c r="D6" s="1">
        <f t="shared" si="1"/>
        <v>0.76604444311897801</v>
      </c>
      <c r="E6">
        <v>40</v>
      </c>
    </row>
    <row r="7" spans="1:5">
      <c r="A7">
        <v>50</v>
      </c>
      <c r="B7" s="1">
        <v>0.94</v>
      </c>
      <c r="C7" s="1">
        <f t="shared" si="0"/>
        <v>0.47</v>
      </c>
      <c r="D7" s="1">
        <f t="shared" si="1"/>
        <v>0.64278760968653936</v>
      </c>
      <c r="E7">
        <v>50</v>
      </c>
    </row>
    <row r="8" spans="1:5">
      <c r="A8">
        <v>60</v>
      </c>
      <c r="B8" s="1">
        <v>0.64</v>
      </c>
      <c r="C8" s="1">
        <f t="shared" si="0"/>
        <v>0.32</v>
      </c>
      <c r="D8" s="1">
        <f t="shared" si="1"/>
        <v>0.50000000000000011</v>
      </c>
      <c r="E8">
        <v>60</v>
      </c>
    </row>
    <row r="9" spans="1:5">
      <c r="A9">
        <v>70</v>
      </c>
      <c r="B9" s="1">
        <v>0.35</v>
      </c>
      <c r="C9" s="1">
        <f t="shared" si="0"/>
        <v>0.17499999999999999</v>
      </c>
      <c r="D9" s="1">
        <f t="shared" si="1"/>
        <v>0.34202014332566882</v>
      </c>
      <c r="E9">
        <v>70</v>
      </c>
    </row>
    <row r="10" spans="1:5">
      <c r="A10">
        <v>80</v>
      </c>
      <c r="B10" s="1">
        <v>0.15</v>
      </c>
      <c r="C10" s="1">
        <f t="shared" si="0"/>
        <v>7.4999999999999997E-2</v>
      </c>
      <c r="D10" s="1">
        <f t="shared" si="1"/>
        <v>0.17364817766693041</v>
      </c>
      <c r="E10">
        <v>80</v>
      </c>
    </row>
    <row r="11" spans="1:5">
      <c r="A11">
        <v>90</v>
      </c>
      <c r="B11" s="1">
        <v>0.01</v>
      </c>
      <c r="C11" s="1">
        <f t="shared" si="0"/>
        <v>5.0000000000000001E-3</v>
      </c>
      <c r="D11" s="1">
        <f t="shared" si="1"/>
        <v>6.1257422745431001E-17</v>
      </c>
      <c r="E11">
        <v>90</v>
      </c>
    </row>
    <row r="13" spans="1:5">
      <c r="A13" t="s">
        <v>4</v>
      </c>
      <c r="B13" t="s">
        <v>5</v>
      </c>
      <c r="C13" t="s">
        <v>6</v>
      </c>
      <c r="D13" t="s">
        <v>7</v>
      </c>
    </row>
    <row r="14" spans="1:5">
      <c r="A14">
        <v>0</v>
      </c>
      <c r="B14" s="1">
        <v>0</v>
      </c>
      <c r="C14" s="1">
        <v>0</v>
      </c>
      <c r="D14" s="1">
        <f t="shared" ref="D14:E22" si="2">B14/$B$23</f>
        <v>0</v>
      </c>
      <c r="E14" s="1">
        <f t="shared" si="2"/>
        <v>0</v>
      </c>
    </row>
    <row r="15" spans="1:5">
      <c r="A15">
        <v>10</v>
      </c>
      <c r="B15" s="1">
        <v>0.11</v>
      </c>
      <c r="C15" s="1">
        <v>0.14000000000000001</v>
      </c>
      <c r="D15" s="1">
        <f t="shared" si="2"/>
        <v>3.9145907473309607E-2</v>
      </c>
      <c r="E15" s="1">
        <f t="shared" si="2"/>
        <v>4.9822064056939508E-2</v>
      </c>
    </row>
    <row r="16" spans="1:5">
      <c r="A16">
        <v>20</v>
      </c>
      <c r="B16" s="1">
        <v>0.12</v>
      </c>
      <c r="C16" s="1">
        <v>0.16</v>
      </c>
      <c r="D16" s="1">
        <f t="shared" si="2"/>
        <v>4.2704626334519567E-2</v>
      </c>
      <c r="E16" s="1">
        <f t="shared" si="2"/>
        <v>5.6939501779359428E-2</v>
      </c>
    </row>
    <row r="17" spans="1:8">
      <c r="A17">
        <v>30</v>
      </c>
      <c r="B17" s="1">
        <v>0.08</v>
      </c>
      <c r="C17" s="1">
        <v>0.2</v>
      </c>
      <c r="D17" s="1">
        <f t="shared" si="2"/>
        <v>2.8469750889679714E-2</v>
      </c>
      <c r="E17" s="1">
        <f t="shared" si="2"/>
        <v>7.1174377224199295E-2</v>
      </c>
    </row>
    <row r="18" spans="1:8">
      <c r="A18">
        <v>40</v>
      </c>
      <c r="B18" s="1">
        <v>0.06</v>
      </c>
      <c r="C18" s="1">
        <v>0.24</v>
      </c>
      <c r="D18" s="1">
        <f t="shared" si="2"/>
        <v>2.1352313167259784E-2</v>
      </c>
      <c r="E18" s="1">
        <f t="shared" si="2"/>
        <v>8.5409252669039135E-2</v>
      </c>
    </row>
    <row r="19" spans="1:8">
      <c r="A19">
        <v>50</v>
      </c>
      <c r="B19" s="1">
        <v>0.03</v>
      </c>
      <c r="C19" s="1">
        <v>0.35</v>
      </c>
      <c r="D19" s="1">
        <f t="shared" si="2"/>
        <v>1.0676156583629892E-2</v>
      </c>
      <c r="E19" s="1">
        <f t="shared" si="2"/>
        <v>0.12455516014234874</v>
      </c>
    </row>
    <row r="20" spans="1:8">
      <c r="A20">
        <v>60</v>
      </c>
      <c r="B20" s="1">
        <v>0.03</v>
      </c>
      <c r="C20" s="1">
        <v>0.52</v>
      </c>
      <c r="D20" s="1">
        <f t="shared" si="2"/>
        <v>1.0676156583629892E-2</v>
      </c>
      <c r="E20" s="1">
        <f t="shared" si="2"/>
        <v>0.18505338078291816</v>
      </c>
    </row>
    <row r="21" spans="1:8">
      <c r="A21">
        <v>70</v>
      </c>
      <c r="B21" s="1">
        <v>0.14000000000000001</v>
      </c>
      <c r="C21" s="1">
        <v>1.29</v>
      </c>
      <c r="D21" s="1">
        <f t="shared" si="2"/>
        <v>4.9822064056939508E-2</v>
      </c>
      <c r="E21" s="1">
        <f t="shared" si="2"/>
        <v>0.45907473309608543</v>
      </c>
    </row>
    <row r="22" spans="1:8">
      <c r="A22">
        <v>80</v>
      </c>
      <c r="B22" s="1">
        <v>0.57999999999999996</v>
      </c>
      <c r="C22" s="1">
        <v>1.92</v>
      </c>
      <c r="D22" s="1">
        <f t="shared" si="2"/>
        <v>0.20640569395017791</v>
      </c>
      <c r="E22" s="1">
        <f t="shared" si="2"/>
        <v>0.68327402135231308</v>
      </c>
    </row>
    <row r="23" spans="1:8">
      <c r="A23">
        <v>90</v>
      </c>
      <c r="B23" s="1">
        <v>2.81</v>
      </c>
      <c r="C23" s="1">
        <v>2.81</v>
      </c>
      <c r="D23" s="1">
        <f>B23/$B$23</f>
        <v>1</v>
      </c>
      <c r="E23" s="1">
        <f>C23/$B$23</f>
        <v>1</v>
      </c>
    </row>
    <row r="25" spans="1:8">
      <c r="A25" t="s">
        <v>8</v>
      </c>
      <c r="B25" t="s">
        <v>11</v>
      </c>
      <c r="C25" t="s">
        <v>12</v>
      </c>
      <c r="D25" t="s">
        <v>13</v>
      </c>
      <c r="E25" t="s">
        <v>14</v>
      </c>
    </row>
    <row r="26" spans="1:8">
      <c r="A26">
        <v>0</v>
      </c>
      <c r="B26">
        <v>45</v>
      </c>
      <c r="C26">
        <v>24</v>
      </c>
      <c r="D26" s="2">
        <f>B26*(B26-$B$26)*10^-6</f>
        <v>0</v>
      </c>
      <c r="E26" s="2">
        <f>C26*(C26-$C$26)*10^-6</f>
        <v>0</v>
      </c>
      <c r="F26">
        <f>A26*D26</f>
        <v>0</v>
      </c>
      <c r="G26">
        <f>A26*E26</f>
        <v>0</v>
      </c>
      <c r="H26">
        <f>A26^2</f>
        <v>0</v>
      </c>
    </row>
    <row r="27" spans="1:8">
      <c r="A27">
        <v>1</v>
      </c>
      <c r="B27">
        <v>54</v>
      </c>
      <c r="C27">
        <v>40</v>
      </c>
      <c r="D27" s="2">
        <f t="shared" ref="D27:D36" si="3">B27*(B27-$B$26)*10^-6</f>
        <v>4.86E-4</v>
      </c>
      <c r="E27" s="2">
        <f t="shared" ref="E27:E36" si="4">C27*(C27-$C$26)*10^-6</f>
        <v>6.3999999999999994E-4</v>
      </c>
      <c r="F27">
        <f t="shared" ref="F27:F36" si="5">A27*D27</f>
        <v>4.86E-4</v>
      </c>
      <c r="G27">
        <f t="shared" ref="G27:G36" si="6">A27*E27</f>
        <v>6.3999999999999994E-4</v>
      </c>
      <c r="H27">
        <f t="shared" ref="H27:H36" si="7">A27^2</f>
        <v>1</v>
      </c>
    </row>
    <row r="28" spans="1:8">
      <c r="A28">
        <v>2</v>
      </c>
      <c r="B28">
        <v>61</v>
      </c>
      <c r="C28">
        <v>47</v>
      </c>
      <c r="D28" s="2">
        <f t="shared" si="3"/>
        <v>9.7599999999999998E-4</v>
      </c>
      <c r="E28" s="2">
        <f t="shared" si="4"/>
        <v>1.0809999999999999E-3</v>
      </c>
      <c r="F28">
        <f t="shared" si="5"/>
        <v>1.952E-3</v>
      </c>
      <c r="G28">
        <f t="shared" si="6"/>
        <v>2.1619999999999999E-3</v>
      </c>
      <c r="H28">
        <f t="shared" si="7"/>
        <v>4</v>
      </c>
    </row>
    <row r="29" spans="1:8">
      <c r="A29">
        <v>3</v>
      </c>
      <c r="B29">
        <v>67</v>
      </c>
      <c r="C29">
        <v>53</v>
      </c>
      <c r="D29" s="2">
        <f t="shared" si="3"/>
        <v>1.4739999999999998E-3</v>
      </c>
      <c r="E29" s="2">
        <f t="shared" si="4"/>
        <v>1.537E-3</v>
      </c>
      <c r="F29">
        <f t="shared" si="5"/>
        <v>4.4219999999999997E-3</v>
      </c>
      <c r="G29">
        <f t="shared" si="6"/>
        <v>4.6109999999999996E-3</v>
      </c>
      <c r="H29">
        <f t="shared" si="7"/>
        <v>9</v>
      </c>
    </row>
    <row r="30" spans="1:8">
      <c r="A30">
        <v>4</v>
      </c>
      <c r="B30">
        <v>72</v>
      </c>
      <c r="C30">
        <v>57</v>
      </c>
      <c r="D30" s="2">
        <f t="shared" si="3"/>
        <v>1.944E-3</v>
      </c>
      <c r="E30" s="2">
        <f t="shared" si="4"/>
        <v>1.8809999999999999E-3</v>
      </c>
      <c r="F30">
        <f t="shared" si="5"/>
        <v>7.7759999999999999E-3</v>
      </c>
      <c r="G30">
        <f t="shared" si="6"/>
        <v>7.5239999999999994E-3</v>
      </c>
      <c r="H30">
        <f t="shared" si="7"/>
        <v>16</v>
      </c>
    </row>
    <row r="31" spans="1:8">
      <c r="A31">
        <v>5</v>
      </c>
      <c r="B31">
        <v>76</v>
      </c>
      <c r="C31">
        <v>62</v>
      </c>
      <c r="D31" s="2">
        <f t="shared" si="3"/>
        <v>2.356E-3</v>
      </c>
      <c r="E31" s="2">
        <f t="shared" si="4"/>
        <v>2.356E-3</v>
      </c>
      <c r="F31">
        <f t="shared" si="5"/>
        <v>1.1780000000000001E-2</v>
      </c>
      <c r="G31">
        <f t="shared" si="6"/>
        <v>1.1780000000000001E-2</v>
      </c>
      <c r="H31">
        <f t="shared" si="7"/>
        <v>25</v>
      </c>
    </row>
    <row r="32" spans="1:8">
      <c r="A32">
        <v>6</v>
      </c>
      <c r="B32">
        <v>80</v>
      </c>
      <c r="C32">
        <v>66</v>
      </c>
      <c r="D32" s="2">
        <f t="shared" si="3"/>
        <v>2.8E-3</v>
      </c>
      <c r="E32" s="2">
        <f t="shared" si="4"/>
        <v>2.7719999999999997E-3</v>
      </c>
      <c r="F32">
        <f t="shared" si="5"/>
        <v>1.6799999999999999E-2</v>
      </c>
      <c r="G32">
        <f t="shared" si="6"/>
        <v>1.6631999999999997E-2</v>
      </c>
      <c r="H32">
        <f t="shared" si="7"/>
        <v>36</v>
      </c>
    </row>
    <row r="33" spans="1:8">
      <c r="A33">
        <v>7</v>
      </c>
      <c r="B33">
        <v>83</v>
      </c>
      <c r="C33">
        <v>70</v>
      </c>
      <c r="D33" s="2">
        <f t="shared" si="3"/>
        <v>3.1539999999999997E-3</v>
      </c>
      <c r="E33" s="2">
        <f t="shared" si="4"/>
        <v>3.2199999999999998E-3</v>
      </c>
      <c r="F33">
        <f t="shared" si="5"/>
        <v>2.2077999999999997E-2</v>
      </c>
      <c r="G33">
        <f t="shared" si="6"/>
        <v>2.2539999999999998E-2</v>
      </c>
      <c r="H33">
        <f t="shared" si="7"/>
        <v>49</v>
      </c>
    </row>
    <row r="34" spans="1:8">
      <c r="A34">
        <v>8</v>
      </c>
      <c r="B34">
        <v>86</v>
      </c>
      <c r="C34">
        <v>74</v>
      </c>
      <c r="D34" s="2">
        <f t="shared" si="3"/>
        <v>3.5260000000000001E-3</v>
      </c>
      <c r="E34" s="2">
        <f t="shared" si="4"/>
        <v>3.6999999999999997E-3</v>
      </c>
      <c r="F34">
        <f t="shared" si="5"/>
        <v>2.8208E-2</v>
      </c>
      <c r="G34">
        <f t="shared" si="6"/>
        <v>2.9599999999999998E-2</v>
      </c>
      <c r="H34">
        <f t="shared" si="7"/>
        <v>64</v>
      </c>
    </row>
    <row r="35" spans="1:8">
      <c r="A35">
        <v>9</v>
      </c>
      <c r="B35">
        <v>89</v>
      </c>
      <c r="C35">
        <v>77</v>
      </c>
      <c r="D35" s="2">
        <f t="shared" si="3"/>
        <v>3.9160000000000002E-3</v>
      </c>
      <c r="E35" s="2">
        <f t="shared" si="4"/>
        <v>4.0809999999999996E-3</v>
      </c>
      <c r="F35">
        <f t="shared" si="5"/>
        <v>3.5244000000000004E-2</v>
      </c>
      <c r="G35">
        <f t="shared" si="6"/>
        <v>3.6728999999999998E-2</v>
      </c>
      <c r="H35">
        <f t="shared" si="7"/>
        <v>81</v>
      </c>
    </row>
    <row r="36" spans="1:8">
      <c r="A36">
        <v>10</v>
      </c>
      <c r="B36">
        <v>92</v>
      </c>
      <c r="C36">
        <v>80</v>
      </c>
      <c r="D36" s="2">
        <f t="shared" si="3"/>
        <v>4.3239999999999997E-3</v>
      </c>
      <c r="E36" s="2">
        <f t="shared" si="4"/>
        <v>4.4799999999999996E-3</v>
      </c>
      <c r="F36">
        <f t="shared" si="5"/>
        <v>4.3240000000000001E-2</v>
      </c>
      <c r="G36">
        <f t="shared" si="6"/>
        <v>4.4799999999999993E-2</v>
      </c>
      <c r="H36">
        <f t="shared" si="7"/>
        <v>100</v>
      </c>
    </row>
    <row r="37" spans="1:8">
      <c r="A37" s="4" t="s">
        <v>15</v>
      </c>
      <c r="B37" s="4"/>
      <c r="C37" s="4"/>
    </row>
    <row r="38" spans="1:8">
      <c r="A38" t="s">
        <v>9</v>
      </c>
      <c r="B38">
        <v>0.5</v>
      </c>
      <c r="C38">
        <f>(11*(SUM(F26:F36))-SUM(A26:A36)*SUM(D26:D36))/(11*SUM(H26:H36)-(SUM(A26:A36))^2)</f>
        <v>4.2914545454545452E-4</v>
      </c>
      <c r="D38" t="s">
        <v>16</v>
      </c>
      <c r="E38">
        <f>C38*0.5*10^-3/(2*(54*10^-2)^2)</f>
        <v>3.6792305773787248E-7</v>
      </c>
    </row>
    <row r="39" spans="1:8">
      <c r="A39" s="3" t="s">
        <v>10</v>
      </c>
      <c r="C39">
        <f>(SUM(H26:H36)*SUM(D26:D36)-SUM(A26:A36)*SUM(F26:F36))/(11*SUM(H26:H36)-SUM(A26:A36)^2)</f>
        <v>1.230000000000002E-4</v>
      </c>
    </row>
    <row r="40" spans="1:8">
      <c r="A40" t="s">
        <v>9</v>
      </c>
      <c r="B40">
        <v>1</v>
      </c>
      <c r="C40">
        <f>(11*(SUM(G26:G36))-SUM(A26:A36)*SUM(E26:E36))/(11*SUM(H26:H36)-SUM(A26:A36)^2)</f>
        <v>4.3889090909090964E-4</v>
      </c>
      <c r="E40">
        <f>C40*1*10^-3/(2*(54*10^-2)^2)</f>
        <v>7.5255642848235532E-7</v>
      </c>
    </row>
    <row r="41" spans="1:8">
      <c r="A41" t="s">
        <v>10</v>
      </c>
      <c r="C41">
        <f>(SUM(H26:H36)*SUM(D26:D36)-SUM(A26:A36)*SUM(G26:G36))/(11*SUM(H26:H36)-SUM(A26:A36)^2)</f>
        <v>-1.0572727272727354E-4</v>
      </c>
    </row>
  </sheetData>
  <mergeCells count="1">
    <mergeCell ref="A37:C37"/>
  </mergeCells>
  <phoneticPr fontId="1"/>
  <pageMargins left="0.75" right="0.75" top="1" bottom="1" header="0.51200000000000001" footer="0.51200000000000001"/>
  <pageSetup paperSize="9" orientation="portrait" horizont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政木　智成</dc:creator>
  <cp:lastModifiedBy>桜庭玉藻</cp:lastModifiedBy>
  <dcterms:created xsi:type="dcterms:W3CDTF">2001-06-30T15:30:45Z</dcterms:created>
  <dcterms:modified xsi:type="dcterms:W3CDTF">2014-08-09T09:48:51Z</dcterms:modified>
</cp:coreProperties>
</file>