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120" yWindow="120" windowWidth="11640" windowHeight="6680"/>
  </bookViews>
  <sheets>
    <sheet name="Sheet1" sheetId="1" r:id="rId1"/>
    <sheet name="反射率" sheetId="2" r:id="rId2"/>
    <sheet name="偏光" sheetId="3" r:id="rId3"/>
  </sheets>
  <calcPr calcId="0"/>
</workbook>
</file>

<file path=xl/calcChain.xml><?xml version="1.0" encoding="utf-8"?>
<calcChain xmlns="http://schemas.openxmlformats.org/spreadsheetml/2006/main">
  <c r="C2" i="1" l="1"/>
  <c r="D2" i="1"/>
  <c r="E2" i="1"/>
  <c r="G2" i="1"/>
  <c r="H2" i="1"/>
  <c r="I2" i="1"/>
  <c r="C3" i="1"/>
  <c r="D3" i="1"/>
  <c r="E3" i="1"/>
  <c r="G3" i="1"/>
  <c r="H3" i="1"/>
  <c r="I3" i="1"/>
  <c r="C4" i="1"/>
  <c r="D4" i="1"/>
  <c r="E4" i="1"/>
  <c r="G4" i="1"/>
  <c r="H4" i="1"/>
  <c r="I4" i="1"/>
  <c r="C5" i="1"/>
  <c r="D5" i="1"/>
  <c r="E5" i="1"/>
  <c r="G5" i="1"/>
  <c r="H5" i="1"/>
  <c r="I5" i="1"/>
  <c r="C6" i="1"/>
  <c r="D6" i="1"/>
  <c r="E6" i="1"/>
  <c r="G6" i="1"/>
  <c r="H6" i="1"/>
  <c r="I6" i="1"/>
  <c r="C7" i="1"/>
  <c r="D7" i="1"/>
  <c r="E7" i="1"/>
  <c r="G7" i="1"/>
  <c r="H7" i="1"/>
  <c r="I7" i="1"/>
  <c r="C8" i="1"/>
  <c r="D8" i="1"/>
  <c r="E8" i="1"/>
  <c r="G8" i="1"/>
  <c r="H8" i="1"/>
  <c r="I8" i="1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F19" i="2"/>
  <c r="D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</calcChain>
</file>

<file path=xl/sharedStrings.xml><?xml version="1.0" encoding="utf-8"?>
<sst xmlns="http://schemas.openxmlformats.org/spreadsheetml/2006/main" count="25" uniqueCount="24">
  <si>
    <t>ｍ</t>
  </si>
  <si>
    <r>
      <t>l</t>
    </r>
    <r>
      <rPr>
        <sz val="8"/>
        <rFont val="ＭＳ Ｐゴシック"/>
        <family val="3"/>
        <charset val="128"/>
      </rPr>
      <t>m</t>
    </r>
    <r>
      <rPr>
        <sz val="11"/>
        <rFont val="ＭＳ Ｐゴシック"/>
        <family val="3"/>
        <charset val="128"/>
      </rPr>
      <t>(d=0.5mm)</t>
    </r>
  </si>
  <si>
    <t>d=0.5[mm]</t>
  </si>
  <si>
    <t>lm(lm-l0)/m</t>
  </si>
  <si>
    <t>λ</t>
  </si>
  <si>
    <t>lm(d=1.0mm)</t>
  </si>
  <si>
    <t>d=1.0[mm]</t>
  </si>
  <si>
    <r>
      <t>◆</t>
    </r>
    <r>
      <rPr>
        <b/>
        <sz val="11"/>
        <rFont val="ＭＳ Ｐゴシック"/>
        <family val="3"/>
        <charset val="128"/>
      </rPr>
      <t>反射率</t>
    </r>
  </si>
  <si>
    <t>θ(°)</t>
  </si>
  <si>
    <t>V⊥（Ｖ）</t>
  </si>
  <si>
    <t>反射率⊥</t>
  </si>
  <si>
    <t>Ｖ//（Ｖ）</t>
  </si>
  <si>
    <t>反射率//</t>
  </si>
  <si>
    <t>ガラス板無しではそれぞれ</t>
  </si>
  <si>
    <t xml:space="preserve">   ⊥：４．７０［Ｖ］</t>
  </si>
  <si>
    <t xml:space="preserve">   //：５．０［Ｖ］</t>
  </si>
  <si>
    <t>だった。</t>
  </si>
  <si>
    <t>なお、空白の欄は測定不能</t>
  </si>
  <si>
    <r>
      <t>◆</t>
    </r>
    <r>
      <rPr>
        <b/>
        <sz val="11"/>
        <rFont val="ＭＳ Ｐゴシック"/>
        <family val="3"/>
        <charset val="128"/>
      </rPr>
      <t>偏光</t>
    </r>
  </si>
  <si>
    <t>θ(°）</t>
  </si>
  <si>
    <t>Ｖ（Ｖ）</t>
  </si>
  <si>
    <r>
      <t>Ｖ/Ｖ</t>
    </r>
    <r>
      <rPr>
        <sz val="8"/>
        <rFont val="ＭＳ Ｐゴシック"/>
        <family val="3"/>
        <charset val="128"/>
      </rPr>
      <t>ｍａｘ</t>
    </r>
  </si>
  <si>
    <t>ｃｏｓθ</t>
  </si>
  <si>
    <t>cosθ二乗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</si>
</sst>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81" formatCode="0.0"/>
  </numFmts>
  <fonts count="6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quotePrefix="1" applyBorder="1" applyAlignment="1">
      <alignment horizontal="left"/>
    </xf>
    <xf numFmtId="176" fontId="0" fillId="0" borderId="1" xfId="0" applyNumberFormat="1" applyBorder="1"/>
    <xf numFmtId="2" fontId="0" fillId="0" borderId="1" xfId="0" applyNumberFormat="1" applyBorder="1"/>
    <xf numFmtId="0" fontId="0" fillId="0" borderId="0" xfId="0" applyAlignment="1"/>
    <xf numFmtId="0" fontId="0" fillId="0" borderId="2" xfId="0" applyBorder="1" applyAlignment="1"/>
    <xf numFmtId="0" fontId="0" fillId="0" borderId="4" xfId="0" quotePrefix="1" applyBorder="1" applyAlignment="1"/>
    <xf numFmtId="0" fontId="0" fillId="0" borderId="1" xfId="0" applyBorder="1" applyAlignment="1"/>
    <xf numFmtId="2" fontId="0" fillId="0" borderId="1" xfId="0" applyNumberFormat="1" applyBorder="1" applyAlignment="1"/>
    <xf numFmtId="0" fontId="0" fillId="0" borderId="5" xfId="0" applyBorder="1" applyAlignment="1"/>
    <xf numFmtId="0" fontId="0" fillId="0" borderId="6" xfId="0" applyBorder="1" applyAlignment="1"/>
    <xf numFmtId="2" fontId="0" fillId="0" borderId="6" xfId="0" applyNumberFormat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176" fontId="0" fillId="0" borderId="8" xfId="0" applyNumberFormat="1" applyBorder="1"/>
    <xf numFmtId="176" fontId="0" fillId="0" borderId="9" xfId="0" applyNumberFormat="1" applyBorder="1"/>
    <xf numFmtId="0" fontId="0" fillId="0" borderId="4" xfId="0" applyBorder="1"/>
    <xf numFmtId="0" fontId="0" fillId="0" borderId="10" xfId="0" applyBorder="1" applyAlignment="1"/>
    <xf numFmtId="2" fontId="0" fillId="0" borderId="10" xfId="0" applyNumberFormat="1" applyBorder="1" applyAlignment="1"/>
    <xf numFmtId="0" fontId="0" fillId="0" borderId="11" xfId="0" applyBorder="1" applyAlignment="1"/>
    <xf numFmtId="0" fontId="0" fillId="0" borderId="12" xfId="0" applyBorder="1"/>
    <xf numFmtId="0" fontId="0" fillId="0" borderId="13" xfId="0" quotePrefix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181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ｍとｌｍ</a:t>
            </a:r>
            <a:r>
              <a:rPr lang="en-US" altLang="ja-JP"/>
              <a:t>(</a:t>
            </a:r>
            <a:r>
              <a:rPr lang="ja-JP" altLang="en-US"/>
              <a:t>ｌｍーｌ</a:t>
            </a:r>
            <a:r>
              <a:rPr lang="en-US" altLang="ja-JP"/>
              <a:t>0)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37938422501446423"/>
          <c:y val="0.926984306598831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8520287572678"/>
          <c:y val="3.3333339792081279E-2"/>
          <c:w val="0.82890671011563621"/>
          <c:h val="0.83888905143404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d=0.5[mm]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20.010000000000005</c:v>
                </c:pt>
                <c:pt idx="1">
                  <c:v>39.559999999999995</c:v>
                </c:pt>
                <c:pt idx="2">
                  <c:v>61.609999999999992</c:v>
                </c:pt>
                <c:pt idx="3">
                  <c:v>77</c:v>
                </c:pt>
                <c:pt idx="4">
                  <c:v>96</c:v>
                </c:pt>
                <c:pt idx="5">
                  <c:v>119.21</c:v>
                </c:pt>
                <c:pt idx="6">
                  <c:v>137.61000000000001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d=1.0[mm]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9.2799999999999976</c:v>
                </c:pt>
                <c:pt idx="1">
                  <c:v>16.75</c:v>
                </c:pt>
                <c:pt idx="2">
                  <c:v>25.839999999999996</c:v>
                </c:pt>
                <c:pt idx="3">
                  <c:v>35.28</c:v>
                </c:pt>
                <c:pt idx="4">
                  <c:v>43.199999999999996</c:v>
                </c:pt>
                <c:pt idx="5">
                  <c:v>51.839999999999996</c:v>
                </c:pt>
                <c:pt idx="6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2808"/>
        <c:axId val="242691008"/>
      </c:scatterChart>
      <c:valAx>
        <c:axId val="23600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ｍ</a:t>
                </a:r>
              </a:p>
            </c:rich>
          </c:tx>
          <c:layout>
            <c:manualLayout>
              <c:xMode val="edge"/>
              <c:yMode val="edge"/>
              <c:x val="0.51966074518787964"/>
              <c:y val="0.90396842912334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691008"/>
        <c:crosses val="autoZero"/>
        <c:crossBetween val="midCat"/>
      </c:valAx>
      <c:valAx>
        <c:axId val="24269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ｌｍ（ｌｍーｌ０）</a:t>
                </a:r>
              </a:p>
            </c:rich>
          </c:tx>
          <c:layout>
            <c:manualLayout>
              <c:xMode val="edge"/>
              <c:yMode val="edge"/>
              <c:x val="8.5016072832372943E-3"/>
              <c:y val="0.39523817182039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6002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447426660405309"/>
          <c:y val="0.1698413027501284"/>
          <c:w val="0.18703536023122047"/>
          <c:h val="0.199206387805057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入射角と反射率の関係</a:t>
            </a:r>
          </a:p>
        </c:rich>
      </c:tx>
      <c:layout>
        <c:manualLayout>
          <c:xMode val="edge"/>
          <c:yMode val="edge"/>
          <c:x val="0.31004432920887609"/>
          <c:y val="0.9024130453794251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8712768475301"/>
          <c:y val="2.7554596805478629E-2"/>
          <c:w val="0.83406291378725816"/>
          <c:h val="0.7634919531518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反射率!$D$2</c:f>
              <c:strCache>
                <c:ptCount val="1"/>
                <c:pt idx="0">
                  <c:v>反射率⊥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反射率!$B$3:$B$21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反射率!$D$3:$D$21</c:f>
              <c:numCache>
                <c:formatCode>General</c:formatCode>
                <c:ptCount val="19"/>
                <c:pt idx="2" formatCode="0.00">
                  <c:v>3.8297872340425532E-2</c:v>
                </c:pt>
                <c:pt idx="3" formatCode="0.00">
                  <c:v>3.8297872340425532E-2</c:v>
                </c:pt>
                <c:pt idx="4" formatCode="0.00">
                  <c:v>4.2553191489361701E-2</c:v>
                </c:pt>
                <c:pt idx="5" formatCode="0.00">
                  <c:v>4.6808510638297871E-2</c:v>
                </c:pt>
                <c:pt idx="6" formatCode="0.00">
                  <c:v>4.8936170212765959E-2</c:v>
                </c:pt>
                <c:pt idx="7" formatCode="0.00">
                  <c:v>5.7446808510638298E-2</c:v>
                </c:pt>
                <c:pt idx="8" formatCode="0.00">
                  <c:v>6.3829787234042548E-2</c:v>
                </c:pt>
                <c:pt idx="9" formatCode="0.00">
                  <c:v>7.6595744680851063E-2</c:v>
                </c:pt>
                <c:pt idx="10" formatCode="0.00">
                  <c:v>9.1489361702127653E-2</c:v>
                </c:pt>
                <c:pt idx="11" formatCode="0.00">
                  <c:v>0.11063829787234042</c:v>
                </c:pt>
                <c:pt idx="12" formatCode="0.00">
                  <c:v>0.1446808510638298</c:v>
                </c:pt>
                <c:pt idx="13" formatCode="0.00">
                  <c:v>0.18297872340425531</c:v>
                </c:pt>
                <c:pt idx="14" formatCode="0.00">
                  <c:v>0.23829787234042554</c:v>
                </c:pt>
                <c:pt idx="15" formatCode="0.00">
                  <c:v>0.29574468085106381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反射率!$F$2</c:f>
              <c:strCache>
                <c:ptCount val="1"/>
                <c:pt idx="0">
                  <c:v>反射率//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反射率!$B$3:$B$21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反射率!$F$3:$F$21</c:f>
              <c:numCache>
                <c:formatCode>General</c:formatCode>
                <c:ptCount val="19"/>
                <c:pt idx="2" formatCode="0.00">
                  <c:v>0.03</c:v>
                </c:pt>
                <c:pt idx="3" formatCode="0.00">
                  <c:v>2.8000000000000004E-2</c:v>
                </c:pt>
                <c:pt idx="4" formatCode="0.00">
                  <c:v>2.5000000000000001E-2</c:v>
                </c:pt>
                <c:pt idx="5" formatCode="0.00">
                  <c:v>0.02</c:v>
                </c:pt>
                <c:pt idx="6" formatCode="0.00">
                  <c:v>1.7999999999999999E-2</c:v>
                </c:pt>
                <c:pt idx="7" formatCode="0.00">
                  <c:v>1.4000000000000002E-2</c:v>
                </c:pt>
                <c:pt idx="8" formatCode="0.00">
                  <c:v>0.01</c:v>
                </c:pt>
                <c:pt idx="9" formatCode="0.00">
                  <c:v>6.0000000000000001E-3</c:v>
                </c:pt>
                <c:pt idx="10" formatCode="0.00">
                  <c:v>2E-3</c:v>
                </c:pt>
                <c:pt idx="11" formatCode="0.00">
                  <c:v>2E-3</c:v>
                </c:pt>
                <c:pt idx="12" formatCode="0.00">
                  <c:v>6.0000000000000001E-3</c:v>
                </c:pt>
                <c:pt idx="13" formatCode="0.00">
                  <c:v>0.02</c:v>
                </c:pt>
                <c:pt idx="14" formatCode="0.00">
                  <c:v>0.04</c:v>
                </c:pt>
                <c:pt idx="15" formatCode="0.00">
                  <c:v>9.8000000000000004E-2</c:v>
                </c:pt>
                <c:pt idx="16" formatCode="0.00">
                  <c:v>0.21600000000000003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57624"/>
        <c:axId val="241656840"/>
      </c:scatterChart>
      <c:valAx>
        <c:axId val="24165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入射角</a:t>
                </a:r>
                <a:r>
                  <a:rPr lang="en-US" altLang="ja-JP"/>
                  <a:t>[°</a:t>
                </a:r>
                <a:r>
                  <a:rPr lang="ja-JP" altLang="en-US"/>
                  <a:t>］</a:t>
                </a:r>
              </a:p>
            </c:rich>
          </c:tx>
          <c:layout>
            <c:manualLayout>
              <c:xMode val="edge"/>
              <c:yMode val="edge"/>
              <c:x val="0.45742455612154603"/>
              <c:y val="0.84385952716778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656840"/>
        <c:crosses val="autoZero"/>
        <c:crossBetween val="midCat"/>
      </c:valAx>
      <c:valAx>
        <c:axId val="241656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反射率</a:t>
                </a:r>
              </a:p>
            </c:rich>
          </c:tx>
          <c:layout>
            <c:manualLayout>
              <c:xMode val="edge"/>
              <c:yMode val="edge"/>
              <c:x val="8.7336430763063685E-3"/>
              <c:y val="0.3639502994723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657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75580768074441"/>
          <c:y val="0.15729082343127385"/>
          <c:w val="0.18122309383335714"/>
          <c:h val="0.102181629820316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透過容易軸と偏光方向のなす角と、透過光強度の関係</a:t>
            </a:r>
          </a:p>
        </c:rich>
      </c:tx>
      <c:layout>
        <c:manualLayout>
          <c:xMode val="edge"/>
          <c:yMode val="edge"/>
          <c:x val="0.24142011834319527"/>
          <c:y val="0.9342838340451213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7810650887574"/>
          <c:y val="2.6287001192359806E-2"/>
          <c:w val="0.76804733727810648"/>
          <c:h val="0.8138017452468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偏光!$D$2</c:f>
              <c:strCache>
                <c:ptCount val="1"/>
                <c:pt idx="0">
                  <c:v>Ｖ/Ｖｍａｘ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偏光!$B$3:$B$21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偏光!$D$3:$D$21</c:f>
              <c:numCache>
                <c:formatCode>0.000</c:formatCode>
                <c:ptCount val="19"/>
                <c:pt idx="0">
                  <c:v>0.96444444444444444</c:v>
                </c:pt>
                <c:pt idx="1">
                  <c:v>0.9866666666666668</c:v>
                </c:pt>
                <c:pt idx="2">
                  <c:v>1</c:v>
                </c:pt>
                <c:pt idx="3">
                  <c:v>1</c:v>
                </c:pt>
                <c:pt idx="4">
                  <c:v>0.99111111111111105</c:v>
                </c:pt>
                <c:pt idx="5">
                  <c:v>0.96000000000000008</c:v>
                </c:pt>
                <c:pt idx="6">
                  <c:v>0.91555555555555557</c:v>
                </c:pt>
                <c:pt idx="7">
                  <c:v>0.85333333333333328</c:v>
                </c:pt>
                <c:pt idx="8">
                  <c:v>0.81333333333333335</c:v>
                </c:pt>
                <c:pt idx="9">
                  <c:v>0.73777777777777775</c:v>
                </c:pt>
                <c:pt idx="10">
                  <c:v>0.64888888888888885</c:v>
                </c:pt>
                <c:pt idx="11">
                  <c:v>0.56888888888888889</c:v>
                </c:pt>
                <c:pt idx="12">
                  <c:v>0.49777777777777782</c:v>
                </c:pt>
                <c:pt idx="13">
                  <c:v>0.39555555555555555</c:v>
                </c:pt>
                <c:pt idx="14">
                  <c:v>0.31111111111111112</c:v>
                </c:pt>
                <c:pt idx="15">
                  <c:v>0.24000000000000002</c:v>
                </c:pt>
                <c:pt idx="16">
                  <c:v>0.17777777777777778</c:v>
                </c:pt>
                <c:pt idx="17">
                  <c:v>9.7777777777777783E-2</c:v>
                </c:pt>
                <c:pt idx="18">
                  <c:v>5.7777777777777782E-2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偏光!$F$2</c:f>
              <c:strCache>
                <c:ptCount val="1"/>
                <c:pt idx="0">
                  <c:v>cosθ二乗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偏光!$B$3:$B$21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偏光!$F$3:$F$21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0.99201600000000001</c:v>
                </c:pt>
                <c:pt idx="2">
                  <c:v>0.96825600000000001</c:v>
                </c:pt>
                <c:pt idx="3">
                  <c:v>0.93315599999999999</c:v>
                </c:pt>
                <c:pt idx="4">
                  <c:v>0.88359999999999994</c:v>
                </c:pt>
                <c:pt idx="5">
                  <c:v>0.82083600000000001</c:v>
                </c:pt>
                <c:pt idx="6">
                  <c:v>0.74995599999999996</c:v>
                </c:pt>
                <c:pt idx="7">
                  <c:v>0.67076099999999994</c:v>
                </c:pt>
                <c:pt idx="8">
                  <c:v>0.58675600000000006</c:v>
                </c:pt>
                <c:pt idx="9">
                  <c:v>0.49984899999999993</c:v>
                </c:pt>
                <c:pt idx="10">
                  <c:v>0.41344900000000001</c:v>
                </c:pt>
                <c:pt idx="11">
                  <c:v>0.32947599999999994</c:v>
                </c:pt>
                <c:pt idx="12">
                  <c:v>0.25</c:v>
                </c:pt>
                <c:pt idx="13">
                  <c:v>0.17892899999999998</c:v>
                </c:pt>
                <c:pt idx="14">
                  <c:v>0.11696400000000001</c:v>
                </c:pt>
                <c:pt idx="15">
                  <c:v>6.7081000000000002E-2</c:v>
                </c:pt>
                <c:pt idx="16">
                  <c:v>3.0275999999999997E-2</c:v>
                </c:pt>
                <c:pt idx="17">
                  <c:v>7.5864099999999992E-3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58016"/>
        <c:axId val="241659584"/>
      </c:scatterChart>
      <c:valAx>
        <c:axId val="2416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l-GR" altLang="ja-JP"/>
                  <a:t>Φ</a:t>
                </a:r>
                <a:r>
                  <a:rPr lang="ja-JP" altLang="el-GR"/>
                  <a:t>（</a:t>
                </a:r>
                <a:r>
                  <a:rPr lang="el-GR" altLang="ja-JP"/>
                  <a:t>°</a:t>
                </a:r>
                <a:r>
                  <a:rPr lang="ja-JP" altLang="el-GR"/>
                  <a:t>）</a:t>
                </a:r>
              </a:p>
            </c:rich>
          </c:tx>
          <c:layout>
            <c:manualLayout>
              <c:xMode val="edge"/>
              <c:yMode val="edge"/>
              <c:x val="0.51242603550295862"/>
              <c:y val="0.9058062494200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659584"/>
        <c:crosses val="autoZero"/>
        <c:crossBetween val="midCat"/>
      </c:valAx>
      <c:valAx>
        <c:axId val="24165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Ｖ</a:t>
                </a:r>
                <a:r>
                  <a:rPr lang="en-US" altLang="ja-JP"/>
                  <a:t>/</a:t>
                </a:r>
                <a:r>
                  <a:rPr lang="ja-JP" altLang="en-US"/>
                  <a:t>Ｖｍａｘ</a:t>
                </a:r>
              </a:p>
            </c:rich>
          </c:tx>
          <c:layout>
            <c:manualLayout>
              <c:xMode val="edge"/>
              <c:yMode val="edge"/>
              <c:x val="5.2071005917159761E-2"/>
              <c:y val="0.373494475274778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658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366863905325443"/>
          <c:y val="0.51478710668371286"/>
          <c:w val="0.19171597633136095"/>
          <c:h val="0.123767963947360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44450</xdr:rowOff>
    </xdr:from>
    <xdr:to>
      <xdr:col>9</xdr:col>
      <xdr:colOff>590550</xdr:colOff>
      <xdr:row>56</xdr:row>
      <xdr:rowOff>120650</xdr:rowOff>
    </xdr:to>
    <xdr:graphicFrame macro="">
      <xdr:nvGraphicFramePr>
        <xdr:cNvPr id="1027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22</xdr:row>
      <xdr:rowOff>6350</xdr:rowOff>
    </xdr:from>
    <xdr:to>
      <xdr:col>9</xdr:col>
      <xdr:colOff>552450</xdr:colOff>
      <xdr:row>55</xdr:row>
      <xdr:rowOff>88900</xdr:rowOff>
    </xdr:to>
    <xdr:graphicFrame macro="">
      <xdr:nvGraphicFramePr>
        <xdr:cNvPr id="2052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21</xdr:row>
      <xdr:rowOff>57150</xdr:rowOff>
    </xdr:from>
    <xdr:to>
      <xdr:col>8</xdr:col>
      <xdr:colOff>539750</xdr:colOff>
      <xdr:row>56</xdr:row>
      <xdr:rowOff>76200</xdr:rowOff>
    </xdr:to>
    <xdr:graphicFrame macro="">
      <xdr:nvGraphicFramePr>
        <xdr:cNvPr id="307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32" workbookViewId="0">
      <selection activeCell="L6" sqref="L6"/>
    </sheetView>
  </sheetViews>
  <sheetFormatPr defaultRowHeight="13"/>
  <cols>
    <col min="1" max="1" width="2.6328125" customWidth="1"/>
    <col min="2" max="2" width="10.453125" customWidth="1"/>
    <col min="3" max="3" width="9.08984375" customWidth="1"/>
    <col min="4" max="4" width="10.36328125" customWidth="1"/>
    <col min="5" max="5" width="5.453125" customWidth="1"/>
    <col min="6" max="6" width="10.90625" customWidth="1"/>
    <col min="7" max="7" width="9.08984375" customWidth="1"/>
    <col min="8" max="8" width="10.36328125" customWidth="1"/>
  </cols>
  <sheetData>
    <row r="1" spans="1:9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3" t="s">
        <v>5</v>
      </c>
      <c r="G1" s="34" t="s">
        <v>6</v>
      </c>
      <c r="H1" s="2" t="s">
        <v>3</v>
      </c>
      <c r="I1" s="2"/>
    </row>
    <row r="2" spans="1:9">
      <c r="A2" s="2">
        <v>1</v>
      </c>
      <c r="B2" s="2">
        <v>6.9</v>
      </c>
      <c r="C2" s="2">
        <f>B2*(B2-4)</f>
        <v>20.010000000000005</v>
      </c>
      <c r="D2" s="35">
        <f>C2/A2</f>
        <v>20.010000000000005</v>
      </c>
      <c r="E2" s="35">
        <f>(5*10^-4/2*(86^2))*C2/A2</f>
        <v>36.998490000000011</v>
      </c>
      <c r="F2" s="2">
        <v>5.8</v>
      </c>
      <c r="G2" s="2">
        <f>F2*(F2-4.2)</f>
        <v>9.2799999999999976</v>
      </c>
      <c r="H2" s="6">
        <f>G2/A2</f>
        <v>9.2799999999999976</v>
      </c>
      <c r="I2" s="2">
        <f>(0.1/2*(79^2))*G2/A2</f>
        <v>2895.8239999999992</v>
      </c>
    </row>
    <row r="3" spans="1:9">
      <c r="A3" s="2">
        <v>2</v>
      </c>
      <c r="B3" s="2">
        <v>8.6</v>
      </c>
      <c r="C3" s="2">
        <f t="shared" ref="C3:C8" si="0">B3*(B3-4)</f>
        <v>39.559999999999995</v>
      </c>
      <c r="D3" s="35">
        <f t="shared" ref="D3:D8" si="1">C3/A3</f>
        <v>19.779999999999998</v>
      </c>
      <c r="E3" s="35">
        <f t="shared" ref="E3:E8" si="2">(5*10^-4/2*(86^2))*C3/A3</f>
        <v>36.573219999999992</v>
      </c>
      <c r="F3" s="2">
        <v>6.7</v>
      </c>
      <c r="G3" s="2">
        <f t="shared" ref="G3:G8" si="3">F3*(F3-4.2)</f>
        <v>16.75</v>
      </c>
      <c r="H3" s="6">
        <f t="shared" ref="H3:H8" si="4">G3/A3</f>
        <v>8.375</v>
      </c>
      <c r="I3" s="2">
        <f t="shared" ref="I3:I8" si="5">(0.1/2*(79^2))*G3/A3</f>
        <v>2613.4187500000003</v>
      </c>
    </row>
    <row r="4" spans="1:9">
      <c r="A4" s="2">
        <v>3</v>
      </c>
      <c r="B4" s="2">
        <v>10.1</v>
      </c>
      <c r="C4" s="2">
        <f t="shared" si="0"/>
        <v>61.609999999999992</v>
      </c>
      <c r="D4" s="35">
        <f t="shared" si="1"/>
        <v>20.536666666666665</v>
      </c>
      <c r="E4" s="35">
        <f t="shared" si="2"/>
        <v>37.972296666666658</v>
      </c>
      <c r="F4" s="2">
        <v>7.6</v>
      </c>
      <c r="G4" s="2">
        <f t="shared" si="3"/>
        <v>25.839999999999996</v>
      </c>
      <c r="H4" s="6">
        <f t="shared" si="4"/>
        <v>8.6133333333333315</v>
      </c>
      <c r="I4" s="2">
        <f t="shared" si="5"/>
        <v>2687.7906666666663</v>
      </c>
    </row>
    <row r="5" spans="1:9">
      <c r="A5" s="2">
        <v>4</v>
      </c>
      <c r="B5" s="2">
        <v>11</v>
      </c>
      <c r="C5" s="2">
        <f t="shared" si="0"/>
        <v>77</v>
      </c>
      <c r="D5" s="35">
        <f t="shared" si="1"/>
        <v>19.25</v>
      </c>
      <c r="E5" s="35">
        <f t="shared" si="2"/>
        <v>35.593249999999998</v>
      </c>
      <c r="F5" s="2">
        <v>8.4</v>
      </c>
      <c r="G5" s="2">
        <f t="shared" si="3"/>
        <v>35.28</v>
      </c>
      <c r="H5" s="6">
        <f t="shared" si="4"/>
        <v>8.82</v>
      </c>
      <c r="I5" s="2">
        <f t="shared" si="5"/>
        <v>2752.2810000000004</v>
      </c>
    </row>
    <row r="6" spans="1:9">
      <c r="A6" s="2">
        <v>5</v>
      </c>
      <c r="B6" s="2">
        <v>12</v>
      </c>
      <c r="C6" s="2">
        <f t="shared" si="0"/>
        <v>96</v>
      </c>
      <c r="D6" s="35">
        <f t="shared" si="1"/>
        <v>19.2</v>
      </c>
      <c r="E6" s="35">
        <f t="shared" si="2"/>
        <v>35.500799999999998</v>
      </c>
      <c r="F6" s="2">
        <v>9</v>
      </c>
      <c r="G6" s="2">
        <f t="shared" si="3"/>
        <v>43.199999999999996</v>
      </c>
      <c r="H6" s="6">
        <f t="shared" si="4"/>
        <v>8.6399999999999988</v>
      </c>
      <c r="I6" s="2">
        <f t="shared" si="5"/>
        <v>2696.1120000000001</v>
      </c>
    </row>
    <row r="7" spans="1:9">
      <c r="A7" s="2">
        <v>6</v>
      </c>
      <c r="B7" s="2">
        <v>13.1</v>
      </c>
      <c r="C7" s="2">
        <f t="shared" si="0"/>
        <v>119.21</v>
      </c>
      <c r="D7" s="35">
        <f t="shared" si="1"/>
        <v>19.868333333333332</v>
      </c>
      <c r="E7" s="35">
        <f t="shared" si="2"/>
        <v>36.736548333333332</v>
      </c>
      <c r="F7" s="2">
        <v>9.6</v>
      </c>
      <c r="G7" s="2">
        <f t="shared" si="3"/>
        <v>51.839999999999996</v>
      </c>
      <c r="H7" s="6">
        <f t="shared" si="4"/>
        <v>8.6399999999999988</v>
      </c>
      <c r="I7" s="2">
        <f t="shared" si="5"/>
        <v>2696.1119999999996</v>
      </c>
    </row>
    <row r="8" spans="1:9">
      <c r="A8" s="2">
        <v>7</v>
      </c>
      <c r="B8" s="2">
        <v>13.9</v>
      </c>
      <c r="C8" s="2">
        <f t="shared" si="0"/>
        <v>137.61000000000001</v>
      </c>
      <c r="D8" s="35">
        <f t="shared" si="1"/>
        <v>19.658571428571431</v>
      </c>
      <c r="E8" s="35">
        <f t="shared" si="2"/>
        <v>36.348698571428578</v>
      </c>
      <c r="F8" s="2">
        <v>10</v>
      </c>
      <c r="G8" s="2">
        <f t="shared" si="3"/>
        <v>58</v>
      </c>
      <c r="H8" s="6">
        <f t="shared" si="4"/>
        <v>8.2857142857142865</v>
      </c>
      <c r="I8" s="2">
        <f t="shared" si="5"/>
        <v>2585.5571428571429</v>
      </c>
    </row>
  </sheetData>
  <phoneticPr fontId="5"/>
  <pageMargins left="0.75" right="0.75" top="1" bottom="1" header="0.51200000000000001" footer="0.51200000000000001"/>
  <pageSetup paperSize="9" orientation="portrait" verticalDpi="0" r:id="rId1"/>
  <headerFooter alignWithMargins="0">
    <oddHeader>&amp;A</oddHeader>
    <oddFooter>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5" workbookViewId="0">
      <selection activeCell="J50" sqref="J50"/>
    </sheetView>
  </sheetViews>
  <sheetFormatPr defaultRowHeight="13"/>
  <cols>
    <col min="1" max="1" width="5.90625" customWidth="1"/>
  </cols>
  <sheetData>
    <row r="1" spans="1:11" ht="13.5" thickBot="1">
      <c r="A1" s="1" t="s">
        <v>7</v>
      </c>
    </row>
    <row r="2" spans="1:11" ht="13.5" thickBot="1">
      <c r="B2" s="8" t="s">
        <v>8</v>
      </c>
      <c r="C2" s="9" t="s">
        <v>9</v>
      </c>
      <c r="D2" s="32" t="s">
        <v>10</v>
      </c>
      <c r="E2" s="9" t="s">
        <v>11</v>
      </c>
      <c r="F2" s="4" t="s">
        <v>12</v>
      </c>
      <c r="J2" s="7"/>
      <c r="K2" s="7"/>
    </row>
    <row r="3" spans="1:11">
      <c r="B3" s="12">
        <v>0</v>
      </c>
      <c r="C3" s="10"/>
      <c r="D3" s="28"/>
      <c r="E3" s="10"/>
      <c r="F3" s="13"/>
      <c r="J3" s="7"/>
      <c r="K3" s="7"/>
    </row>
    <row r="4" spans="1:11">
      <c r="B4" s="12">
        <v>5</v>
      </c>
      <c r="C4" s="10"/>
      <c r="D4" s="28"/>
      <c r="E4" s="10"/>
      <c r="F4" s="13"/>
      <c r="J4" s="7"/>
      <c r="K4" s="7"/>
    </row>
    <row r="5" spans="1:11">
      <c r="B5" s="12">
        <v>10</v>
      </c>
      <c r="C5" s="11">
        <v>0.18</v>
      </c>
      <c r="D5" s="29">
        <f>C5/4.7</f>
        <v>3.8297872340425532E-2</v>
      </c>
      <c r="E5" s="11">
        <v>0.15</v>
      </c>
      <c r="F5" s="14">
        <f>E5/5</f>
        <v>0.03</v>
      </c>
      <c r="J5" s="7"/>
      <c r="K5" s="7"/>
    </row>
    <row r="6" spans="1:11">
      <c r="B6" s="12">
        <v>15</v>
      </c>
      <c r="C6" s="11">
        <v>0.18</v>
      </c>
      <c r="D6" s="29">
        <f t="shared" ref="D6:D18" si="0">C6/4.7</f>
        <v>3.8297872340425532E-2</v>
      </c>
      <c r="E6" s="11">
        <v>0.14000000000000001</v>
      </c>
      <c r="F6" s="14">
        <f t="shared" ref="F6:F19" si="1">E6/5</f>
        <v>2.8000000000000004E-2</v>
      </c>
      <c r="J6" s="7"/>
      <c r="K6" s="7"/>
    </row>
    <row r="7" spans="1:11" ht="14">
      <c r="B7" s="12">
        <v>20</v>
      </c>
      <c r="C7" s="11">
        <v>0.2</v>
      </c>
      <c r="D7" s="29">
        <f t="shared" si="0"/>
        <v>4.2553191489361701E-2</v>
      </c>
      <c r="E7" s="11">
        <v>0.125</v>
      </c>
      <c r="F7" s="14">
        <f t="shared" si="1"/>
        <v>2.5000000000000001E-2</v>
      </c>
      <c r="H7" s="18" t="s">
        <v>13</v>
      </c>
      <c r="J7" s="7"/>
      <c r="K7" s="7"/>
    </row>
    <row r="8" spans="1:11" ht="14">
      <c r="B8" s="12">
        <v>25</v>
      </c>
      <c r="C8" s="11">
        <v>0.22</v>
      </c>
      <c r="D8" s="29">
        <f t="shared" si="0"/>
        <v>4.6808510638297871E-2</v>
      </c>
      <c r="E8" s="11">
        <v>0.1</v>
      </c>
      <c r="F8" s="14">
        <f t="shared" si="1"/>
        <v>0.02</v>
      </c>
      <c r="H8" s="19" t="s">
        <v>14</v>
      </c>
      <c r="J8" s="7"/>
      <c r="K8" s="7"/>
    </row>
    <row r="9" spans="1:11" ht="14">
      <c r="B9" s="12">
        <v>30</v>
      </c>
      <c r="C9" s="11">
        <v>0.23</v>
      </c>
      <c r="D9" s="29">
        <f t="shared" si="0"/>
        <v>4.8936170212765959E-2</v>
      </c>
      <c r="E9" s="11">
        <v>0.09</v>
      </c>
      <c r="F9" s="14">
        <f t="shared" si="1"/>
        <v>1.7999999999999999E-2</v>
      </c>
      <c r="H9" s="19" t="s">
        <v>15</v>
      </c>
      <c r="J9" s="7"/>
      <c r="K9" s="7"/>
    </row>
    <row r="10" spans="1:11" ht="14">
      <c r="B10" s="12">
        <v>35</v>
      </c>
      <c r="C10" s="11">
        <v>0.27</v>
      </c>
      <c r="D10" s="29">
        <f t="shared" si="0"/>
        <v>5.7446808510638298E-2</v>
      </c>
      <c r="E10" s="11">
        <v>7.0000000000000007E-2</v>
      </c>
      <c r="F10" s="14">
        <f t="shared" si="1"/>
        <v>1.4000000000000002E-2</v>
      </c>
      <c r="H10" s="18" t="s">
        <v>16</v>
      </c>
      <c r="J10" s="7"/>
      <c r="K10" s="7"/>
    </row>
    <row r="11" spans="1:11">
      <c r="B11" s="12">
        <v>40</v>
      </c>
      <c r="C11" s="11">
        <v>0.3</v>
      </c>
      <c r="D11" s="29">
        <f t="shared" si="0"/>
        <v>6.3829787234042548E-2</v>
      </c>
      <c r="E11" s="11">
        <v>0.05</v>
      </c>
      <c r="F11" s="14">
        <f t="shared" si="1"/>
        <v>0.01</v>
      </c>
      <c r="J11" s="7"/>
      <c r="K11" s="7"/>
    </row>
    <row r="12" spans="1:11">
      <c r="B12" s="12">
        <v>45</v>
      </c>
      <c r="C12" s="11">
        <v>0.36</v>
      </c>
      <c r="D12" s="29">
        <f t="shared" si="0"/>
        <v>7.6595744680851063E-2</v>
      </c>
      <c r="E12" s="11">
        <v>0.03</v>
      </c>
      <c r="F12" s="14">
        <f t="shared" si="1"/>
        <v>6.0000000000000001E-3</v>
      </c>
      <c r="J12" s="7"/>
      <c r="K12" s="7"/>
    </row>
    <row r="13" spans="1:11">
      <c r="B13" s="12">
        <v>50</v>
      </c>
      <c r="C13" s="11">
        <v>0.43</v>
      </c>
      <c r="D13" s="29">
        <f t="shared" si="0"/>
        <v>9.1489361702127653E-2</v>
      </c>
      <c r="E13" s="11">
        <v>0.01</v>
      </c>
      <c r="F13" s="14">
        <f t="shared" si="1"/>
        <v>2E-3</v>
      </c>
      <c r="J13" s="7"/>
      <c r="K13" s="7"/>
    </row>
    <row r="14" spans="1:11">
      <c r="B14" s="12">
        <v>55</v>
      </c>
      <c r="C14" s="11">
        <v>0.52</v>
      </c>
      <c r="D14" s="29">
        <f t="shared" si="0"/>
        <v>0.11063829787234042</v>
      </c>
      <c r="E14" s="11">
        <v>0.01</v>
      </c>
      <c r="F14" s="14">
        <f t="shared" si="1"/>
        <v>2E-3</v>
      </c>
      <c r="J14" s="7"/>
      <c r="K14" s="7"/>
    </row>
    <row r="15" spans="1:11">
      <c r="B15" s="12">
        <v>60</v>
      </c>
      <c r="C15" s="11">
        <v>0.68</v>
      </c>
      <c r="D15" s="29">
        <f t="shared" si="0"/>
        <v>0.1446808510638298</v>
      </c>
      <c r="E15" s="11">
        <v>0.03</v>
      </c>
      <c r="F15" s="14">
        <f t="shared" si="1"/>
        <v>6.0000000000000001E-3</v>
      </c>
      <c r="J15" s="7"/>
      <c r="K15" s="7"/>
    </row>
    <row r="16" spans="1:11">
      <c r="B16" s="12">
        <v>65</v>
      </c>
      <c r="C16" s="11">
        <v>0.86</v>
      </c>
      <c r="D16" s="29">
        <f t="shared" si="0"/>
        <v>0.18297872340425531</v>
      </c>
      <c r="E16" s="11">
        <v>0.1</v>
      </c>
      <c r="F16" s="14">
        <f t="shared" si="1"/>
        <v>0.02</v>
      </c>
      <c r="J16" s="7"/>
      <c r="K16" s="7"/>
    </row>
    <row r="17" spans="2:11">
      <c r="B17" s="12">
        <v>70</v>
      </c>
      <c r="C17" s="11">
        <v>1.1200000000000001</v>
      </c>
      <c r="D17" s="29">
        <f t="shared" si="0"/>
        <v>0.23829787234042554</v>
      </c>
      <c r="E17" s="11">
        <v>0.2</v>
      </c>
      <c r="F17" s="14">
        <f t="shared" si="1"/>
        <v>0.04</v>
      </c>
      <c r="J17" s="7"/>
      <c r="K17" s="7"/>
    </row>
    <row r="18" spans="2:11">
      <c r="B18" s="12">
        <v>75</v>
      </c>
      <c r="C18" s="11">
        <v>1.39</v>
      </c>
      <c r="D18" s="29">
        <f t="shared" si="0"/>
        <v>0.29574468085106381</v>
      </c>
      <c r="E18" s="11">
        <v>0.49</v>
      </c>
      <c r="F18" s="14">
        <f t="shared" si="1"/>
        <v>9.8000000000000004E-2</v>
      </c>
      <c r="J18" s="7"/>
      <c r="K18" s="7"/>
    </row>
    <row r="19" spans="2:11" ht="14">
      <c r="B19" s="12">
        <v>80</v>
      </c>
      <c r="C19" s="10"/>
      <c r="D19" s="28"/>
      <c r="E19" s="11">
        <v>1.08</v>
      </c>
      <c r="F19" s="14">
        <f t="shared" si="1"/>
        <v>0.21600000000000003</v>
      </c>
      <c r="H19" s="19" t="s">
        <v>17</v>
      </c>
      <c r="I19" s="18"/>
      <c r="J19" s="7"/>
      <c r="K19" s="7"/>
    </row>
    <row r="20" spans="2:11">
      <c r="B20" s="12">
        <v>85</v>
      </c>
      <c r="C20" s="10"/>
      <c r="D20" s="28"/>
      <c r="E20" s="10"/>
      <c r="F20" s="13"/>
      <c r="J20" s="7"/>
      <c r="K20" s="7"/>
    </row>
    <row r="21" spans="2:11" ht="13.5" thickBot="1">
      <c r="B21" s="15">
        <v>90</v>
      </c>
      <c r="C21" s="16"/>
      <c r="D21" s="30"/>
      <c r="E21" s="16"/>
      <c r="F21" s="17"/>
      <c r="J21" s="7"/>
      <c r="K21" s="7"/>
    </row>
    <row r="22" spans="2:11">
      <c r="E22" s="31"/>
    </row>
  </sheetData>
  <phoneticPr fontId="5"/>
  <pageMargins left="0.75" right="0.75" top="1" bottom="1" header="0.51200000000000001" footer="0.51200000000000001"/>
  <pageSetup paperSize="9" orientation="portrait" horizontalDpi="0" verticalDpi="0" r:id="rId1"/>
  <headerFooter alignWithMargins="0">
    <oddHeader>&amp;A</oddHeader>
    <oddFooter>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5" workbookViewId="0">
      <selection activeCell="B2" sqref="B2"/>
    </sheetView>
  </sheetViews>
  <sheetFormatPr defaultRowHeight="13"/>
  <sheetData>
    <row r="1" spans="1:6" ht="13.5" thickBot="1">
      <c r="A1" t="s">
        <v>18</v>
      </c>
    </row>
    <row r="2" spans="1:6" ht="13.5" thickBot="1">
      <c r="B2" s="3" t="s">
        <v>19</v>
      </c>
      <c r="C2" s="27" t="s">
        <v>20</v>
      </c>
      <c r="D2" s="27" t="s">
        <v>21</v>
      </c>
      <c r="E2" s="27" t="s">
        <v>22</v>
      </c>
      <c r="F2" s="4" t="s">
        <v>23</v>
      </c>
    </row>
    <row r="3" spans="1:6">
      <c r="B3" s="20">
        <v>0</v>
      </c>
      <c r="C3" s="6">
        <v>2.17</v>
      </c>
      <c r="D3" s="5">
        <f>C3/2.25</f>
        <v>0.96444444444444444</v>
      </c>
      <c r="E3" s="2">
        <v>1</v>
      </c>
      <c r="F3" s="21">
        <v>1</v>
      </c>
    </row>
    <row r="4" spans="1:6">
      <c r="B4" s="20">
        <v>5</v>
      </c>
      <c r="C4" s="6">
        <v>2.2200000000000002</v>
      </c>
      <c r="D4" s="5">
        <f t="shared" ref="D4:D19" si="0">C4/2.25</f>
        <v>0.9866666666666668</v>
      </c>
      <c r="E4" s="5">
        <v>0.996</v>
      </c>
      <c r="F4" s="22">
        <f>E4^2</f>
        <v>0.99201600000000001</v>
      </c>
    </row>
    <row r="5" spans="1:6">
      <c r="B5" s="20">
        <v>10</v>
      </c>
      <c r="C5" s="6">
        <v>2.25</v>
      </c>
      <c r="D5" s="5">
        <f t="shared" si="0"/>
        <v>1</v>
      </c>
      <c r="E5" s="5">
        <v>0.98399999999999999</v>
      </c>
      <c r="F5" s="22">
        <f t="shared" ref="F5:F20" si="1">E5^2</f>
        <v>0.96825600000000001</v>
      </c>
    </row>
    <row r="6" spans="1:6">
      <c r="B6" s="20">
        <v>15</v>
      </c>
      <c r="C6" s="6">
        <v>2.25</v>
      </c>
      <c r="D6" s="5">
        <f t="shared" si="0"/>
        <v>1</v>
      </c>
      <c r="E6" s="5">
        <v>0.96599999999999997</v>
      </c>
      <c r="F6" s="22">
        <f t="shared" si="1"/>
        <v>0.93315599999999999</v>
      </c>
    </row>
    <row r="7" spans="1:6">
      <c r="B7" s="20">
        <v>20</v>
      </c>
      <c r="C7" s="6">
        <v>2.23</v>
      </c>
      <c r="D7" s="5">
        <f t="shared" si="0"/>
        <v>0.99111111111111105</v>
      </c>
      <c r="E7" s="5">
        <v>0.94</v>
      </c>
      <c r="F7" s="22">
        <f t="shared" si="1"/>
        <v>0.88359999999999994</v>
      </c>
    </row>
    <row r="8" spans="1:6">
      <c r="B8" s="20">
        <v>25</v>
      </c>
      <c r="C8" s="6">
        <v>2.16</v>
      </c>
      <c r="D8" s="5">
        <f t="shared" si="0"/>
        <v>0.96000000000000008</v>
      </c>
      <c r="E8" s="5">
        <v>0.90600000000000003</v>
      </c>
      <c r="F8" s="22">
        <f t="shared" si="1"/>
        <v>0.82083600000000001</v>
      </c>
    </row>
    <row r="9" spans="1:6">
      <c r="B9" s="20">
        <v>30</v>
      </c>
      <c r="C9" s="6">
        <v>2.06</v>
      </c>
      <c r="D9" s="5">
        <f t="shared" si="0"/>
        <v>0.91555555555555557</v>
      </c>
      <c r="E9" s="5">
        <v>0.86599999999999999</v>
      </c>
      <c r="F9" s="22">
        <f t="shared" si="1"/>
        <v>0.74995599999999996</v>
      </c>
    </row>
    <row r="10" spans="1:6">
      <c r="B10" s="20">
        <v>35</v>
      </c>
      <c r="C10" s="6">
        <v>1.92</v>
      </c>
      <c r="D10" s="5">
        <f t="shared" si="0"/>
        <v>0.85333333333333328</v>
      </c>
      <c r="E10" s="5">
        <v>0.81899999999999995</v>
      </c>
      <c r="F10" s="22">
        <f t="shared" si="1"/>
        <v>0.67076099999999994</v>
      </c>
    </row>
    <row r="11" spans="1:6">
      <c r="B11" s="20">
        <v>40</v>
      </c>
      <c r="C11" s="6">
        <v>1.83</v>
      </c>
      <c r="D11" s="5">
        <f t="shared" si="0"/>
        <v>0.81333333333333335</v>
      </c>
      <c r="E11" s="5">
        <v>0.76600000000000001</v>
      </c>
      <c r="F11" s="22">
        <f t="shared" si="1"/>
        <v>0.58675600000000006</v>
      </c>
    </row>
    <row r="12" spans="1:6">
      <c r="B12" s="20">
        <v>45</v>
      </c>
      <c r="C12" s="6">
        <v>1.66</v>
      </c>
      <c r="D12" s="5">
        <f t="shared" si="0"/>
        <v>0.73777777777777775</v>
      </c>
      <c r="E12" s="5">
        <v>0.70699999999999996</v>
      </c>
      <c r="F12" s="22">
        <f t="shared" si="1"/>
        <v>0.49984899999999993</v>
      </c>
    </row>
    <row r="13" spans="1:6">
      <c r="B13" s="20">
        <v>50</v>
      </c>
      <c r="C13" s="6">
        <v>1.46</v>
      </c>
      <c r="D13" s="5">
        <f t="shared" si="0"/>
        <v>0.64888888888888885</v>
      </c>
      <c r="E13" s="5">
        <v>0.64300000000000002</v>
      </c>
      <c r="F13" s="22">
        <f t="shared" si="1"/>
        <v>0.41344900000000001</v>
      </c>
    </row>
    <row r="14" spans="1:6">
      <c r="B14" s="20">
        <v>55</v>
      </c>
      <c r="C14" s="6">
        <v>1.28</v>
      </c>
      <c r="D14" s="5">
        <f t="shared" si="0"/>
        <v>0.56888888888888889</v>
      </c>
      <c r="E14" s="5">
        <v>0.57399999999999995</v>
      </c>
      <c r="F14" s="22">
        <f t="shared" si="1"/>
        <v>0.32947599999999994</v>
      </c>
    </row>
    <row r="15" spans="1:6">
      <c r="B15" s="20">
        <v>60</v>
      </c>
      <c r="C15" s="6">
        <v>1.1200000000000001</v>
      </c>
      <c r="D15" s="5">
        <f t="shared" si="0"/>
        <v>0.49777777777777782</v>
      </c>
      <c r="E15" s="5">
        <v>0.5</v>
      </c>
      <c r="F15" s="22">
        <f t="shared" si="1"/>
        <v>0.25</v>
      </c>
    </row>
    <row r="16" spans="1:6">
      <c r="B16" s="20">
        <v>65</v>
      </c>
      <c r="C16" s="6">
        <v>0.89</v>
      </c>
      <c r="D16" s="5">
        <f t="shared" si="0"/>
        <v>0.39555555555555555</v>
      </c>
      <c r="E16" s="5">
        <v>0.42299999999999999</v>
      </c>
      <c r="F16" s="22">
        <f t="shared" si="1"/>
        <v>0.17892899999999998</v>
      </c>
    </row>
    <row r="17" spans="2:6">
      <c r="B17" s="20">
        <v>70</v>
      </c>
      <c r="C17" s="6">
        <v>0.7</v>
      </c>
      <c r="D17" s="5">
        <f t="shared" si="0"/>
        <v>0.31111111111111112</v>
      </c>
      <c r="E17" s="5">
        <v>0.34200000000000003</v>
      </c>
      <c r="F17" s="22">
        <f t="shared" si="1"/>
        <v>0.11696400000000001</v>
      </c>
    </row>
    <row r="18" spans="2:6">
      <c r="B18" s="20">
        <v>75</v>
      </c>
      <c r="C18" s="6">
        <v>0.54</v>
      </c>
      <c r="D18" s="5">
        <f t="shared" si="0"/>
        <v>0.24000000000000002</v>
      </c>
      <c r="E18" s="5">
        <v>0.25900000000000001</v>
      </c>
      <c r="F18" s="22">
        <f t="shared" si="1"/>
        <v>6.7081000000000002E-2</v>
      </c>
    </row>
    <row r="19" spans="2:6">
      <c r="B19" s="20">
        <v>80</v>
      </c>
      <c r="C19" s="6">
        <v>0.4</v>
      </c>
      <c r="D19" s="5">
        <f t="shared" si="0"/>
        <v>0.17777777777777778</v>
      </c>
      <c r="E19" s="5">
        <v>0.17399999999999999</v>
      </c>
      <c r="F19" s="22">
        <f t="shared" si="1"/>
        <v>3.0275999999999997E-2</v>
      </c>
    </row>
    <row r="20" spans="2:6">
      <c r="B20" s="20">
        <v>85</v>
      </c>
      <c r="C20" s="6">
        <v>0.22</v>
      </c>
      <c r="D20" s="5">
        <f>C20/2.25</f>
        <v>9.7777777777777783E-2</v>
      </c>
      <c r="E20" s="2">
        <v>8.7099999999999997E-2</v>
      </c>
      <c r="F20" s="22">
        <f t="shared" si="1"/>
        <v>7.5864099999999992E-3</v>
      </c>
    </row>
    <row r="21" spans="2:6" ht="13.5" thickBot="1">
      <c r="B21" s="23">
        <v>90</v>
      </c>
      <c r="C21" s="24">
        <v>0.13</v>
      </c>
      <c r="D21" s="25">
        <f>C21/2.25</f>
        <v>5.7777777777777782E-2</v>
      </c>
      <c r="E21" s="25">
        <v>0</v>
      </c>
      <c r="F21" s="26">
        <f>E21^2</f>
        <v>0</v>
      </c>
    </row>
  </sheetData>
  <phoneticPr fontId="5"/>
  <pageMargins left="0.75" right="0.75" top="1" bottom="1" header="0.51200000000000001" footer="0.51200000000000001"/>
  <pageSetup paperSize="9" orientation="portrait" horizontalDpi="0" verticalDpi="0" r:id="rId1"/>
  <headerFooter alignWithMargins="0">
    <oddHeader>&amp;A</oddHeader>
    <oddFooter>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反射率</vt:lpstr>
      <vt:lpstr>偏光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Uehara</dc:creator>
  <cp:lastModifiedBy>桜庭玉藻</cp:lastModifiedBy>
  <cp:lastPrinted>1998-12-07T02:19:10Z</cp:lastPrinted>
  <dcterms:created xsi:type="dcterms:W3CDTF">1998-12-02T15:02:36Z</dcterms:created>
  <dcterms:modified xsi:type="dcterms:W3CDTF">2014-08-09T09:49:06Z</dcterms:modified>
</cp:coreProperties>
</file>