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460" tabRatio="500" activeTab="1"/>
  </bookViews>
  <sheets>
    <sheet name="Lipids_Compared" sheetId="1" r:id="rId1"/>
    <sheet name="Lipids2" sheetId="2" r:id="rId2"/>
  </sheets>
  <definedNames>
    <definedName name="_xlnm._FilterDatabase" localSheetId="0" hidden="1">Lipids_Compared!$A$2:$AK$2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5" i="1" l="1"/>
  <c r="AN35" i="1"/>
  <c r="AM32" i="1"/>
  <c r="AN32" i="1"/>
  <c r="AM31" i="1"/>
  <c r="AN31" i="1"/>
  <c r="AM30" i="1"/>
  <c r="AM29" i="1"/>
  <c r="AN29" i="1"/>
  <c r="AM28" i="1"/>
  <c r="AM27" i="1"/>
  <c r="AN27" i="1"/>
  <c r="AM26" i="1"/>
  <c r="AM25" i="1"/>
  <c r="AN25" i="1"/>
  <c r="AM24" i="1"/>
  <c r="AN24" i="1"/>
  <c r="AM23" i="1"/>
  <c r="AM22" i="1"/>
  <c r="AM21" i="1"/>
  <c r="AN21" i="1"/>
  <c r="AM20" i="1"/>
  <c r="AN20" i="1"/>
  <c r="AM19" i="1"/>
  <c r="AM18" i="1"/>
  <c r="AN18" i="1"/>
  <c r="AM17" i="1"/>
  <c r="AM16" i="1"/>
  <c r="AM15" i="1"/>
  <c r="AN15" i="1"/>
  <c r="AM13" i="1"/>
  <c r="AN13" i="1"/>
  <c r="AM12" i="1"/>
  <c r="AM11" i="1"/>
  <c r="AM10" i="1"/>
  <c r="AN10" i="1"/>
  <c r="AM9" i="1"/>
  <c r="AN9" i="1"/>
  <c r="AM8" i="1"/>
  <c r="AM7" i="1"/>
  <c r="AM6" i="1"/>
  <c r="AN6" i="1"/>
  <c r="AN5" i="1"/>
  <c r="AM5" i="1"/>
  <c r="AK6" i="1"/>
  <c r="AK32" i="1"/>
  <c r="AK10" i="1"/>
  <c r="D37" i="2"/>
  <c r="G37" i="1"/>
  <c r="E30" i="2"/>
  <c r="E29" i="2"/>
  <c r="E17" i="2"/>
  <c r="E15" i="2"/>
  <c r="E8" i="2"/>
  <c r="J30" i="1"/>
  <c r="J29" i="1"/>
  <c r="J17" i="1"/>
  <c r="J15" i="1"/>
  <c r="J8" i="1"/>
  <c r="AG37" i="1"/>
  <c r="AG35" i="1"/>
  <c r="AG11" i="1"/>
  <c r="N8" i="1"/>
</calcChain>
</file>

<file path=xl/sharedStrings.xml><?xml version="1.0" encoding="utf-8"?>
<sst xmlns="http://schemas.openxmlformats.org/spreadsheetml/2006/main" count="360" uniqueCount="167">
  <si>
    <t>Abraliopsis</t>
  </si>
  <si>
    <t>Agonidae</t>
  </si>
  <si>
    <t>Ammodytes</t>
  </si>
  <si>
    <t>Atheresthes</t>
  </si>
  <si>
    <t>Citharichthys</t>
  </si>
  <si>
    <t>Cottidae</t>
  </si>
  <si>
    <t>Doryteuthis</t>
  </si>
  <si>
    <t>Engraulis</t>
  </si>
  <si>
    <t>Euphausiidae</t>
  </si>
  <si>
    <t>Glyptocephalus</t>
  </si>
  <si>
    <t>Gonatus</t>
  </si>
  <si>
    <t>Liparidae</t>
  </si>
  <si>
    <t>Lyopsetta</t>
  </si>
  <si>
    <t>Merluccius</t>
  </si>
  <si>
    <t>Microgadus</t>
  </si>
  <si>
    <t>Microstomus</t>
  </si>
  <si>
    <t>Natantia</t>
  </si>
  <si>
    <t>Octopoda</t>
  </si>
  <si>
    <t>Ophiodon</t>
  </si>
  <si>
    <t>Osmeridae</t>
  </si>
  <si>
    <t>Oxylebius</t>
  </si>
  <si>
    <t>Pandalus</t>
  </si>
  <si>
    <t>Pleuronectidae</t>
  </si>
  <si>
    <t>Psettichthys</t>
  </si>
  <si>
    <t>Ronquilus</t>
  </si>
  <si>
    <t>Sardinops</t>
  </si>
  <si>
    <t>Sebastes</t>
  </si>
  <si>
    <t>Sergestidae</t>
  </si>
  <si>
    <t>Zaniolepididae</t>
  </si>
  <si>
    <t>TaxonGroup</t>
  </si>
  <si>
    <t>in Diet?</t>
  </si>
  <si>
    <t>CommonName</t>
  </si>
  <si>
    <t>Blacktip Squid</t>
  </si>
  <si>
    <t>Poacher</t>
  </si>
  <si>
    <t>Pacific Sandlace</t>
  </si>
  <si>
    <t>Arrowtooth Flounder</t>
  </si>
  <si>
    <t>Sanddab</t>
  </si>
  <si>
    <t>Sculpin</t>
  </si>
  <si>
    <t>Market Squid</t>
  </si>
  <si>
    <t>Northern Anchovy</t>
  </si>
  <si>
    <t>Krill</t>
  </si>
  <si>
    <t>Rex Sole</t>
  </si>
  <si>
    <t>Armhook Squid</t>
  </si>
  <si>
    <t>Snailfish</t>
  </si>
  <si>
    <t>Slender Sole</t>
  </si>
  <si>
    <t>Pacific Hake</t>
  </si>
  <si>
    <t>Pacific Tomcod</t>
  </si>
  <si>
    <t>Dover Sole</t>
  </si>
  <si>
    <t>Shrimp</t>
  </si>
  <si>
    <t>Octopus</t>
  </si>
  <si>
    <t>Lingcod</t>
  </si>
  <si>
    <t>Smelt</t>
  </si>
  <si>
    <t>Painted Greenling</t>
  </si>
  <si>
    <t>Pandalid Shrimp</t>
  </si>
  <si>
    <t>Turbot</t>
  </si>
  <si>
    <t>Sand Sole</t>
  </si>
  <si>
    <t>Northern Ronquil</t>
  </si>
  <si>
    <t>Pacific Sardine</t>
  </si>
  <si>
    <t>Rockfish</t>
  </si>
  <si>
    <t>Sergestid</t>
  </si>
  <si>
    <t>Combfish</t>
  </si>
  <si>
    <t>p</t>
  </si>
  <si>
    <t>y</t>
  </si>
  <si>
    <t>u</t>
  </si>
  <si>
    <t>Lipid Mean</t>
  </si>
  <si>
    <t>Lipid SD</t>
  </si>
  <si>
    <t>Daly et al 2010</t>
  </si>
  <si>
    <t>SpeciesMeasured</t>
  </si>
  <si>
    <t xml:space="preserve">Ammodytes hexapterus </t>
  </si>
  <si>
    <t xml:space="preserve">Hemilepidotus hemilepidotu </t>
  </si>
  <si>
    <r>
      <t xml:space="preserve">Liparis </t>
    </r>
    <r>
      <rPr>
        <sz val="8"/>
        <color theme="1"/>
        <rFont val="Times"/>
      </rPr>
      <t xml:space="preserve">spp. </t>
    </r>
  </si>
  <si>
    <t xml:space="preserve">Psettichthys melanostictus </t>
  </si>
  <si>
    <t xml:space="preserve">Thysanoessa spinifera </t>
  </si>
  <si>
    <t xml:space="preserve">Euphausia paciWca </t>
  </si>
  <si>
    <t>9A</t>
  </si>
  <si>
    <t>Anthony et al 2000</t>
  </si>
  <si>
    <t>sd</t>
  </si>
  <si>
    <t>Butter/Rock Sole</t>
  </si>
  <si>
    <t>species</t>
  </si>
  <si>
    <t>Notes</t>
  </si>
  <si>
    <t>* among lowest lipid content for all species sampled</t>
  </si>
  <si>
    <t>flatfish</t>
  </si>
  <si>
    <t>horned, padded, tidepool, plain, avg.</t>
  </si>
  <si>
    <t>spotted snalifish</t>
  </si>
  <si>
    <t>rex, dover sole; average</t>
  </si>
  <si>
    <t>dover sole</t>
  </si>
  <si>
    <t>&gt; 80</t>
  </si>
  <si>
    <t>&lt; 80</t>
  </si>
  <si>
    <t>&lt; 100</t>
  </si>
  <si>
    <t>&gt; 100</t>
  </si>
  <si>
    <t>* none reported &gt;100</t>
  </si>
  <si>
    <t>* whitebait smelt</t>
  </si>
  <si>
    <t>05 late summer</t>
  </si>
  <si>
    <t>06 early summer</t>
  </si>
  <si>
    <t>06 late summer</t>
  </si>
  <si>
    <t>05 early summer</t>
  </si>
  <si>
    <t>* upwelling severly curtailed in spring and early summer 2005</t>
  </si>
  <si>
    <t>Pacific Herring</t>
  </si>
  <si>
    <t>Glaser 2010</t>
  </si>
  <si>
    <t>mean</t>
  </si>
  <si>
    <t>notes</t>
  </si>
  <si>
    <t>*cephalopods</t>
  </si>
  <si>
    <t>* literature</t>
  </si>
  <si>
    <t>* upwelling relatively normal in 2006. use this column</t>
  </si>
  <si>
    <t>merluccius productus</t>
  </si>
  <si>
    <t>Myctophids</t>
  </si>
  <si>
    <t>Roth 2008</t>
  </si>
  <si>
    <t>mean energy density (Kj g-1 wet weight)</t>
  </si>
  <si>
    <t>* night smelt</t>
  </si>
  <si>
    <t>Litz 2016</t>
  </si>
  <si>
    <t>northern lampfish</t>
  </si>
  <si>
    <t>Myctophidae</t>
  </si>
  <si>
    <t>Pleuronecthys</t>
  </si>
  <si>
    <t>Spear 1993</t>
  </si>
  <si>
    <t>kJ g-1 wet wt</t>
  </si>
  <si>
    <t>short bellied rockfish</t>
  </si>
  <si>
    <t>* Not a single source</t>
  </si>
  <si>
    <t>Pacific sanddab</t>
  </si>
  <si>
    <t>night smelt</t>
  </si>
  <si>
    <t>market squid</t>
  </si>
  <si>
    <t>northern anchovy</t>
  </si>
  <si>
    <t>* single source</t>
  </si>
  <si>
    <t>Dahdul &amp; Horn 2003</t>
  </si>
  <si>
    <t>SD</t>
  </si>
  <si>
    <t>mean kJ g-1 dry wt</t>
  </si>
  <si>
    <t>Topsmelt</t>
  </si>
  <si>
    <t>Atherniops</t>
  </si>
  <si>
    <t>Davis et al 1998</t>
  </si>
  <si>
    <t>mean cal g-1 wet weight</t>
  </si>
  <si>
    <t>Amphipoda</t>
  </si>
  <si>
    <t>Hyperrid amphipods</t>
  </si>
  <si>
    <t>mean kCal -g01</t>
  </si>
  <si>
    <t>* 4 regions</t>
  </si>
  <si>
    <t>Roby et al 2002</t>
  </si>
  <si>
    <t>kJ g-1 wet mass</t>
  </si>
  <si>
    <t>* Flounder/Pleuronectidae</t>
  </si>
  <si>
    <t>osmeridae</t>
  </si>
  <si>
    <t>cottidae</t>
  </si>
  <si>
    <t>clupeidae</t>
  </si>
  <si>
    <t>mean kJ g-1 wet mass</t>
  </si>
  <si>
    <t>northern ronquil, black prickleback (avg)</t>
  </si>
  <si>
    <t>capelin</t>
  </si>
  <si>
    <t>&lt; 90</t>
  </si>
  <si>
    <t>Ophiodon elongatus</t>
  </si>
  <si>
    <t>Ronquilis jordani</t>
  </si>
  <si>
    <t>hyperia medusarum, primno macropoda</t>
  </si>
  <si>
    <t>* Daly et al 2010</t>
  </si>
  <si>
    <t>* Anthony et al 2000</t>
  </si>
  <si>
    <t>* Litz et al 2014</t>
  </si>
  <si>
    <t>* Values from Lit</t>
  </si>
  <si>
    <t>Engraulis mordax</t>
  </si>
  <si>
    <t>Sidwell 1981</t>
  </si>
  <si>
    <t>Cal / 100g muscle raw</t>
  </si>
  <si>
    <t>dab, flounder (platichthys), flounter (bothidae/pleuronectidae)</t>
  </si>
  <si>
    <t>pacific hake</t>
  </si>
  <si>
    <t>ammodytes langeolatus</t>
  </si>
  <si>
    <t>blue lanternfish *whole, raw</t>
  </si>
  <si>
    <t>sardinops caerulea</t>
  </si>
  <si>
    <t>sebastes alutus, yellowtail, rosy, chilipeper, etc (in analysis groups)</t>
  </si>
  <si>
    <t>rock sole</t>
  </si>
  <si>
    <t>loligo opalenscens</t>
  </si>
  <si>
    <t>sand sole</t>
  </si>
  <si>
    <t>Cal / 1g</t>
  </si>
  <si>
    <t>kJ g-1</t>
  </si>
  <si>
    <t>important?</t>
  </si>
  <si>
    <t>n</t>
  </si>
  <si>
    <t>lipid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</si>
</sst>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8"/>
      <color theme="1"/>
      <name val="Times"/>
    </font>
    <font>
      <sz val="8"/>
      <color theme="1"/>
      <name val="Times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8" borderId="0" xfId="0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Lipids2!$D$2</c:f>
              <c:strCache>
                <c:ptCount val="1"/>
                <c:pt idx="0">
                  <c:v>Daly et al 2010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Lipids2!$D$3:$D$37</c:f>
              <c:numCache>
                <c:formatCode>General</c:formatCode>
                <c:ptCount val="35"/>
                <c:pt idx="2">
                  <c:v>2.8</c:v>
                </c:pt>
                <c:pt idx="5">
                  <c:v>6.8</c:v>
                </c:pt>
                <c:pt idx="8">
                  <c:v>2.3</c:v>
                </c:pt>
                <c:pt idx="9">
                  <c:v>1.3</c:v>
                </c:pt>
                <c:pt idx="13">
                  <c:v>5.8</c:v>
                </c:pt>
                <c:pt idx="21">
                  <c:v>1.3</c:v>
                </c:pt>
                <c:pt idx="22">
                  <c:v>1.9</c:v>
                </c:pt>
                <c:pt idx="25">
                  <c:v>4.6</c:v>
                </c:pt>
                <c:pt idx="28">
                  <c:v>4.5</c:v>
                </c:pt>
                <c:pt idx="29">
                  <c:v>3.4</c:v>
                </c:pt>
                <c:pt idx="34">
                  <c:v>4.85</c:v>
                </c:pt>
              </c:numCache>
            </c:numRef>
          </c:val>
        </c:ser>
        <c:ser>
          <c:idx val="1"/>
          <c:order val="1"/>
          <c:tx>
            <c:strRef>
              <c:f>Lipids2!$E$2</c:f>
              <c:strCache>
                <c:ptCount val="1"/>
                <c:pt idx="0">
                  <c:v>Anthony et al 2000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Lipids2!$E$3:$E$37</c:f>
              <c:numCache>
                <c:formatCode>General</c:formatCode>
                <c:ptCount val="35"/>
                <c:pt idx="2">
                  <c:v>5.06</c:v>
                </c:pt>
                <c:pt idx="3">
                  <c:v>3.61</c:v>
                </c:pt>
                <c:pt idx="5">
                  <c:v>3.8225</c:v>
                </c:pt>
                <c:pt idx="10">
                  <c:v>3.02</c:v>
                </c:pt>
                <c:pt idx="12">
                  <c:v>2.94</c:v>
                </c:pt>
                <c:pt idx="13">
                  <c:v>3.28</c:v>
                </c:pt>
                <c:pt idx="14">
                  <c:v>2.94</c:v>
                </c:pt>
                <c:pt idx="17">
                  <c:v>2.86</c:v>
                </c:pt>
                <c:pt idx="18">
                  <c:v>8.49</c:v>
                </c:pt>
                <c:pt idx="22">
                  <c:v>4.17</c:v>
                </c:pt>
                <c:pt idx="26">
                  <c:v>2.94</c:v>
                </c:pt>
                <c:pt idx="27">
                  <c:v>4.045</c:v>
                </c:pt>
              </c:numCache>
            </c:numRef>
          </c:val>
        </c:ser>
        <c:ser>
          <c:idx val="2"/>
          <c:order val="2"/>
          <c:tx>
            <c:strRef>
              <c:f>Lipids2!$F$2</c:f>
              <c:strCache>
                <c:ptCount val="1"/>
                <c:pt idx="0">
                  <c:v>Litz 2016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Lipids2!$F$3:$F$37</c:f>
              <c:numCache>
                <c:formatCode>General</c:formatCode>
                <c:ptCount val="35"/>
                <c:pt idx="7">
                  <c:v>4.91</c:v>
                </c:pt>
                <c:pt idx="22">
                  <c:v>5.97</c:v>
                </c:pt>
                <c:pt idx="28">
                  <c:v>20.38</c:v>
                </c:pt>
                <c:pt idx="32">
                  <c:v>7.59</c:v>
                </c:pt>
              </c:numCache>
            </c:numRef>
          </c:val>
        </c:ser>
        <c:ser>
          <c:idx val="3"/>
          <c:order val="3"/>
          <c:tx>
            <c:strRef>
              <c:f>Lipids2!$G$2</c:f>
              <c:strCache>
                <c:ptCount val="1"/>
                <c:pt idx="0">
                  <c:v>Glaser 2010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Lipids2!$G$3:$G$37</c:f>
              <c:numCache>
                <c:formatCode>General</c:formatCode>
                <c:ptCount val="35"/>
                <c:pt idx="7">
                  <c:v>6.6</c:v>
                </c:pt>
                <c:pt idx="8">
                  <c:v>3.1</c:v>
                </c:pt>
                <c:pt idx="15">
                  <c:v>5.9</c:v>
                </c:pt>
                <c:pt idx="18">
                  <c:v>7.1</c:v>
                </c:pt>
                <c:pt idx="20">
                  <c:v>4.4</c:v>
                </c:pt>
                <c:pt idx="28">
                  <c:v>7.3</c:v>
                </c:pt>
                <c:pt idx="29">
                  <c:v>4.2</c:v>
                </c:pt>
              </c:numCache>
            </c:numRef>
          </c:val>
        </c:ser>
        <c:ser>
          <c:idx val="4"/>
          <c:order val="4"/>
          <c:tx>
            <c:strRef>
              <c:f>Lipids2!$H$2</c:f>
              <c:strCache>
                <c:ptCount val="1"/>
                <c:pt idx="0">
                  <c:v>Roth 2008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Lipids2!$H$3:$H$37</c:f>
              <c:numCache>
                <c:formatCode>General</c:formatCode>
                <c:ptCount val="35"/>
                <c:pt idx="4">
                  <c:v>3.47</c:v>
                </c:pt>
                <c:pt idx="6">
                  <c:v>4.14</c:v>
                </c:pt>
                <c:pt idx="7">
                  <c:v>5.56</c:v>
                </c:pt>
                <c:pt idx="8">
                  <c:v>3.11</c:v>
                </c:pt>
                <c:pt idx="9">
                  <c:v>3.11</c:v>
                </c:pt>
                <c:pt idx="15">
                  <c:v>3.2</c:v>
                </c:pt>
                <c:pt idx="21">
                  <c:v>3.98</c:v>
                </c:pt>
                <c:pt idx="22">
                  <c:v>4.33</c:v>
                </c:pt>
                <c:pt idx="29">
                  <c:v>4.85</c:v>
                </c:pt>
                <c:pt idx="32">
                  <c:v>5.78</c:v>
                </c:pt>
              </c:numCache>
            </c:numRef>
          </c:val>
        </c:ser>
        <c:ser>
          <c:idx val="5"/>
          <c:order val="5"/>
          <c:tx>
            <c:strRef>
              <c:f>Lipids2!$I$2</c:f>
              <c:strCache>
                <c:ptCount val="1"/>
                <c:pt idx="0">
                  <c:v>Spear 1993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Lipids2!$I$3:$I$37</c:f>
              <c:numCache>
                <c:formatCode>General</c:formatCode>
                <c:ptCount val="35"/>
                <c:pt idx="4">
                  <c:v>3.47</c:v>
                </c:pt>
                <c:pt idx="6">
                  <c:v>4.14</c:v>
                </c:pt>
                <c:pt idx="7">
                  <c:v>9.58</c:v>
                </c:pt>
                <c:pt idx="22">
                  <c:v>4.33</c:v>
                </c:pt>
                <c:pt idx="29">
                  <c:v>4.85</c:v>
                </c:pt>
              </c:numCache>
            </c:numRef>
          </c:val>
        </c:ser>
        <c:ser>
          <c:idx val="6"/>
          <c:order val="6"/>
          <c:tx>
            <c:strRef>
              <c:f>Lipids2!$J$2</c:f>
              <c:strCache>
                <c:ptCount val="1"/>
                <c:pt idx="0">
                  <c:v>Roby et al 2002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Lipids2!$J$3:$J$37</c:f>
              <c:numCache>
                <c:formatCode>General</c:formatCode>
                <c:ptCount val="35"/>
                <c:pt idx="5">
                  <c:v>3.96</c:v>
                </c:pt>
                <c:pt idx="12">
                  <c:v>4.17</c:v>
                </c:pt>
                <c:pt idx="22">
                  <c:v>6.16</c:v>
                </c:pt>
                <c:pt idx="32">
                  <c:v>5.78</c:v>
                </c:pt>
              </c:numCache>
            </c:numRef>
          </c:val>
        </c:ser>
        <c:ser>
          <c:idx val="7"/>
          <c:order val="7"/>
          <c:tx>
            <c:strRef>
              <c:f>Lipids2!$K$2</c:f>
              <c:strCache>
                <c:ptCount val="1"/>
                <c:pt idx="0">
                  <c:v>Sidwell 1981</c:v>
                </c:pt>
              </c:strCache>
            </c:strRef>
          </c:tx>
          <c:invertIfNegative val="0"/>
          <c:cat>
            <c:strRef>
              <c:f>Lipids2!$C$3:$C$37</c:f>
              <c:strCache>
                <c:ptCount val="35"/>
                <c:pt idx="0">
                  <c:v>Blacktip Squid</c:v>
                </c:pt>
                <c:pt idx="1">
                  <c:v>Poacher</c:v>
                </c:pt>
                <c:pt idx="2">
                  <c:v>Pacific Sandlace</c:v>
                </c:pt>
                <c:pt idx="3">
                  <c:v>Arrowtooth Flounder</c:v>
                </c:pt>
                <c:pt idx="4">
                  <c:v>Sanddab</c:v>
                </c:pt>
                <c:pt idx="5">
                  <c:v>Sculpin</c:v>
                </c:pt>
                <c:pt idx="6">
                  <c:v>Market Squid</c:v>
                </c:pt>
                <c:pt idx="7">
                  <c:v>Northern Anchovy</c:v>
                </c:pt>
                <c:pt idx="8">
                  <c:v>Krill</c:v>
                </c:pt>
                <c:pt idx="9">
                  <c:v>Krill</c:v>
                </c:pt>
                <c:pt idx="10">
                  <c:v>Rex Sole</c:v>
                </c:pt>
                <c:pt idx="11">
                  <c:v>Armhook Squid</c:v>
                </c:pt>
                <c:pt idx="12">
                  <c:v>Butter/Rock Sole</c:v>
                </c:pt>
                <c:pt idx="13">
                  <c:v>Snailfish</c:v>
                </c:pt>
                <c:pt idx="14">
                  <c:v>Slender Sole</c:v>
                </c:pt>
                <c:pt idx="15">
                  <c:v>Pacific Hake</c:v>
                </c:pt>
                <c:pt idx="16">
                  <c:v>Pacific Tomcod</c:v>
                </c:pt>
                <c:pt idx="17">
                  <c:v>Dover Sole</c:v>
                </c:pt>
                <c:pt idx="18">
                  <c:v>Myctophids</c:v>
                </c:pt>
                <c:pt idx="19">
                  <c:v>Shrimp</c:v>
                </c:pt>
                <c:pt idx="20">
                  <c:v>Octopus</c:v>
                </c:pt>
                <c:pt idx="21">
                  <c:v>Lingcod</c:v>
                </c:pt>
                <c:pt idx="22">
                  <c:v>Smelt</c:v>
                </c:pt>
                <c:pt idx="23">
                  <c:v>Painted Greenling</c:v>
                </c:pt>
                <c:pt idx="24">
                  <c:v>Pandalid Shrimp</c:v>
                </c:pt>
                <c:pt idx="25">
                  <c:v>Turbot</c:v>
                </c:pt>
                <c:pt idx="26">
                  <c:v>Sand Sole</c:v>
                </c:pt>
                <c:pt idx="27">
                  <c:v>Northern Ronquil</c:v>
                </c:pt>
                <c:pt idx="28">
                  <c:v>Pacific Sardine</c:v>
                </c:pt>
                <c:pt idx="29">
                  <c:v>Rockfish</c:v>
                </c:pt>
                <c:pt idx="30">
                  <c:v>Sergestid</c:v>
                </c:pt>
                <c:pt idx="31">
                  <c:v>Combfish</c:v>
                </c:pt>
                <c:pt idx="32">
                  <c:v>Pacific Herring</c:v>
                </c:pt>
                <c:pt idx="33">
                  <c:v>Topsmelt</c:v>
                </c:pt>
                <c:pt idx="34">
                  <c:v>Hyperrid amphipods</c:v>
                </c:pt>
              </c:strCache>
            </c:strRef>
          </c:cat>
          <c:val>
            <c:numRef>
              <c:f>Lipids2!$K$3:$K$37</c:f>
              <c:numCache>
                <c:formatCode>General</c:formatCode>
                <c:ptCount val="35"/>
                <c:pt idx="2">
                  <c:v>3.80744</c:v>
                </c:pt>
                <c:pt idx="3">
                  <c:v>3.80744</c:v>
                </c:pt>
                <c:pt idx="6">
                  <c:v>3.5564</c:v>
                </c:pt>
                <c:pt idx="7">
                  <c:v>4.24676</c:v>
                </c:pt>
                <c:pt idx="10">
                  <c:v>3.01248</c:v>
                </c:pt>
                <c:pt idx="12">
                  <c:v>3.5564</c:v>
                </c:pt>
                <c:pt idx="15">
                  <c:v>3.43088</c:v>
                </c:pt>
                <c:pt idx="17">
                  <c:v>3.80744</c:v>
                </c:pt>
                <c:pt idx="18">
                  <c:v>3.80744</c:v>
                </c:pt>
                <c:pt idx="21">
                  <c:v>3.43088</c:v>
                </c:pt>
                <c:pt idx="22">
                  <c:v>3.59824</c:v>
                </c:pt>
                <c:pt idx="24">
                  <c:v>3.5564</c:v>
                </c:pt>
                <c:pt idx="26">
                  <c:v>3.05432</c:v>
                </c:pt>
                <c:pt idx="28">
                  <c:v>7.78224</c:v>
                </c:pt>
                <c:pt idx="29">
                  <c:v>3.861234285714286</c:v>
                </c:pt>
                <c:pt idx="32">
                  <c:v>6.276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65912"/>
        <c:axId val="2056629944"/>
      </c:barChart>
      <c:catAx>
        <c:axId val="212606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629944"/>
        <c:crosses val="autoZero"/>
        <c:auto val="1"/>
        <c:lblAlgn val="ctr"/>
        <c:lblOffset val="100"/>
        <c:noMultiLvlLbl val="0"/>
      </c:catAx>
      <c:valAx>
        <c:axId val="205662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65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923447069116"/>
          <c:y val="0.230329906678332"/>
          <c:w val="0.0815846916038338"/>
          <c:h val="0.34111105538559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2</xdr:row>
      <xdr:rowOff>152400</xdr:rowOff>
    </xdr:from>
    <xdr:to>
      <xdr:col>29</xdr:col>
      <xdr:colOff>431800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>
      <pane xSplit="3" ySplit="2" topLeftCell="D5" activePane="bottomRight" state="frozen"/>
      <selection pane="topRight" activeCell="D1" sqref="D1"/>
      <selection pane="bottomLeft" activeCell="A3" sqref="A3"/>
      <selection pane="bottomRight" activeCell="F37" sqref="F37"/>
    </sheetView>
  </sheetViews>
  <sheetFormatPr baseColWidth="10" defaultRowHeight="15" x14ac:dyDescent="0"/>
  <cols>
    <col min="1" max="1" width="3.1640625" bestFit="1" customWidth="1"/>
    <col min="2" max="2" width="13.83203125" bestFit="1" customWidth="1"/>
    <col min="3" max="3" width="18.5" bestFit="1" customWidth="1"/>
    <col min="4" max="4" width="12.33203125" bestFit="1" customWidth="1"/>
    <col min="5" max="6" width="12.33203125" customWidth="1"/>
    <col min="7" max="7" width="15" bestFit="1" customWidth="1"/>
    <col min="10" max="10" width="18.33203125" customWidth="1"/>
  </cols>
  <sheetData>
    <row r="1" spans="1:40">
      <c r="G1" s="4" t="s">
        <v>146</v>
      </c>
      <c r="H1" s="4"/>
      <c r="I1" s="4"/>
      <c r="J1" s="6" t="s">
        <v>147</v>
      </c>
      <c r="K1" s="6"/>
      <c r="L1" s="6"/>
      <c r="M1" s="6"/>
      <c r="N1" s="6"/>
      <c r="O1" s="6"/>
      <c r="P1" s="6"/>
      <c r="Q1" s="7" t="s">
        <v>148</v>
      </c>
      <c r="R1" s="7"/>
      <c r="S1" s="7"/>
      <c r="T1" s="7"/>
      <c r="U1" s="7"/>
      <c r="V1" s="8" t="s">
        <v>98</v>
      </c>
      <c r="W1" s="8" t="s">
        <v>149</v>
      </c>
      <c r="X1" s="8"/>
      <c r="Y1" s="11" t="s">
        <v>106</v>
      </c>
      <c r="Z1" t="s">
        <v>116</v>
      </c>
      <c r="AA1" t="s">
        <v>113</v>
      </c>
      <c r="AB1" t="s">
        <v>121</v>
      </c>
      <c r="AC1" t="s">
        <v>122</v>
      </c>
      <c r="AF1" s="12" t="s">
        <v>127</v>
      </c>
      <c r="AG1" s="12" t="s">
        <v>132</v>
      </c>
      <c r="AH1" s="1" t="s">
        <v>133</v>
      </c>
      <c r="AK1" t="s">
        <v>151</v>
      </c>
    </row>
    <row r="2" spans="1:40">
      <c r="A2" s="1"/>
      <c r="B2" s="1" t="s">
        <v>29</v>
      </c>
      <c r="C2" s="1" t="s">
        <v>31</v>
      </c>
      <c r="D2" s="1" t="s">
        <v>30</v>
      </c>
      <c r="E2" s="1" t="s">
        <v>164</v>
      </c>
      <c r="F2" s="1" t="s">
        <v>166</v>
      </c>
      <c r="G2" s="1" t="s">
        <v>64</v>
      </c>
      <c r="H2" s="1" t="s">
        <v>65</v>
      </c>
      <c r="I2" s="1" t="s">
        <v>67</v>
      </c>
      <c r="J2" s="1" t="s">
        <v>139</v>
      </c>
      <c r="K2" s="1" t="s">
        <v>76</v>
      </c>
      <c r="L2" s="1" t="s">
        <v>78</v>
      </c>
      <c r="M2" s="1" t="s">
        <v>79</v>
      </c>
      <c r="Q2" t="s">
        <v>95</v>
      </c>
      <c r="R2" t="s">
        <v>92</v>
      </c>
      <c r="S2" s="1" t="s">
        <v>93</v>
      </c>
      <c r="T2" t="s">
        <v>94</v>
      </c>
      <c r="V2" s="5" t="s">
        <v>99</v>
      </c>
      <c r="W2" s="5" t="s">
        <v>76</v>
      </c>
      <c r="X2" s="5" t="s">
        <v>100</v>
      </c>
      <c r="Y2" s="5" t="s">
        <v>107</v>
      </c>
      <c r="AA2" t="s">
        <v>114</v>
      </c>
      <c r="AC2" t="s">
        <v>124</v>
      </c>
      <c r="AD2" t="s">
        <v>123</v>
      </c>
      <c r="AF2" t="s">
        <v>128</v>
      </c>
      <c r="AG2" t="s">
        <v>131</v>
      </c>
      <c r="AH2" t="s">
        <v>134</v>
      </c>
      <c r="AI2" t="s">
        <v>123</v>
      </c>
      <c r="AK2" t="s">
        <v>152</v>
      </c>
      <c r="AM2" t="s">
        <v>162</v>
      </c>
      <c r="AN2" t="s">
        <v>163</v>
      </c>
    </row>
    <row r="3" spans="1:40">
      <c r="A3">
        <v>1</v>
      </c>
      <c r="B3" t="s">
        <v>0</v>
      </c>
      <c r="C3" t="s">
        <v>32</v>
      </c>
      <c r="D3" t="s">
        <v>61</v>
      </c>
      <c r="E3" t="s">
        <v>62</v>
      </c>
      <c r="F3" t="s">
        <v>165</v>
      </c>
      <c r="S3" s="1"/>
    </row>
    <row r="4" spans="1:40">
      <c r="A4">
        <v>2</v>
      </c>
      <c r="B4" t="s">
        <v>1</v>
      </c>
      <c r="C4" t="s">
        <v>33</v>
      </c>
      <c r="D4" t="s">
        <v>63</v>
      </c>
      <c r="E4" t="s">
        <v>165</v>
      </c>
      <c r="F4" t="s">
        <v>165</v>
      </c>
      <c r="S4" s="1"/>
    </row>
    <row r="5" spans="1:40">
      <c r="A5">
        <v>3</v>
      </c>
      <c r="B5" s="9" t="s">
        <v>2</v>
      </c>
      <c r="C5" s="9" t="s">
        <v>34</v>
      </c>
      <c r="D5" t="s">
        <v>62</v>
      </c>
      <c r="E5" t="s">
        <v>62</v>
      </c>
      <c r="F5" t="s">
        <v>62</v>
      </c>
      <c r="G5">
        <v>2.8</v>
      </c>
      <c r="H5">
        <v>0.3</v>
      </c>
      <c r="I5" s="2" t="s">
        <v>68</v>
      </c>
      <c r="J5" s="5">
        <v>5.0599999999999996</v>
      </c>
      <c r="K5" s="5">
        <v>0.12</v>
      </c>
      <c r="M5" t="s">
        <v>88</v>
      </c>
      <c r="N5">
        <v>20.6</v>
      </c>
      <c r="O5">
        <v>7.0000000000000007E-2</v>
      </c>
      <c r="P5" t="s">
        <v>89</v>
      </c>
      <c r="S5" s="1"/>
      <c r="AK5">
        <v>91</v>
      </c>
      <c r="AL5" t="s">
        <v>155</v>
      </c>
      <c r="AM5">
        <f>AK5/100</f>
        <v>0.91</v>
      </c>
      <c r="AN5">
        <f>AM5*4.184</f>
        <v>3.8074400000000002</v>
      </c>
    </row>
    <row r="6" spans="1:40">
      <c r="A6">
        <v>4</v>
      </c>
      <c r="B6" t="s">
        <v>3</v>
      </c>
      <c r="C6" t="s">
        <v>35</v>
      </c>
      <c r="D6" t="s">
        <v>61</v>
      </c>
      <c r="E6" t="s">
        <v>165</v>
      </c>
      <c r="F6" t="s">
        <v>62</v>
      </c>
      <c r="J6">
        <v>3.61</v>
      </c>
      <c r="K6">
        <v>4.0000000000000002E-4</v>
      </c>
      <c r="L6" t="s">
        <v>81</v>
      </c>
      <c r="M6" t="s">
        <v>87</v>
      </c>
      <c r="N6">
        <v>17.2</v>
      </c>
      <c r="O6">
        <v>0.3</v>
      </c>
      <c r="P6" t="s">
        <v>86</v>
      </c>
      <c r="S6" s="1"/>
      <c r="AK6">
        <f>(91+94+88)/3</f>
        <v>91</v>
      </c>
      <c r="AL6" t="s">
        <v>153</v>
      </c>
      <c r="AM6">
        <f t="shared" ref="AM6:AM35" si="0">AK6/100</f>
        <v>0.91</v>
      </c>
      <c r="AN6">
        <f t="shared" ref="AN6:AN35" si="1">AM6*4.184</f>
        <v>3.8074400000000002</v>
      </c>
    </row>
    <row r="7" spans="1:40">
      <c r="A7">
        <v>5</v>
      </c>
      <c r="B7" s="4" t="s">
        <v>4</v>
      </c>
      <c r="C7" s="4" t="s">
        <v>36</v>
      </c>
      <c r="D7" t="s">
        <v>61</v>
      </c>
      <c r="E7" t="s">
        <v>62</v>
      </c>
      <c r="F7" t="s">
        <v>62</v>
      </c>
      <c r="G7" s="3"/>
      <c r="S7" s="1"/>
      <c r="Y7">
        <v>3.47</v>
      </c>
      <c r="AA7">
        <v>3.47</v>
      </c>
      <c r="AB7" t="s">
        <v>117</v>
      </c>
      <c r="AM7">
        <f t="shared" si="0"/>
        <v>0</v>
      </c>
    </row>
    <row r="8" spans="1:40">
      <c r="A8">
        <v>6</v>
      </c>
      <c r="B8" t="s">
        <v>5</v>
      </c>
      <c r="C8" t="s">
        <v>37</v>
      </c>
      <c r="D8" t="s">
        <v>62</v>
      </c>
      <c r="E8" t="s">
        <v>62</v>
      </c>
      <c r="F8" t="s">
        <v>62</v>
      </c>
      <c r="G8">
        <v>6.8</v>
      </c>
      <c r="H8">
        <v>1.5</v>
      </c>
      <c r="I8" s="2" t="s">
        <v>69</v>
      </c>
      <c r="J8">
        <f>(3.48+3.82+3.24+4.75)/4</f>
        <v>3.8224999999999998</v>
      </c>
      <c r="L8" t="s">
        <v>82</v>
      </c>
      <c r="M8" t="s">
        <v>87</v>
      </c>
      <c r="N8">
        <f>(18.6+19.2+14.3+17.9+17.9+19+15.5+16.2+15.8)/9</f>
        <v>17.155555555555555</v>
      </c>
      <c r="P8" t="s">
        <v>86</v>
      </c>
      <c r="S8" s="1"/>
      <c r="AH8">
        <v>3.96</v>
      </c>
      <c r="AI8">
        <v>0.75</v>
      </c>
      <c r="AJ8" t="s">
        <v>137</v>
      </c>
      <c r="AM8">
        <f t="shared" si="0"/>
        <v>0</v>
      </c>
    </row>
    <row r="9" spans="1:40">
      <c r="A9">
        <v>7</v>
      </c>
      <c r="B9" s="4" t="s">
        <v>6</v>
      </c>
      <c r="C9" s="4" t="s">
        <v>38</v>
      </c>
      <c r="D9" t="s">
        <v>61</v>
      </c>
      <c r="E9" t="s">
        <v>62</v>
      </c>
      <c r="F9" t="s">
        <v>62</v>
      </c>
      <c r="S9" s="1"/>
      <c r="Y9">
        <v>4.1399999999999997</v>
      </c>
      <c r="AA9">
        <v>4.1399999999999997</v>
      </c>
      <c r="AB9" t="s">
        <v>119</v>
      </c>
      <c r="AK9">
        <v>85</v>
      </c>
      <c r="AL9" t="s">
        <v>160</v>
      </c>
      <c r="AM9">
        <f t="shared" si="0"/>
        <v>0.85</v>
      </c>
      <c r="AN9">
        <f t="shared" si="1"/>
        <v>3.5564</v>
      </c>
    </row>
    <row r="10" spans="1:40">
      <c r="A10">
        <v>8</v>
      </c>
      <c r="B10" t="s">
        <v>7</v>
      </c>
      <c r="C10" t="s">
        <v>39</v>
      </c>
      <c r="D10" t="s">
        <v>62</v>
      </c>
      <c r="E10" t="s">
        <v>62</v>
      </c>
      <c r="F10" t="s">
        <v>62</v>
      </c>
      <c r="Q10">
        <v>0.92</v>
      </c>
      <c r="R10">
        <v>9.73</v>
      </c>
      <c r="S10" s="1">
        <v>4.91</v>
      </c>
      <c r="T10">
        <v>5.68</v>
      </c>
      <c r="V10" s="1">
        <v>6.6</v>
      </c>
      <c r="W10">
        <v>0.54</v>
      </c>
      <c r="X10" s="11" t="s">
        <v>150</v>
      </c>
      <c r="Y10" s="1">
        <v>5.56</v>
      </c>
      <c r="AA10">
        <v>9.58</v>
      </c>
      <c r="AB10" t="s">
        <v>120</v>
      </c>
      <c r="AC10">
        <v>20.6</v>
      </c>
      <c r="AD10">
        <v>0.8</v>
      </c>
      <c r="AE10" s="10" t="s">
        <v>120</v>
      </c>
      <c r="AK10">
        <f>(115+88)/2</f>
        <v>101.5</v>
      </c>
      <c r="AM10">
        <f t="shared" si="0"/>
        <v>1.0149999999999999</v>
      </c>
      <c r="AN10">
        <f t="shared" si="1"/>
        <v>4.2467600000000001</v>
      </c>
    </row>
    <row r="11" spans="1:40">
      <c r="A11">
        <v>9</v>
      </c>
      <c r="B11" t="s">
        <v>8</v>
      </c>
      <c r="C11" t="s">
        <v>40</v>
      </c>
      <c r="D11" t="s">
        <v>62</v>
      </c>
      <c r="E11" t="s">
        <v>62</v>
      </c>
      <c r="F11" t="s">
        <v>62</v>
      </c>
      <c r="G11">
        <v>2.2999999999999998</v>
      </c>
      <c r="H11">
        <v>0.6</v>
      </c>
      <c r="I11" s="2" t="s">
        <v>72</v>
      </c>
      <c r="S11" s="1"/>
      <c r="V11">
        <v>3.1</v>
      </c>
      <c r="W11">
        <v>1.1000000000000001</v>
      </c>
      <c r="X11" t="s">
        <v>102</v>
      </c>
      <c r="Y11">
        <v>3.11</v>
      </c>
      <c r="AF11">
        <v>743</v>
      </c>
      <c r="AG11">
        <f>AF11/1000</f>
        <v>0.74299999999999999</v>
      </c>
      <c r="AM11">
        <f t="shared" si="0"/>
        <v>0</v>
      </c>
    </row>
    <row r="12" spans="1:40">
      <c r="A12" t="s">
        <v>74</v>
      </c>
      <c r="B12" t="s">
        <v>8</v>
      </c>
      <c r="C12" t="s">
        <v>40</v>
      </c>
      <c r="D12" t="s">
        <v>62</v>
      </c>
      <c r="E12" t="s">
        <v>62</v>
      </c>
      <c r="F12" t="s">
        <v>62</v>
      </c>
      <c r="G12">
        <v>1.3</v>
      </c>
      <c r="H12">
        <v>0.5</v>
      </c>
      <c r="I12" s="2" t="s">
        <v>73</v>
      </c>
      <c r="S12" s="1"/>
      <c r="V12">
        <v>3.1</v>
      </c>
      <c r="W12">
        <v>1.1000000000000001</v>
      </c>
      <c r="X12" t="s">
        <v>102</v>
      </c>
      <c r="Y12">
        <v>3.11</v>
      </c>
      <c r="AM12">
        <f t="shared" si="0"/>
        <v>0</v>
      </c>
    </row>
    <row r="13" spans="1:40">
      <c r="A13">
        <v>10</v>
      </c>
      <c r="B13" t="s">
        <v>9</v>
      </c>
      <c r="C13" t="s">
        <v>41</v>
      </c>
      <c r="D13" t="s">
        <v>61</v>
      </c>
      <c r="E13" t="s">
        <v>62</v>
      </c>
      <c r="F13" t="s">
        <v>62</v>
      </c>
      <c r="J13">
        <v>3.02</v>
      </c>
      <c r="L13" t="s">
        <v>84</v>
      </c>
      <c r="M13" s="1" t="s">
        <v>86</v>
      </c>
      <c r="S13" s="1"/>
      <c r="AK13">
        <v>72</v>
      </c>
      <c r="AM13">
        <f t="shared" si="0"/>
        <v>0.72</v>
      </c>
      <c r="AN13">
        <f t="shared" si="1"/>
        <v>3.01248</v>
      </c>
    </row>
    <row r="14" spans="1:40">
      <c r="A14">
        <v>11</v>
      </c>
      <c r="B14" t="s">
        <v>10</v>
      </c>
      <c r="C14" t="s">
        <v>42</v>
      </c>
      <c r="D14" t="s">
        <v>61</v>
      </c>
      <c r="E14" t="s">
        <v>62</v>
      </c>
      <c r="F14" t="s">
        <v>165</v>
      </c>
      <c r="S14" s="1"/>
    </row>
    <row r="15" spans="1:40">
      <c r="A15">
        <v>12</v>
      </c>
      <c r="B15" s="4" t="s">
        <v>22</v>
      </c>
      <c r="C15" s="4" t="s">
        <v>77</v>
      </c>
      <c r="D15" t="s">
        <v>61</v>
      </c>
      <c r="E15" t="s">
        <v>62</v>
      </c>
      <c r="F15" t="s">
        <v>62</v>
      </c>
      <c r="G15" s="3"/>
      <c r="J15">
        <f>(3.02+2.86)/2</f>
        <v>2.94</v>
      </c>
      <c r="L15" t="s">
        <v>84</v>
      </c>
      <c r="M15" s="1" t="s">
        <v>86</v>
      </c>
      <c r="N15" t="s">
        <v>80</v>
      </c>
      <c r="S15" s="1"/>
      <c r="AH15">
        <v>4.17</v>
      </c>
      <c r="AI15">
        <v>0.28999999999999998</v>
      </c>
      <c r="AJ15" t="s">
        <v>135</v>
      </c>
      <c r="AK15">
        <v>85</v>
      </c>
      <c r="AL15" t="s">
        <v>159</v>
      </c>
      <c r="AM15">
        <f t="shared" si="0"/>
        <v>0.85</v>
      </c>
      <c r="AN15">
        <f t="shared" si="1"/>
        <v>3.5564</v>
      </c>
    </row>
    <row r="16" spans="1:40">
      <c r="A16">
        <v>13</v>
      </c>
      <c r="B16" t="s">
        <v>11</v>
      </c>
      <c r="C16" t="s">
        <v>43</v>
      </c>
      <c r="D16" t="s">
        <v>63</v>
      </c>
      <c r="E16" t="s">
        <v>62</v>
      </c>
      <c r="F16" t="s">
        <v>62</v>
      </c>
      <c r="G16">
        <v>5.8</v>
      </c>
      <c r="H16">
        <v>0.5</v>
      </c>
      <c r="I16" s="2" t="s">
        <v>70</v>
      </c>
      <c r="J16">
        <v>3.28</v>
      </c>
      <c r="L16" t="s">
        <v>83</v>
      </c>
      <c r="M16" t="s">
        <v>88</v>
      </c>
      <c r="P16" t="s">
        <v>90</v>
      </c>
      <c r="S16" s="1"/>
      <c r="AM16">
        <f t="shared" si="0"/>
        <v>0</v>
      </c>
    </row>
    <row r="17" spans="1:40">
      <c r="A17">
        <v>14</v>
      </c>
      <c r="B17" t="s">
        <v>12</v>
      </c>
      <c r="C17" t="s">
        <v>44</v>
      </c>
      <c r="D17" t="s">
        <v>63</v>
      </c>
      <c r="E17" t="s">
        <v>62</v>
      </c>
      <c r="F17" t="s">
        <v>62</v>
      </c>
      <c r="J17">
        <f>(3.02+2.86)/2</f>
        <v>2.94</v>
      </c>
      <c r="L17" t="s">
        <v>84</v>
      </c>
      <c r="M17" s="1" t="s">
        <v>86</v>
      </c>
      <c r="S17" s="1"/>
      <c r="AM17">
        <f t="shared" si="0"/>
        <v>0</v>
      </c>
    </row>
    <row r="18" spans="1:40">
      <c r="A18">
        <v>15</v>
      </c>
      <c r="B18" t="s">
        <v>13</v>
      </c>
      <c r="C18" t="s">
        <v>45</v>
      </c>
      <c r="D18" t="s">
        <v>63</v>
      </c>
      <c r="E18" t="s">
        <v>62</v>
      </c>
      <c r="F18" t="s">
        <v>62</v>
      </c>
      <c r="S18" s="1"/>
      <c r="V18">
        <v>5.9</v>
      </c>
      <c r="W18">
        <v>1.3</v>
      </c>
      <c r="X18" t="s">
        <v>104</v>
      </c>
      <c r="Y18">
        <v>3.2</v>
      </c>
      <c r="AK18">
        <v>82</v>
      </c>
      <c r="AL18" t="s">
        <v>154</v>
      </c>
      <c r="AM18">
        <f t="shared" si="0"/>
        <v>0.82</v>
      </c>
      <c r="AN18">
        <f t="shared" si="1"/>
        <v>3.4308799999999997</v>
      </c>
    </row>
    <row r="19" spans="1:40">
      <c r="A19">
        <v>16</v>
      </c>
      <c r="B19" t="s">
        <v>14</v>
      </c>
      <c r="C19" t="s">
        <v>46</v>
      </c>
      <c r="D19" t="s">
        <v>63</v>
      </c>
      <c r="E19" t="s">
        <v>165</v>
      </c>
      <c r="F19" t="s">
        <v>165</v>
      </c>
      <c r="S19" s="1"/>
      <c r="AM19">
        <f t="shared" si="0"/>
        <v>0</v>
      </c>
    </row>
    <row r="20" spans="1:40">
      <c r="A20">
        <v>17</v>
      </c>
      <c r="B20" t="s">
        <v>15</v>
      </c>
      <c r="C20" t="s">
        <v>47</v>
      </c>
      <c r="D20" t="s">
        <v>61</v>
      </c>
      <c r="E20" t="s">
        <v>165</v>
      </c>
      <c r="F20" t="s">
        <v>62</v>
      </c>
      <c r="J20">
        <v>2.86</v>
      </c>
      <c r="L20" t="s">
        <v>85</v>
      </c>
      <c r="M20" s="1" t="s">
        <v>86</v>
      </c>
      <c r="S20" s="1"/>
      <c r="AK20">
        <v>91</v>
      </c>
      <c r="AM20">
        <f t="shared" si="0"/>
        <v>0.91</v>
      </c>
      <c r="AN20">
        <f t="shared" si="1"/>
        <v>3.8074400000000002</v>
      </c>
    </row>
    <row r="21" spans="1:40">
      <c r="B21" t="s">
        <v>105</v>
      </c>
      <c r="E21" t="s">
        <v>62</v>
      </c>
      <c r="F21" t="s">
        <v>62</v>
      </c>
      <c r="J21">
        <v>8.49</v>
      </c>
      <c r="K21">
        <v>0.7</v>
      </c>
      <c r="L21" t="s">
        <v>110</v>
      </c>
      <c r="M21" s="1" t="s">
        <v>89</v>
      </c>
      <c r="S21" s="1"/>
      <c r="V21" s="1">
        <v>7.1</v>
      </c>
      <c r="W21">
        <v>0.56999999999999995</v>
      </c>
      <c r="AK21">
        <v>91</v>
      </c>
      <c r="AL21" t="s">
        <v>156</v>
      </c>
      <c r="AM21">
        <f t="shared" si="0"/>
        <v>0.91</v>
      </c>
      <c r="AN21">
        <f t="shared" si="1"/>
        <v>3.8074400000000002</v>
      </c>
    </row>
    <row r="22" spans="1:40">
      <c r="A22">
        <v>18</v>
      </c>
      <c r="B22" t="s">
        <v>16</v>
      </c>
      <c r="C22" t="s">
        <v>48</v>
      </c>
      <c r="D22" t="s">
        <v>63</v>
      </c>
      <c r="E22" t="s">
        <v>165</v>
      </c>
      <c r="F22" t="s">
        <v>165</v>
      </c>
      <c r="S22" s="1"/>
      <c r="AM22">
        <f t="shared" si="0"/>
        <v>0</v>
      </c>
    </row>
    <row r="23" spans="1:40">
      <c r="A23">
        <v>19</v>
      </c>
      <c r="B23" t="s">
        <v>17</v>
      </c>
      <c r="C23" t="s">
        <v>49</v>
      </c>
      <c r="D23" t="s">
        <v>63</v>
      </c>
      <c r="E23" t="s">
        <v>62</v>
      </c>
      <c r="F23" t="s">
        <v>62</v>
      </c>
      <c r="S23" s="1"/>
      <c r="V23">
        <v>4.4000000000000004</v>
      </c>
      <c r="W23">
        <v>0.47</v>
      </c>
      <c r="X23" t="s">
        <v>101</v>
      </c>
      <c r="AM23">
        <f t="shared" si="0"/>
        <v>0</v>
      </c>
    </row>
    <row r="24" spans="1:40">
      <c r="A24">
        <v>20</v>
      </c>
      <c r="B24" t="s">
        <v>18</v>
      </c>
      <c r="C24" t="s">
        <v>50</v>
      </c>
      <c r="D24" t="s">
        <v>63</v>
      </c>
      <c r="E24" t="s">
        <v>62</v>
      </c>
      <c r="F24" t="s">
        <v>62</v>
      </c>
      <c r="G24">
        <v>1.3</v>
      </c>
      <c r="H24">
        <v>0.5</v>
      </c>
      <c r="I24" t="s">
        <v>143</v>
      </c>
      <c r="S24" s="1"/>
      <c r="Y24">
        <v>3.98</v>
      </c>
      <c r="AK24">
        <v>82</v>
      </c>
      <c r="AM24">
        <f t="shared" si="0"/>
        <v>0.82</v>
      </c>
      <c r="AN24">
        <f t="shared" si="1"/>
        <v>3.4308799999999997</v>
      </c>
    </row>
    <row r="25" spans="1:40">
      <c r="A25">
        <v>21</v>
      </c>
      <c r="B25" t="s">
        <v>19</v>
      </c>
      <c r="C25" t="s">
        <v>51</v>
      </c>
      <c r="D25" t="s">
        <v>62</v>
      </c>
      <c r="E25" t="s">
        <v>165</v>
      </c>
      <c r="F25" t="s">
        <v>62</v>
      </c>
      <c r="G25">
        <v>1.9</v>
      </c>
      <c r="H25">
        <v>1.2</v>
      </c>
      <c r="I25" t="s">
        <v>19</v>
      </c>
      <c r="J25">
        <v>4.17</v>
      </c>
      <c r="K25">
        <v>0.21</v>
      </c>
      <c r="L25" t="s">
        <v>141</v>
      </c>
      <c r="M25" t="s">
        <v>142</v>
      </c>
      <c r="Q25">
        <v>5.82</v>
      </c>
      <c r="R25">
        <v>2.61</v>
      </c>
      <c r="S25" s="1">
        <v>5.97</v>
      </c>
      <c r="T25">
        <v>5</v>
      </c>
      <c r="U25" t="s">
        <v>91</v>
      </c>
      <c r="Y25">
        <v>4.33</v>
      </c>
      <c r="Z25" t="s">
        <v>108</v>
      </c>
      <c r="AA25">
        <v>4.33</v>
      </c>
      <c r="AB25" t="s">
        <v>118</v>
      </c>
      <c r="AH25">
        <v>6.16</v>
      </c>
      <c r="AI25">
        <v>1.29</v>
      </c>
      <c r="AJ25" t="s">
        <v>136</v>
      </c>
      <c r="AK25">
        <v>86</v>
      </c>
      <c r="AM25">
        <f t="shared" si="0"/>
        <v>0.86</v>
      </c>
      <c r="AN25">
        <f t="shared" si="1"/>
        <v>3.5982400000000001</v>
      </c>
    </row>
    <row r="26" spans="1:40">
      <c r="A26">
        <v>22</v>
      </c>
      <c r="B26" t="s">
        <v>20</v>
      </c>
      <c r="C26" t="s">
        <v>52</v>
      </c>
      <c r="D26" t="s">
        <v>63</v>
      </c>
      <c r="E26" t="s">
        <v>165</v>
      </c>
      <c r="F26" t="s">
        <v>165</v>
      </c>
      <c r="S26" s="1"/>
      <c r="AM26">
        <f t="shared" si="0"/>
        <v>0</v>
      </c>
    </row>
    <row r="27" spans="1:40">
      <c r="A27">
        <v>23</v>
      </c>
      <c r="B27" t="s">
        <v>21</v>
      </c>
      <c r="C27" t="s">
        <v>53</v>
      </c>
      <c r="D27" t="s">
        <v>63</v>
      </c>
      <c r="E27" t="s">
        <v>165</v>
      </c>
      <c r="F27" t="s">
        <v>62</v>
      </c>
      <c r="S27" s="1"/>
      <c r="AK27">
        <v>85</v>
      </c>
      <c r="AM27">
        <f t="shared" si="0"/>
        <v>0.85</v>
      </c>
      <c r="AN27">
        <f t="shared" si="1"/>
        <v>3.5564</v>
      </c>
    </row>
    <row r="28" spans="1:40">
      <c r="A28">
        <v>24</v>
      </c>
      <c r="B28" t="s">
        <v>112</v>
      </c>
      <c r="C28" t="s">
        <v>54</v>
      </c>
      <c r="D28" t="s">
        <v>63</v>
      </c>
      <c r="E28" t="s">
        <v>62</v>
      </c>
      <c r="F28" t="s">
        <v>62</v>
      </c>
      <c r="G28">
        <v>4.5999999999999996</v>
      </c>
      <c r="H28">
        <v>0.9</v>
      </c>
      <c r="I28" s="2" t="s">
        <v>71</v>
      </c>
      <c r="S28" s="1"/>
      <c r="AM28">
        <f t="shared" si="0"/>
        <v>0</v>
      </c>
    </row>
    <row r="29" spans="1:40">
      <c r="A29">
        <v>25</v>
      </c>
      <c r="B29" t="s">
        <v>23</v>
      </c>
      <c r="C29" t="s">
        <v>55</v>
      </c>
      <c r="D29" t="s">
        <v>62</v>
      </c>
      <c r="E29" t="s">
        <v>165</v>
      </c>
      <c r="F29" t="s">
        <v>62</v>
      </c>
      <c r="J29">
        <f>(3.02+2.86)/2</f>
        <v>2.94</v>
      </c>
      <c r="L29" t="s">
        <v>84</v>
      </c>
      <c r="M29" s="1" t="s">
        <v>86</v>
      </c>
      <c r="S29" s="1"/>
      <c r="AK29">
        <v>73</v>
      </c>
      <c r="AL29" t="s">
        <v>161</v>
      </c>
      <c r="AM29">
        <f t="shared" si="0"/>
        <v>0.73</v>
      </c>
      <c r="AN29">
        <f t="shared" si="1"/>
        <v>3.0543200000000001</v>
      </c>
    </row>
    <row r="30" spans="1:40">
      <c r="A30">
        <v>26</v>
      </c>
      <c r="B30" t="s">
        <v>24</v>
      </c>
      <c r="C30" t="s">
        <v>56</v>
      </c>
      <c r="D30" t="s">
        <v>62</v>
      </c>
      <c r="E30" t="s">
        <v>165</v>
      </c>
      <c r="F30" t="s">
        <v>62</v>
      </c>
      <c r="J30">
        <f>(3.98+4.11)/2</f>
        <v>4.0449999999999999</v>
      </c>
      <c r="L30" t="s">
        <v>140</v>
      </c>
      <c r="M30" s="1" t="s">
        <v>86</v>
      </c>
      <c r="S30" s="1"/>
      <c r="AM30">
        <f t="shared" si="0"/>
        <v>0</v>
      </c>
    </row>
    <row r="31" spans="1:40">
      <c r="A31">
        <v>27</v>
      </c>
      <c r="B31" s="7" t="s">
        <v>25</v>
      </c>
      <c r="C31" s="7" t="s">
        <v>57</v>
      </c>
      <c r="D31" t="s">
        <v>62</v>
      </c>
      <c r="E31" t="s">
        <v>165</v>
      </c>
      <c r="F31" t="s">
        <v>62</v>
      </c>
      <c r="G31">
        <v>4.5</v>
      </c>
      <c r="H31">
        <v>0.3</v>
      </c>
      <c r="I31" t="s">
        <v>144</v>
      </c>
      <c r="Q31">
        <v>8.17</v>
      </c>
      <c r="R31">
        <v>17.239999999999998</v>
      </c>
      <c r="S31" s="1">
        <v>20.38</v>
      </c>
      <c r="T31">
        <v>19.27</v>
      </c>
      <c r="V31" s="1">
        <v>7.3</v>
      </c>
      <c r="W31">
        <v>0.57999999999999996</v>
      </c>
      <c r="AK31">
        <v>186</v>
      </c>
      <c r="AL31" t="s">
        <v>157</v>
      </c>
      <c r="AM31">
        <f t="shared" si="0"/>
        <v>1.86</v>
      </c>
      <c r="AN31">
        <f t="shared" si="1"/>
        <v>7.7822400000000007</v>
      </c>
    </row>
    <row r="32" spans="1:40">
      <c r="A32">
        <v>28</v>
      </c>
      <c r="B32" s="4" t="s">
        <v>26</v>
      </c>
      <c r="C32" s="4" t="s">
        <v>58</v>
      </c>
      <c r="D32" t="s">
        <v>62</v>
      </c>
      <c r="E32" t="s">
        <v>62</v>
      </c>
      <c r="F32" t="s">
        <v>62</v>
      </c>
      <c r="G32" s="3">
        <v>3.4</v>
      </c>
      <c r="H32">
        <v>0.3</v>
      </c>
      <c r="S32" s="1"/>
      <c r="V32">
        <v>4.2</v>
      </c>
      <c r="W32">
        <v>0.34</v>
      </c>
      <c r="Y32">
        <v>4.8499999999999996</v>
      </c>
      <c r="AA32">
        <v>4.8499999999999996</v>
      </c>
      <c r="AB32" t="s">
        <v>115</v>
      </c>
      <c r="AK32">
        <f>(91+83+94+105+99+84+90)/7</f>
        <v>92.285714285714292</v>
      </c>
      <c r="AL32" t="s">
        <v>158</v>
      </c>
      <c r="AM32">
        <f t="shared" si="0"/>
        <v>0.92285714285714293</v>
      </c>
      <c r="AN32">
        <f t="shared" si="1"/>
        <v>3.8612342857142861</v>
      </c>
    </row>
    <row r="33" spans="1:40">
      <c r="A33">
        <v>29</v>
      </c>
      <c r="B33" t="s">
        <v>27</v>
      </c>
      <c r="C33" t="s">
        <v>59</v>
      </c>
      <c r="D33" t="s">
        <v>63</v>
      </c>
      <c r="E33" t="s">
        <v>62</v>
      </c>
      <c r="F33" t="s">
        <v>165</v>
      </c>
      <c r="S33" s="1"/>
    </row>
    <row r="34" spans="1:40">
      <c r="A34">
        <v>32</v>
      </c>
      <c r="B34" t="s">
        <v>28</v>
      </c>
      <c r="C34" t="s">
        <v>60</v>
      </c>
      <c r="D34" t="s">
        <v>63</v>
      </c>
      <c r="E34" t="s">
        <v>165</v>
      </c>
      <c r="F34" t="s">
        <v>165</v>
      </c>
      <c r="S34" s="1"/>
    </row>
    <row r="35" spans="1:40">
      <c r="B35" t="s">
        <v>138</v>
      </c>
      <c r="C35" t="s">
        <v>97</v>
      </c>
      <c r="F35" t="s">
        <v>62</v>
      </c>
      <c r="Q35">
        <v>3.13</v>
      </c>
      <c r="R35">
        <v>3.38</v>
      </c>
      <c r="S35" s="1">
        <v>7.59</v>
      </c>
      <c r="T35">
        <v>5.65</v>
      </c>
      <c r="Y35" s="1">
        <v>5.78</v>
      </c>
      <c r="AF35">
        <v>1900</v>
      </c>
      <c r="AG35">
        <f>AF35/1000</f>
        <v>1.9</v>
      </c>
      <c r="AH35">
        <v>5.78</v>
      </c>
      <c r="AI35">
        <v>0.86</v>
      </c>
      <c r="AJ35" t="s">
        <v>138</v>
      </c>
      <c r="AK35">
        <v>150</v>
      </c>
      <c r="AM35">
        <f t="shared" si="0"/>
        <v>1.5</v>
      </c>
      <c r="AN35">
        <f t="shared" si="1"/>
        <v>6.2759999999999998</v>
      </c>
    </row>
    <row r="36" spans="1:40">
      <c r="B36" t="s">
        <v>126</v>
      </c>
      <c r="C36" t="s">
        <v>125</v>
      </c>
      <c r="F36" t="s">
        <v>62</v>
      </c>
      <c r="S36" s="1"/>
      <c r="AC36">
        <v>16.5</v>
      </c>
      <c r="AD36">
        <v>1</v>
      </c>
    </row>
    <row r="37" spans="1:40">
      <c r="B37" t="s">
        <v>129</v>
      </c>
      <c r="C37" t="s">
        <v>130</v>
      </c>
      <c r="F37" t="s">
        <v>62</v>
      </c>
      <c r="G37">
        <f>(3.4+6.3)/2</f>
        <v>4.8499999999999996</v>
      </c>
      <c r="I37" t="s">
        <v>145</v>
      </c>
      <c r="V37">
        <v>2.5</v>
      </c>
      <c r="W37">
        <v>0.9</v>
      </c>
      <c r="AF37">
        <v>589</v>
      </c>
      <c r="AG37">
        <f>AF37/1000</f>
        <v>0.58899999999999997</v>
      </c>
    </row>
    <row r="38" spans="1:40">
      <c r="Q38" t="s">
        <v>96</v>
      </c>
      <c r="S38" s="1" t="s"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" workbookViewId="0">
      <selection activeCell="G28" sqref="G28"/>
    </sheetView>
  </sheetViews>
  <sheetFormatPr baseColWidth="10" defaultRowHeight="15" x14ac:dyDescent="0"/>
  <sheetData>
    <row r="1" spans="1:11">
      <c r="D1" s="4" t="s">
        <v>66</v>
      </c>
      <c r="F1" s="7"/>
    </row>
    <row r="2" spans="1:11">
      <c r="A2" s="1"/>
      <c r="B2" s="1" t="s">
        <v>29</v>
      </c>
      <c r="C2" s="1" t="s">
        <v>31</v>
      </c>
      <c r="D2" s="4" t="s">
        <v>66</v>
      </c>
      <c r="E2" s="6" t="s">
        <v>75</v>
      </c>
      <c r="F2" s="1" t="s">
        <v>109</v>
      </c>
      <c r="G2" s="8" t="s">
        <v>98</v>
      </c>
      <c r="H2" s="13" t="s">
        <v>106</v>
      </c>
      <c r="I2" t="s">
        <v>113</v>
      </c>
      <c r="J2" s="1" t="s">
        <v>133</v>
      </c>
      <c r="K2" t="s">
        <v>151</v>
      </c>
    </row>
    <row r="3" spans="1:11">
      <c r="A3">
        <v>1</v>
      </c>
      <c r="B3" t="s">
        <v>0</v>
      </c>
      <c r="C3" t="s">
        <v>32</v>
      </c>
      <c r="F3" s="1"/>
      <c r="K3" s="10"/>
    </row>
    <row r="4" spans="1:11">
      <c r="A4">
        <v>2</v>
      </c>
      <c r="B4" t="s">
        <v>1</v>
      </c>
      <c r="C4" t="s">
        <v>33</v>
      </c>
      <c r="F4" s="1"/>
      <c r="K4" s="10"/>
    </row>
    <row r="5" spans="1:11">
      <c r="A5">
        <v>3</v>
      </c>
      <c r="B5" s="9" t="s">
        <v>2</v>
      </c>
      <c r="C5" s="9" t="s">
        <v>34</v>
      </c>
      <c r="D5">
        <v>2.8</v>
      </c>
      <c r="E5" s="5">
        <v>5.0599999999999996</v>
      </c>
      <c r="F5" s="1"/>
      <c r="K5" s="10">
        <v>3.8074400000000002</v>
      </c>
    </row>
    <row r="6" spans="1:11">
      <c r="A6">
        <v>4</v>
      </c>
      <c r="B6" t="s">
        <v>3</v>
      </c>
      <c r="C6" t="s">
        <v>35</v>
      </c>
      <c r="E6">
        <v>3.61</v>
      </c>
      <c r="F6" s="1"/>
      <c r="K6" s="10">
        <v>3.8074400000000002</v>
      </c>
    </row>
    <row r="7" spans="1:11">
      <c r="A7">
        <v>5</v>
      </c>
      <c r="B7" s="4" t="s">
        <v>4</v>
      </c>
      <c r="C7" s="4" t="s">
        <v>36</v>
      </c>
      <c r="D7" s="3"/>
      <c r="F7" s="1"/>
      <c r="H7">
        <v>3.47</v>
      </c>
      <c r="I7">
        <v>3.47</v>
      </c>
      <c r="K7" s="10"/>
    </row>
    <row r="8" spans="1:11">
      <c r="A8">
        <v>6</v>
      </c>
      <c r="B8" t="s">
        <v>5</v>
      </c>
      <c r="C8" t="s">
        <v>37</v>
      </c>
      <c r="D8">
        <v>6.8</v>
      </c>
      <c r="E8">
        <f>(3.48+3.82+3.24+4.75)/4</f>
        <v>3.8224999999999998</v>
      </c>
      <c r="F8" s="1"/>
      <c r="J8">
        <v>3.96</v>
      </c>
      <c r="K8" s="10"/>
    </row>
    <row r="9" spans="1:11">
      <c r="A9">
        <v>7</v>
      </c>
      <c r="B9" s="4" t="s">
        <v>6</v>
      </c>
      <c r="C9" s="4" t="s">
        <v>38</v>
      </c>
      <c r="F9" s="1"/>
      <c r="H9">
        <v>4.1399999999999997</v>
      </c>
      <c r="I9">
        <v>4.1399999999999997</v>
      </c>
      <c r="K9" s="10">
        <v>3.5564</v>
      </c>
    </row>
    <row r="10" spans="1:11">
      <c r="A10">
        <v>8</v>
      </c>
      <c r="B10" t="s">
        <v>7</v>
      </c>
      <c r="C10" t="s">
        <v>39</v>
      </c>
      <c r="F10" s="1">
        <v>4.91</v>
      </c>
      <c r="G10" s="1">
        <v>6.6</v>
      </c>
      <c r="H10" s="1">
        <v>5.56</v>
      </c>
      <c r="I10">
        <v>9.58</v>
      </c>
      <c r="K10" s="10">
        <v>4.2467600000000001</v>
      </c>
    </row>
    <row r="11" spans="1:11">
      <c r="A11">
        <v>9</v>
      </c>
      <c r="B11" t="s">
        <v>8</v>
      </c>
      <c r="C11" t="s">
        <v>40</v>
      </c>
      <c r="D11">
        <v>2.2999999999999998</v>
      </c>
      <c r="F11" s="1"/>
      <c r="G11">
        <v>3.1</v>
      </c>
      <c r="H11">
        <v>3.11</v>
      </c>
      <c r="K11" s="10"/>
    </row>
    <row r="12" spans="1:11">
      <c r="A12" t="s">
        <v>74</v>
      </c>
      <c r="B12" t="s">
        <v>8</v>
      </c>
      <c r="C12" t="s">
        <v>40</v>
      </c>
      <c r="D12">
        <v>1.3</v>
      </c>
      <c r="F12" s="1"/>
      <c r="H12">
        <v>3.11</v>
      </c>
      <c r="K12" s="10"/>
    </row>
    <row r="13" spans="1:11">
      <c r="A13">
        <v>10</v>
      </c>
      <c r="B13" t="s">
        <v>9</v>
      </c>
      <c r="C13" t="s">
        <v>41</v>
      </c>
      <c r="E13">
        <v>3.02</v>
      </c>
      <c r="F13" s="1"/>
      <c r="K13" s="10">
        <v>3.01248</v>
      </c>
    </row>
    <row r="14" spans="1:11">
      <c r="A14">
        <v>11</v>
      </c>
      <c r="B14" t="s">
        <v>10</v>
      </c>
      <c r="C14" t="s">
        <v>42</v>
      </c>
      <c r="F14" s="1"/>
      <c r="K14" s="10"/>
    </row>
    <row r="15" spans="1:11">
      <c r="A15">
        <v>12</v>
      </c>
      <c r="B15" s="4" t="s">
        <v>22</v>
      </c>
      <c r="C15" s="4" t="s">
        <v>77</v>
      </c>
      <c r="D15" s="3"/>
      <c r="E15">
        <f>(3.02+2.86)/2</f>
        <v>2.94</v>
      </c>
      <c r="F15" s="1"/>
      <c r="J15">
        <v>4.17</v>
      </c>
      <c r="K15" s="10">
        <v>3.5564</v>
      </c>
    </row>
    <row r="16" spans="1:11">
      <c r="A16">
        <v>13</v>
      </c>
      <c r="B16" t="s">
        <v>11</v>
      </c>
      <c r="C16" t="s">
        <v>43</v>
      </c>
      <c r="D16">
        <v>5.8</v>
      </c>
      <c r="E16">
        <v>3.28</v>
      </c>
      <c r="F16" s="1"/>
      <c r="K16" s="10"/>
    </row>
    <row r="17" spans="1:11">
      <c r="A17">
        <v>14</v>
      </c>
      <c r="B17" t="s">
        <v>12</v>
      </c>
      <c r="C17" t="s">
        <v>44</v>
      </c>
      <c r="E17">
        <f>(3.02+2.86)/2</f>
        <v>2.94</v>
      </c>
      <c r="F17" s="1"/>
      <c r="K17" s="10"/>
    </row>
    <row r="18" spans="1:11">
      <c r="A18">
        <v>15</v>
      </c>
      <c r="B18" t="s">
        <v>13</v>
      </c>
      <c r="C18" t="s">
        <v>45</v>
      </c>
      <c r="F18" s="1"/>
      <c r="G18">
        <v>5.9</v>
      </c>
      <c r="H18">
        <v>3.2</v>
      </c>
      <c r="K18" s="10">
        <v>3.4308799999999997</v>
      </c>
    </row>
    <row r="19" spans="1:11">
      <c r="A19">
        <v>16</v>
      </c>
      <c r="B19" t="s">
        <v>14</v>
      </c>
      <c r="C19" t="s">
        <v>46</v>
      </c>
      <c r="F19" s="1"/>
      <c r="K19" s="10"/>
    </row>
    <row r="20" spans="1:11">
      <c r="A20">
        <v>17</v>
      </c>
      <c r="B20" t="s">
        <v>15</v>
      </c>
      <c r="C20" t="s">
        <v>47</v>
      </c>
      <c r="E20">
        <v>2.86</v>
      </c>
      <c r="F20" s="1"/>
      <c r="K20" s="10">
        <v>3.8074400000000002</v>
      </c>
    </row>
    <row r="21" spans="1:11">
      <c r="B21" t="s">
        <v>111</v>
      </c>
      <c r="C21" t="s">
        <v>105</v>
      </c>
      <c r="E21">
        <v>8.49</v>
      </c>
      <c r="F21" s="1"/>
      <c r="G21" s="1">
        <v>7.1</v>
      </c>
      <c r="K21" s="10">
        <v>3.8074400000000002</v>
      </c>
    </row>
    <row r="22" spans="1:11">
      <c r="A22">
        <v>18</v>
      </c>
      <c r="B22" t="s">
        <v>16</v>
      </c>
      <c r="C22" t="s">
        <v>48</v>
      </c>
      <c r="F22" s="1"/>
      <c r="K22" s="10"/>
    </row>
    <row r="23" spans="1:11">
      <c r="A23">
        <v>19</v>
      </c>
      <c r="B23" t="s">
        <v>17</v>
      </c>
      <c r="C23" t="s">
        <v>49</v>
      </c>
      <c r="F23" s="1"/>
      <c r="G23">
        <v>4.4000000000000004</v>
      </c>
      <c r="K23" s="10"/>
    </row>
    <row r="24" spans="1:11">
      <c r="A24">
        <v>20</v>
      </c>
      <c r="B24" t="s">
        <v>18</v>
      </c>
      <c r="C24" t="s">
        <v>50</v>
      </c>
      <c r="D24">
        <v>1.3</v>
      </c>
      <c r="F24" s="1"/>
      <c r="H24">
        <v>3.98</v>
      </c>
      <c r="K24" s="10">
        <v>3.4308799999999997</v>
      </c>
    </row>
    <row r="25" spans="1:11">
      <c r="A25">
        <v>21</v>
      </c>
      <c r="B25" t="s">
        <v>19</v>
      </c>
      <c r="C25" t="s">
        <v>51</v>
      </c>
      <c r="D25">
        <v>1.9</v>
      </c>
      <c r="E25">
        <v>4.17</v>
      </c>
      <c r="F25" s="1">
        <v>5.97</v>
      </c>
      <c r="H25">
        <v>4.33</v>
      </c>
      <c r="I25">
        <v>4.33</v>
      </c>
      <c r="J25">
        <v>6.16</v>
      </c>
      <c r="K25" s="10">
        <v>3.5982400000000001</v>
      </c>
    </row>
    <row r="26" spans="1:11">
      <c r="A26">
        <v>22</v>
      </c>
      <c r="B26" t="s">
        <v>20</v>
      </c>
      <c r="C26" t="s">
        <v>52</v>
      </c>
      <c r="F26" s="1"/>
      <c r="K26" s="10"/>
    </row>
    <row r="27" spans="1:11">
      <c r="A27">
        <v>23</v>
      </c>
      <c r="B27" t="s">
        <v>21</v>
      </c>
      <c r="C27" t="s">
        <v>53</v>
      </c>
      <c r="F27" s="1"/>
      <c r="K27" s="10">
        <v>3.5564</v>
      </c>
    </row>
    <row r="28" spans="1:11">
      <c r="A28">
        <v>24</v>
      </c>
      <c r="B28" t="s">
        <v>112</v>
      </c>
      <c r="C28" t="s">
        <v>54</v>
      </c>
      <c r="D28">
        <v>4.5999999999999996</v>
      </c>
      <c r="F28" s="1"/>
      <c r="K28" s="10"/>
    </row>
    <row r="29" spans="1:11">
      <c r="A29">
        <v>25</v>
      </c>
      <c r="B29" t="s">
        <v>23</v>
      </c>
      <c r="C29" t="s">
        <v>55</v>
      </c>
      <c r="E29">
        <f>(3.02+2.86)/2</f>
        <v>2.94</v>
      </c>
      <c r="F29" s="1"/>
      <c r="K29" s="10">
        <v>3.0543200000000001</v>
      </c>
    </row>
    <row r="30" spans="1:11">
      <c r="A30">
        <v>26</v>
      </c>
      <c r="B30" t="s">
        <v>24</v>
      </c>
      <c r="C30" t="s">
        <v>56</v>
      </c>
      <c r="E30">
        <f>(3.98+4.11)/2</f>
        <v>4.0449999999999999</v>
      </c>
      <c r="F30" s="1"/>
      <c r="K30" s="10"/>
    </row>
    <row r="31" spans="1:11">
      <c r="A31">
        <v>27</v>
      </c>
      <c r="B31" s="7" t="s">
        <v>25</v>
      </c>
      <c r="C31" s="7" t="s">
        <v>57</v>
      </c>
      <c r="D31">
        <v>4.5</v>
      </c>
      <c r="F31" s="1">
        <v>20.38</v>
      </c>
      <c r="G31" s="1">
        <v>7.3</v>
      </c>
      <c r="K31" s="10">
        <v>7.7822400000000007</v>
      </c>
    </row>
    <row r="32" spans="1:11">
      <c r="A32">
        <v>28</v>
      </c>
      <c r="B32" s="4" t="s">
        <v>26</v>
      </c>
      <c r="C32" s="4" t="s">
        <v>58</v>
      </c>
      <c r="D32" s="3">
        <v>3.4</v>
      </c>
      <c r="F32" s="1"/>
      <c r="G32">
        <v>4.2</v>
      </c>
      <c r="H32">
        <v>4.8499999999999996</v>
      </c>
      <c r="I32">
        <v>4.8499999999999996</v>
      </c>
      <c r="K32" s="10">
        <v>3.8612342857142861</v>
      </c>
    </row>
    <row r="33" spans="1:11">
      <c r="A33">
        <v>29</v>
      </c>
      <c r="B33" t="s">
        <v>27</v>
      </c>
      <c r="C33" t="s">
        <v>59</v>
      </c>
      <c r="F33" s="1"/>
      <c r="K33" s="10"/>
    </row>
    <row r="34" spans="1:11">
      <c r="A34">
        <v>32</v>
      </c>
      <c r="B34" t="s">
        <v>28</v>
      </c>
      <c r="C34" t="s">
        <v>60</v>
      </c>
      <c r="F34" s="1"/>
      <c r="K34" s="10"/>
    </row>
    <row r="35" spans="1:11">
      <c r="B35" t="s">
        <v>138</v>
      </c>
      <c r="C35" t="s">
        <v>97</v>
      </c>
      <c r="F35" s="1">
        <v>7.59</v>
      </c>
      <c r="H35" s="1">
        <v>5.78</v>
      </c>
      <c r="J35">
        <v>5.78</v>
      </c>
      <c r="K35" s="10">
        <v>6.2759999999999998</v>
      </c>
    </row>
    <row r="36" spans="1:11">
      <c r="B36" t="s">
        <v>126</v>
      </c>
      <c r="C36" t="s">
        <v>125</v>
      </c>
      <c r="K36" s="10"/>
    </row>
    <row r="37" spans="1:11">
      <c r="B37" t="s">
        <v>129</v>
      </c>
      <c r="C37" t="s">
        <v>130</v>
      </c>
      <c r="D37">
        <f>(3.4+6.3)/2</f>
        <v>4.8499999999999996</v>
      </c>
      <c r="K37" s="10"/>
    </row>
    <row r="38" spans="1:11">
      <c r="K38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Lipids_Compared</vt:lpstr>
      <vt:lpstr>Lipids2</vt:lpstr>
    </vt:vector>
  </TitlesOfParts>
  <Company>NOAA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Friedman</dc:creator>
  <cp:lastModifiedBy>Whitney Friedman</cp:lastModifiedBy>
  <dcterms:created xsi:type="dcterms:W3CDTF">2016-03-31T23:54:21Z</dcterms:created>
  <dcterms:modified xsi:type="dcterms:W3CDTF">2017-03-23T15:37:26Z</dcterms:modified>
</cp:coreProperties>
</file>