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00.Odoo\01.Odoo SojitzVN\Sample data\"/>
    </mc:Choice>
  </mc:AlternateContent>
  <xr:revisionPtr revIDLastSave="0" documentId="13_ncr:1_{D93C67BF-52CF-4EEA-93D7-18893E71DEB9}" xr6:coauthVersionLast="41" xr6:coauthVersionMax="41" xr10:uidLastSave="{00000000-0000-0000-0000-000000000000}"/>
  <bookViews>
    <workbookView xWindow="-120" yWindow="-120" windowWidth="29040" windowHeight="15990" activeTab="1" xr2:uid="{00000000-000D-0000-FFFF-FFFF00000000}"/>
  </bookViews>
  <sheets>
    <sheet name="Pivot" sheetId="3" r:id="rId1"/>
    <sheet name="Principal" sheetId="1" r:id="rId2"/>
    <sheet name="Indent" sheetId="2" r:id="rId3"/>
    <sheet name="Sheet1" sheetId="5" r:id="rId4"/>
  </sheets>
  <externalReferences>
    <externalReference r:id="rId5"/>
    <externalReference r:id="rId6"/>
    <externalReference r:id="rId7"/>
  </externalReferences>
  <definedNames>
    <definedName name="_xlnm._FilterDatabase" localSheetId="1" hidden="1">Principal!$A$8:$Q$641</definedName>
    <definedName name="AS2DocOpenMode" hidden="1">"AS2DocumentEdit"</definedName>
    <definedName name="_xlnm.Print_Titles" localSheetId="2">Indent!$1:$7</definedName>
    <definedName name="_xlnm.Print_Titles" localSheetId="1">Principal!$1:$8</definedName>
  </definedNames>
  <calcPr calcId="18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3" i="1" l="1"/>
  <c r="L643" i="1"/>
  <c r="N643" i="1"/>
  <c r="O643" i="1"/>
  <c r="Q643" i="1"/>
  <c r="I18" i="5" l="1"/>
  <c r="H14" i="5"/>
  <c r="H13" i="5"/>
  <c r="H10" i="5"/>
  <c r="H9" i="5"/>
  <c r="H6" i="5"/>
  <c r="H5" i="5"/>
  <c r="F1" i="5"/>
  <c r="H17" i="5" s="1"/>
  <c r="J50" i="3"/>
  <c r="I50" i="3"/>
  <c r="J49" i="3"/>
  <c r="I49" i="3"/>
  <c r="J48" i="3"/>
  <c r="I48" i="3"/>
  <c r="J47" i="3"/>
  <c r="I47" i="3"/>
  <c r="J46" i="3"/>
  <c r="I46" i="3"/>
  <c r="J45" i="3"/>
  <c r="I45" i="3"/>
  <c r="K45" i="3" s="1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H31" i="3" s="1"/>
  <c r="J30" i="3"/>
  <c r="I30" i="3"/>
  <c r="H30" i="3" s="1"/>
  <c r="J29" i="3"/>
  <c r="N29" i="3" s="1"/>
  <c r="I29" i="3"/>
  <c r="H29" i="3" s="1"/>
  <c r="M28" i="3"/>
  <c r="J28" i="3"/>
  <c r="I28" i="3"/>
  <c r="H28" i="3" s="1"/>
  <c r="M27" i="3"/>
  <c r="J27" i="3"/>
  <c r="I27" i="3"/>
  <c r="H27" i="3" s="1"/>
  <c r="M26" i="3"/>
  <c r="J26" i="3"/>
  <c r="N26" i="3" s="1"/>
  <c r="I26" i="3"/>
  <c r="H26" i="3" s="1"/>
  <c r="M25" i="3"/>
  <c r="J25" i="3"/>
  <c r="I25" i="3"/>
  <c r="H25" i="3" s="1"/>
  <c r="M24" i="3"/>
  <c r="J24" i="3"/>
  <c r="I24" i="3"/>
  <c r="H24" i="3" s="1"/>
  <c r="M23" i="3"/>
  <c r="J23" i="3"/>
  <c r="O23" i="3" s="1"/>
  <c r="I23" i="3"/>
  <c r="H23" i="3" s="1"/>
  <c r="M22" i="3"/>
  <c r="J22" i="3"/>
  <c r="I22" i="3"/>
  <c r="H22" i="3" s="1"/>
  <c r="M21" i="3"/>
  <c r="J21" i="3"/>
  <c r="O21" i="3" s="1"/>
  <c r="I21" i="3"/>
  <c r="H21" i="3" s="1"/>
  <c r="M20" i="3"/>
  <c r="J20" i="3"/>
  <c r="I20" i="3"/>
  <c r="H20" i="3" s="1"/>
  <c r="M19" i="3"/>
  <c r="J19" i="3"/>
  <c r="O19" i="3" s="1"/>
  <c r="I19" i="3"/>
  <c r="H19" i="3" s="1"/>
  <c r="M18" i="3"/>
  <c r="J18" i="3"/>
  <c r="I18" i="3"/>
  <c r="H18" i="3" s="1"/>
  <c r="M17" i="3"/>
  <c r="J17" i="3"/>
  <c r="O17" i="3" s="1"/>
  <c r="I17" i="3"/>
  <c r="H17" i="3" s="1"/>
  <c r="M16" i="3"/>
  <c r="J16" i="3"/>
  <c r="I16" i="3"/>
  <c r="H16" i="3" s="1"/>
  <c r="M15" i="3"/>
  <c r="J15" i="3"/>
  <c r="O15" i="3" s="1"/>
  <c r="I15" i="3"/>
  <c r="H15" i="3" s="1"/>
  <c r="M14" i="3"/>
  <c r="J14" i="3"/>
  <c r="I14" i="3"/>
  <c r="H14" i="3" s="1"/>
  <c r="M13" i="3"/>
  <c r="J13" i="3"/>
  <c r="O13" i="3" s="1"/>
  <c r="I13" i="3"/>
  <c r="H13" i="3" s="1"/>
  <c r="M12" i="3"/>
  <c r="J12" i="3"/>
  <c r="I12" i="3"/>
  <c r="M11" i="3"/>
  <c r="J11" i="3"/>
  <c r="I11" i="3"/>
  <c r="M10" i="3"/>
  <c r="J10" i="3"/>
  <c r="I10" i="3"/>
  <c r="M9" i="3"/>
  <c r="J9" i="3"/>
  <c r="I9" i="3"/>
  <c r="M8" i="3"/>
  <c r="J8" i="3"/>
  <c r="O8" i="3" s="1"/>
  <c r="P8" i="3" s="1"/>
  <c r="I8" i="3"/>
  <c r="M7" i="3"/>
  <c r="J7" i="3"/>
  <c r="N7" i="3" s="1"/>
  <c r="I7" i="3"/>
  <c r="M6" i="3"/>
  <c r="J6" i="3"/>
  <c r="I6" i="3"/>
  <c r="M5" i="3"/>
  <c r="J5" i="3"/>
  <c r="I5" i="3"/>
  <c r="J2" i="3"/>
  <c r="K22" i="3" l="1"/>
  <c r="H7" i="5"/>
  <c r="H11" i="5"/>
  <c r="H15" i="5"/>
  <c r="K8" i="3"/>
  <c r="H4" i="5"/>
  <c r="H8" i="5"/>
  <c r="H12" i="5"/>
  <c r="N23" i="3"/>
  <c r="N12" i="3"/>
  <c r="K9" i="3"/>
  <c r="K27" i="3"/>
  <c r="K40" i="3"/>
  <c r="K44" i="3"/>
  <c r="K33" i="3"/>
  <c r="K49" i="3"/>
  <c r="K25" i="3"/>
  <c r="K31" i="3"/>
  <c r="K18" i="3"/>
  <c r="N21" i="3"/>
  <c r="N24" i="3"/>
  <c r="K35" i="3"/>
  <c r="K37" i="3"/>
  <c r="K41" i="3"/>
  <c r="K47" i="3"/>
  <c r="N17" i="3"/>
  <c r="N19" i="3"/>
  <c r="K34" i="3"/>
  <c r="K46" i="3"/>
  <c r="I51" i="3"/>
  <c r="K6" i="3"/>
  <c r="K39" i="3"/>
  <c r="K48" i="3"/>
  <c r="J51" i="3"/>
  <c r="N8" i="3"/>
  <c r="K11" i="3"/>
  <c r="K14" i="3"/>
  <c r="N16" i="3"/>
  <c r="K17" i="3"/>
  <c r="K36" i="3"/>
  <c r="K38" i="3"/>
  <c r="K43" i="3"/>
  <c r="K50" i="3"/>
  <c r="K13" i="3"/>
  <c r="N28" i="3"/>
  <c r="K30" i="3"/>
  <c r="K32" i="3"/>
  <c r="N10" i="3"/>
  <c r="N13" i="3"/>
  <c r="N15" i="3"/>
  <c r="N20" i="3"/>
  <c r="K21" i="3"/>
  <c r="K28" i="3"/>
  <c r="K42" i="3"/>
  <c r="H19" i="5"/>
  <c r="F4" i="5"/>
  <c r="F5" i="5"/>
  <c r="F6" i="5"/>
  <c r="F7" i="5"/>
  <c r="I7" i="5" s="1"/>
  <c r="F8" i="5"/>
  <c r="F9" i="5"/>
  <c r="F10" i="5"/>
  <c r="F11" i="5"/>
  <c r="I11" i="5" s="1"/>
  <c r="B28" i="5" s="1"/>
  <c r="F12" i="5"/>
  <c r="F13" i="5"/>
  <c r="F14" i="5"/>
  <c r="F15" i="5"/>
  <c r="F16" i="5"/>
  <c r="F17" i="5"/>
  <c r="I17" i="5" s="1"/>
  <c r="H16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O10" i="3"/>
  <c r="O20" i="3"/>
  <c r="K5" i="3"/>
  <c r="N6" i="3"/>
  <c r="K7" i="3"/>
  <c r="N9" i="3"/>
  <c r="K10" i="3"/>
  <c r="N11" i="3"/>
  <c r="K12" i="3"/>
  <c r="N14" i="3"/>
  <c r="K16" i="3"/>
  <c r="N18" i="3"/>
  <c r="K20" i="3"/>
  <c r="N22" i="3"/>
  <c r="K24" i="3"/>
  <c r="N25" i="3"/>
  <c r="K26" i="3"/>
  <c r="N27" i="3"/>
  <c r="O7" i="3"/>
  <c r="P7" i="3" s="1"/>
  <c r="O6" i="3"/>
  <c r="O11" i="3"/>
  <c r="O18" i="3"/>
  <c r="K19" i="3"/>
  <c r="O22" i="3"/>
  <c r="O5" i="3"/>
  <c r="O12" i="3"/>
  <c r="O16" i="3"/>
  <c r="O9" i="3"/>
  <c r="O14" i="3"/>
  <c r="K15" i="3"/>
  <c r="K23" i="3"/>
  <c r="N5" i="3"/>
  <c r="K29" i="3"/>
  <c r="I15" i="5" l="1"/>
  <c r="I14" i="5"/>
  <c r="I10" i="5"/>
  <c r="I6" i="5"/>
  <c r="I13" i="5"/>
  <c r="I9" i="5"/>
  <c r="I5" i="5"/>
  <c r="I16" i="5"/>
  <c r="I12" i="5"/>
  <c r="B29" i="5" s="1"/>
  <c r="I8" i="5"/>
  <c r="B26" i="5" s="1"/>
  <c r="I4" i="5"/>
  <c r="B27" i="5" s="1"/>
  <c r="K51" i="3"/>
  <c r="B30" i="5" l="1"/>
  <c r="S93" i="2" l="1"/>
  <c r="R93" i="2"/>
  <c r="Q93" i="2"/>
  <c r="P93" i="2"/>
  <c r="O93" i="2"/>
  <c r="N93" i="2"/>
  <c r="M93" i="2"/>
  <c r="T93" i="2" s="1"/>
  <c r="L93" i="2"/>
  <c r="K93" i="2"/>
  <c r="J93" i="2"/>
  <c r="Q641" i="1"/>
  <c r="O641" i="1"/>
  <c r="N641" i="1"/>
  <c r="M641" i="1"/>
  <c r="L641" i="1"/>
  <c r="P6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katsuzawa.kumiko</author>
  </authors>
  <commentList>
    <comment ref="I8" authorId="0" shapeId="0" xr:uid="{00000000-0006-0000-0100-000001000000}">
      <text>
        <r>
          <rPr>
            <b/>
            <sz val="9"/>
            <color indexed="81"/>
            <rFont val="MS UI Gothic"/>
            <family val="3"/>
            <charset val="128"/>
          </rPr>
          <t>"*" means "Unit and Quantity not displayed" because Total Sales figure is zero and the data has more than one kind of unit.</t>
        </r>
      </text>
    </comment>
  </commentList>
</comments>
</file>

<file path=xl/sharedStrings.xml><?xml version="1.0" encoding="utf-8"?>
<sst xmlns="http://schemas.openxmlformats.org/spreadsheetml/2006/main" count="6698" uniqueCount="1440">
  <si>
    <t>＜ FOCUS Profit Report ＞ -Principal-</t>
    <phoneticPr fontId="0"/>
  </si>
  <si>
    <t>Year&amp;Month:</t>
    <phoneticPr fontId="0"/>
  </si>
  <si>
    <t>Office Code:</t>
    <phoneticPr fontId="0"/>
  </si>
  <si>
    <t>Cell Code:</t>
    <phoneticPr fontId="0"/>
  </si>
  <si>
    <t>Rows Segmentation Level:</t>
    <phoneticPr fontId="0"/>
  </si>
  <si>
    <t>Quantity:</t>
    <phoneticPr fontId="0"/>
  </si>
  <si>
    <t>Foreign Exchange Profit and Loss:</t>
    <phoneticPr fontId="0"/>
  </si>
  <si>
    <t>Year&amp;Month</t>
    <phoneticPr fontId="0"/>
  </si>
  <si>
    <t>Office
Code</t>
    <phoneticPr fontId="0"/>
  </si>
  <si>
    <t>Cell
Code</t>
    <phoneticPr fontId="0"/>
  </si>
  <si>
    <t>Item
Code</t>
    <phoneticPr fontId="0"/>
  </si>
  <si>
    <t>Item
Name</t>
    <phoneticPr fontId="0"/>
  </si>
  <si>
    <t>Customer
Code</t>
    <phoneticPr fontId="0"/>
  </si>
  <si>
    <t>Customer
Name</t>
    <phoneticPr fontId="0"/>
  </si>
  <si>
    <t>Contract
No</t>
    <phoneticPr fontId="0"/>
  </si>
  <si>
    <t>Unit</t>
  </si>
  <si>
    <t>Quantity</t>
  </si>
  <si>
    <t>Domestic
Currency</t>
    <phoneticPr fontId="0"/>
  </si>
  <si>
    <t>Sales
(741)</t>
    <phoneticPr fontId="0"/>
  </si>
  <si>
    <t>T.Comm
(791)</t>
    <phoneticPr fontId="0"/>
  </si>
  <si>
    <t>Cost
(731)</t>
    <phoneticPr fontId="0"/>
  </si>
  <si>
    <t>Profit
(741+791-731)</t>
    <phoneticPr fontId="0"/>
  </si>
  <si>
    <t>Profit/Sales</t>
    <phoneticPr fontId="0"/>
  </si>
  <si>
    <t>Foreign Exchange
Profit and Loss
(713)</t>
    <phoneticPr fontId="0"/>
  </si>
  <si>
    <t>＜ FOCUS Profit Report ＞ -Indent-</t>
    <phoneticPr fontId="0"/>
  </si>
  <si>
    <t>* Customer information of Rcv. Comm.(793/712/792)</t>
    <phoneticPr fontId="0"/>
  </si>
  <si>
    <t>Customer
Code(*)</t>
    <phoneticPr fontId="0"/>
  </si>
  <si>
    <t>Customer
Name(*)</t>
    <phoneticPr fontId="0"/>
  </si>
  <si>
    <t>Sales
(742)</t>
    <phoneticPr fontId="0"/>
  </si>
  <si>
    <t>Sales
(746)</t>
    <phoneticPr fontId="0"/>
  </si>
  <si>
    <t>Sales
(747)</t>
    <phoneticPr fontId="0"/>
  </si>
  <si>
    <t>Total Indent
Sales
(742+746+747)</t>
    <phoneticPr fontId="0"/>
  </si>
  <si>
    <t>Sales Service
(793)</t>
    <phoneticPr fontId="0"/>
  </si>
  <si>
    <t>Rcv.Comm
(712)</t>
  </si>
  <si>
    <t>Rcv.Comm
(792)</t>
  </si>
  <si>
    <t>Total
Rcv.Comm
(793+712+792)</t>
    <phoneticPr fontId="0"/>
  </si>
  <si>
    <t>Pay.Comm
(803)</t>
  </si>
  <si>
    <t>Profit
(Total Rcv.Comm
-Pay.Comm)</t>
    <phoneticPr fontId="0"/>
  </si>
  <si>
    <t>Profit/Sales</t>
  </si>
  <si>
    <t>201902-201902</t>
  </si>
  <si>
    <t>HCM0</t>
  </si>
  <si>
    <t>10</t>
  </si>
  <si>
    <t>9999</t>
  </si>
  <si>
    <t>COMMON CODE FOR SERV</t>
  </si>
  <si>
    <t>VD</t>
  </si>
  <si>
    <t>13</t>
  </si>
  <si>
    <t>SUS7-9/18</t>
  </si>
  <si>
    <t>EC</t>
  </si>
  <si>
    <t>6703</t>
  </si>
  <si>
    <t>CNG-COMPRESSED NATURAL GAS</t>
  </si>
  <si>
    <t>876095</t>
  </si>
  <si>
    <t>JAPAN BEST FOODS CO., LTD.</t>
  </si>
  <si>
    <t>JBF021901</t>
  </si>
  <si>
    <t>MM</t>
  </si>
  <si>
    <t>AI004</t>
  </si>
  <si>
    <t>AIDO INDUSTRY VIETNAM CO LTD</t>
  </si>
  <si>
    <t>AID021901</t>
  </si>
  <si>
    <t>FU013</t>
  </si>
  <si>
    <t>FUJI CHEMICAL VIETNAM CO., LTD</t>
  </si>
  <si>
    <t>FUJ021901</t>
  </si>
  <si>
    <t>KO006</t>
  </si>
  <si>
    <t>KOATSU GAS KOGYO CO., LTD</t>
  </si>
  <si>
    <t>KOA021901</t>
  </si>
  <si>
    <t>KO010</t>
  </si>
  <si>
    <t>KOIKEYA VIETNAM CO., LTD</t>
  </si>
  <si>
    <t>KOI021901</t>
  </si>
  <si>
    <t>LI006</t>
  </si>
  <si>
    <t>LIXIL GLOBAL MANUFACTURING</t>
  </si>
  <si>
    <t>LIX021901</t>
  </si>
  <si>
    <t>NA019</t>
  </si>
  <si>
    <t>NAGAE VIETNAM LTD</t>
  </si>
  <si>
    <t>NAG021901</t>
  </si>
  <si>
    <t>PE006</t>
  </si>
  <si>
    <t>PEGASUS-SHIMAMOTO AUTO PARTS</t>
  </si>
  <si>
    <t>PEG021901</t>
  </si>
  <si>
    <t>SE012</t>
  </si>
  <si>
    <t>SETTSU CARTON VIETNAM</t>
  </si>
  <si>
    <t>SET021901</t>
  </si>
  <si>
    <t>SM001</t>
  </si>
  <si>
    <t>SMC MANUFACTURING (VIETNAM)</t>
  </si>
  <si>
    <t>SMC021901</t>
  </si>
  <si>
    <t>TA014</t>
  </si>
  <si>
    <t>TAYCA (VIET NAM) CO LTD</t>
  </si>
  <si>
    <t>TAY021901</t>
  </si>
  <si>
    <t>TE005</t>
  </si>
  <si>
    <t>TERUMO BCT VIETNAM CO LTD</t>
  </si>
  <si>
    <t>TER021901</t>
  </si>
  <si>
    <t>VI065</t>
  </si>
  <si>
    <t>VIETNAM SHIBUTANI COMPANY</t>
  </si>
  <si>
    <t>SHI021901</t>
  </si>
  <si>
    <t>AID011901</t>
  </si>
  <si>
    <t>LIX011901</t>
  </si>
  <si>
    <t>NAG011901</t>
  </si>
  <si>
    <t>PEG011901</t>
  </si>
  <si>
    <t>SHI011901</t>
  </si>
  <si>
    <t>SMC011901</t>
  </si>
  <si>
    <t>6803</t>
  </si>
  <si>
    <t>NG/NATURAL GAS/KHI TU NHIEN</t>
  </si>
  <si>
    <t>IN022</t>
  </si>
  <si>
    <t>INTERMALT VIETNAM COMPANY</t>
  </si>
  <si>
    <t>INT021901</t>
  </si>
  <si>
    <t>P670</t>
  </si>
  <si>
    <t>LIQUEFIELD PETROLEUM GAS</t>
  </si>
  <si>
    <t>SA053</t>
  </si>
  <si>
    <t>SANWA KAKO VIETNAM CO LTD</t>
  </si>
  <si>
    <t>SAN021901</t>
  </si>
  <si>
    <t>E0</t>
  </si>
  <si>
    <t>5751</t>
  </si>
  <si>
    <t>PYROPHYLLITE-DA PYROPHYLLITE</t>
  </si>
  <si>
    <t>SUS190129</t>
  </si>
  <si>
    <t>6123</t>
  </si>
  <si>
    <t>TITANIUM SLAG- SI TITAN</t>
  </si>
  <si>
    <t>HTM80469</t>
  </si>
  <si>
    <t>6143</t>
  </si>
  <si>
    <t>SHG(SPECIAL HIGH GRADE)ZINC IG</t>
  </si>
  <si>
    <t>EMZ3466</t>
  </si>
  <si>
    <t>616C</t>
  </si>
  <si>
    <t>CARBON BLOCK</t>
  </si>
  <si>
    <t>RTM17034</t>
  </si>
  <si>
    <t>FA</t>
  </si>
  <si>
    <t>6063</t>
  </si>
  <si>
    <t>AUTOMOTIVE PARTS</t>
  </si>
  <si>
    <t>MI023A</t>
  </si>
  <si>
    <t>MITSUBA VIET NAM CO., LTD.</t>
  </si>
  <si>
    <t>SL 130219</t>
  </si>
  <si>
    <t>PC</t>
  </si>
  <si>
    <t>SL 210219</t>
  </si>
  <si>
    <t>PA</t>
  </si>
  <si>
    <t>293H</t>
  </si>
  <si>
    <t>PLASTIC BAG</t>
  </si>
  <si>
    <t>BE012</t>
  </si>
  <si>
    <t>BEX CO., LTD</t>
  </si>
  <si>
    <t>BEX020119</t>
  </si>
  <si>
    <t>SA047</t>
  </si>
  <si>
    <t>SAGASIKI VIETNAM CO., LTD.</t>
  </si>
  <si>
    <t>SAG021901</t>
  </si>
  <si>
    <t>SWG011901</t>
  </si>
  <si>
    <t>6021</t>
  </si>
  <si>
    <t>HDPE(HIGH DENSITY POLYETHYLENE</t>
  </si>
  <si>
    <t>FCV120118</t>
  </si>
  <si>
    <t>6047</t>
  </si>
  <si>
    <t>AES (RESIN)</t>
  </si>
  <si>
    <t>6104</t>
  </si>
  <si>
    <t>BOPP(FILM)&amp;CPP</t>
  </si>
  <si>
    <t>FU006</t>
  </si>
  <si>
    <t>FUJI SEAL VIETNAM CO., LTD.</t>
  </si>
  <si>
    <t>OPP020119</t>
  </si>
  <si>
    <t>KG</t>
  </si>
  <si>
    <t>OPP020219</t>
  </si>
  <si>
    <t>OPP020319</t>
  </si>
  <si>
    <t>6519</t>
  </si>
  <si>
    <t>PVC LEATHER-VAI GIA DA</t>
  </si>
  <si>
    <t>691G</t>
  </si>
  <si>
    <t>PVC SHRINK FILM</t>
  </si>
  <si>
    <t>PVC020119</t>
  </si>
  <si>
    <t>PVC020219</t>
  </si>
  <si>
    <t>PVC020319</t>
  </si>
  <si>
    <t>PVC020419</t>
  </si>
  <si>
    <t>PVC020519</t>
  </si>
  <si>
    <t>PVC020619</t>
  </si>
  <si>
    <t>PVC020719</t>
  </si>
  <si>
    <t>PVC020819</t>
  </si>
  <si>
    <t>PVC020919</t>
  </si>
  <si>
    <t>PVC021019</t>
  </si>
  <si>
    <t>PVC021119</t>
  </si>
  <si>
    <t>TI009</t>
  </si>
  <si>
    <t>TIN KIM PLASTIC JSC (CONG TY</t>
  </si>
  <si>
    <t>WST020119</t>
  </si>
  <si>
    <t>PF</t>
  </si>
  <si>
    <t>5736</t>
  </si>
  <si>
    <t>MASTERBATCH NEO PSMD452 BLK</t>
  </si>
  <si>
    <t>TOP0135</t>
  </si>
  <si>
    <t>5742</t>
  </si>
  <si>
    <t>PMMA 60N 99140-HAT NHUA</t>
  </si>
  <si>
    <t>MIT0025</t>
  </si>
  <si>
    <t>5744</t>
  </si>
  <si>
    <t>PC APEC RW 2097-012632-H NHUA</t>
  </si>
  <si>
    <t>5752</t>
  </si>
  <si>
    <t>PP KURARAY230-LL2B BLK H NHUA</t>
  </si>
  <si>
    <t>FO006</t>
  </si>
  <si>
    <t>FOSTER ELECTRIC (BAC NINH) CO</t>
  </si>
  <si>
    <t>FBN006303</t>
  </si>
  <si>
    <t>FBN006403</t>
  </si>
  <si>
    <t>5757</t>
  </si>
  <si>
    <t>STYROLUTION PS476L GR2-HATNHUA</t>
  </si>
  <si>
    <t>TO018</t>
  </si>
  <si>
    <t>TOPLA VIETNAM CO LTD</t>
  </si>
  <si>
    <t>TOP0154</t>
  </si>
  <si>
    <t>5804</t>
  </si>
  <si>
    <t>PS ATECH 1300VFA25415 BL-HNHUA</t>
  </si>
  <si>
    <t>6NW1P</t>
  </si>
  <si>
    <t>NTL CHEMICALS</t>
  </si>
  <si>
    <t>STL001902</t>
  </si>
  <si>
    <t>STL0019</t>
  </si>
  <si>
    <t>5805</t>
  </si>
  <si>
    <t>PS576H PSMT VF0346-13 BL-HNHUA</t>
  </si>
  <si>
    <t>STL001901</t>
  </si>
  <si>
    <t>5866</t>
  </si>
  <si>
    <t>PC/ABS DN-5915B QM1000-H NHUA</t>
  </si>
  <si>
    <t>KLT1812TR</t>
  </si>
  <si>
    <t>5867</t>
  </si>
  <si>
    <t>QC4-6480-000SIDEGUIDEL31-LKMIN</t>
  </si>
  <si>
    <t>STL0016</t>
  </si>
  <si>
    <t>STL0017</t>
  </si>
  <si>
    <t>STL0018</t>
  </si>
  <si>
    <t>6070</t>
  </si>
  <si>
    <t>HIPS ATECH 1180NA(DOW CHEM)</t>
  </si>
  <si>
    <t>CA003</t>
  </si>
  <si>
    <t>CANON VIETNAM CO., LTD</t>
  </si>
  <si>
    <t>SPF380101</t>
  </si>
  <si>
    <t>SPF380301</t>
  </si>
  <si>
    <t>SPF380501</t>
  </si>
  <si>
    <t>SPF380701</t>
  </si>
  <si>
    <t>SPF380901</t>
  </si>
  <si>
    <t>SPF381101</t>
  </si>
  <si>
    <t>SPF381301</t>
  </si>
  <si>
    <t>SPF381501</t>
  </si>
  <si>
    <t>SPF3817</t>
  </si>
  <si>
    <t>SPF381901</t>
  </si>
  <si>
    <t>SPF382101</t>
  </si>
  <si>
    <t>SPF3823</t>
  </si>
  <si>
    <t>SPF3825</t>
  </si>
  <si>
    <t>SPF3827</t>
  </si>
  <si>
    <t>SPF382901</t>
  </si>
  <si>
    <t>SPF399201</t>
  </si>
  <si>
    <t>SPF399401</t>
  </si>
  <si>
    <t>SPF399601</t>
  </si>
  <si>
    <t>SPF399801</t>
  </si>
  <si>
    <t>SPF400001</t>
  </si>
  <si>
    <t>SPF400201</t>
  </si>
  <si>
    <t>SPF4004</t>
  </si>
  <si>
    <t>SPF400601</t>
  </si>
  <si>
    <t>SPF400801</t>
  </si>
  <si>
    <t>SPF401001</t>
  </si>
  <si>
    <t>SPF401201</t>
  </si>
  <si>
    <t>SPF401401</t>
  </si>
  <si>
    <t>SPF401601</t>
  </si>
  <si>
    <t>SPF401801</t>
  </si>
  <si>
    <t>SPF402001</t>
  </si>
  <si>
    <t>SPF402201</t>
  </si>
  <si>
    <t>CA014</t>
  </si>
  <si>
    <t>CANON VIETNAM CO LTD-TIEN SON</t>
  </si>
  <si>
    <t>SPF3799</t>
  </si>
  <si>
    <t>MU001</t>
  </si>
  <si>
    <t>MUTO TECHNOLOGY HANOI CO LTD</t>
  </si>
  <si>
    <t>MTV033401</t>
  </si>
  <si>
    <t>MTV0335</t>
  </si>
  <si>
    <t>NI002</t>
  </si>
  <si>
    <t>NIPPO MECHATRONICS (VIETNAM)</t>
  </si>
  <si>
    <t>NIP0280</t>
  </si>
  <si>
    <t>NIP0281</t>
  </si>
  <si>
    <t>NIP0282</t>
  </si>
  <si>
    <t>NIP0283</t>
  </si>
  <si>
    <t>SA024</t>
  </si>
  <si>
    <t>SANTOMAS VIETNAM JOINT STOCK</t>
  </si>
  <si>
    <t>SAN066201</t>
  </si>
  <si>
    <t>SAN0663</t>
  </si>
  <si>
    <t>SAN0664</t>
  </si>
  <si>
    <t>SAN0665</t>
  </si>
  <si>
    <t>SAN0666</t>
  </si>
  <si>
    <t>SAN0667</t>
  </si>
  <si>
    <t>SEV1906</t>
  </si>
  <si>
    <t>SEV1907</t>
  </si>
  <si>
    <t>SEY0111</t>
  </si>
  <si>
    <t>SVN1901</t>
  </si>
  <si>
    <t>SVN1906</t>
  </si>
  <si>
    <t>SVN1907</t>
  </si>
  <si>
    <t>SVN1908</t>
  </si>
  <si>
    <t>SVN1909</t>
  </si>
  <si>
    <t>SVN1910</t>
  </si>
  <si>
    <t>6071</t>
  </si>
  <si>
    <t>HIPS ATECH 1300NA(DOW CHE)</t>
  </si>
  <si>
    <t>DA011</t>
  </si>
  <si>
    <t>DAIWA PLASTICS THANGLONG</t>
  </si>
  <si>
    <t>DWV0037</t>
  </si>
  <si>
    <t>HA030</t>
  </si>
  <si>
    <t>HANEL PLASTICS JSC</t>
  </si>
  <si>
    <t>HNL0021</t>
  </si>
  <si>
    <t>SAN066202</t>
  </si>
  <si>
    <t>TH045</t>
  </si>
  <si>
    <t>TH MILK FOOD JSC</t>
  </si>
  <si>
    <t>THM0045</t>
  </si>
  <si>
    <t>6125</t>
  </si>
  <si>
    <t>DURACON M90-44 CF2001(NATURAL)</t>
  </si>
  <si>
    <t>DA007</t>
  </si>
  <si>
    <t>DAINICHI COLOR VIETNAM CO.,LTD</t>
  </si>
  <si>
    <t>DCV002301</t>
  </si>
  <si>
    <t>TA041</t>
  </si>
  <si>
    <t>TAKAGI VIETNAM CO LTD</t>
  </si>
  <si>
    <t>TKG004501</t>
  </si>
  <si>
    <t>DCV1812</t>
  </si>
  <si>
    <t>DCV1901</t>
  </si>
  <si>
    <t>6158</t>
  </si>
  <si>
    <t>HIPS STYRON 438 NATURAL-H.NHUA</t>
  </si>
  <si>
    <t>BA027</t>
  </si>
  <si>
    <t>BACVIET TECHNOLOGY JSC</t>
  </si>
  <si>
    <t>BVC0004</t>
  </si>
  <si>
    <t>SPF380102</t>
  </si>
  <si>
    <t>SPF380302</t>
  </si>
  <si>
    <t>SPF380502</t>
  </si>
  <si>
    <t>SPF380702</t>
  </si>
  <si>
    <t>SPF380902</t>
  </si>
  <si>
    <t>SPF381102</t>
  </si>
  <si>
    <t>SPF381302</t>
  </si>
  <si>
    <t>SPF381502</t>
  </si>
  <si>
    <t>SPF382102</t>
  </si>
  <si>
    <t>SPF382902</t>
  </si>
  <si>
    <t>SPF399202</t>
  </si>
  <si>
    <t>SPF399402</t>
  </si>
  <si>
    <t>SPF399602</t>
  </si>
  <si>
    <t>SPF399802</t>
  </si>
  <si>
    <t>SPF400002</t>
  </si>
  <si>
    <t>SPF400202</t>
  </si>
  <si>
    <t>SPF400602</t>
  </si>
  <si>
    <t>SPF400802</t>
  </si>
  <si>
    <t>SPF401002</t>
  </si>
  <si>
    <t>SPF401202</t>
  </si>
  <si>
    <t>SPF401402</t>
  </si>
  <si>
    <t>SPF401602</t>
  </si>
  <si>
    <t>SPF401802</t>
  </si>
  <si>
    <t>SPF402002</t>
  </si>
  <si>
    <t>SPF402202</t>
  </si>
  <si>
    <t>DA018</t>
  </si>
  <si>
    <t>DAI KIM JOINT STOCK COMPANY</t>
  </si>
  <si>
    <t>DKV0081</t>
  </si>
  <si>
    <t>MTV0333</t>
  </si>
  <si>
    <t>MTV033402</t>
  </si>
  <si>
    <t>SAN066203</t>
  </si>
  <si>
    <t>6180</t>
  </si>
  <si>
    <t>POM GH-25 CD3501</t>
  </si>
  <si>
    <t>KL001</t>
  </si>
  <si>
    <t>KL TECHNOLOGIES CO LTD</t>
  </si>
  <si>
    <t>KLT0034</t>
  </si>
  <si>
    <t>6225</t>
  </si>
  <si>
    <t>ABS 460Y-MH1-B1</t>
  </si>
  <si>
    <t>CH031</t>
  </si>
  <si>
    <t>CHANGHONG TECHNOLOGY (VIETNAM)</t>
  </si>
  <si>
    <t>CHT0004</t>
  </si>
  <si>
    <t>FBN006301</t>
  </si>
  <si>
    <t>FBN006401</t>
  </si>
  <si>
    <t>ME010</t>
  </si>
  <si>
    <t>MERRIMACK RIVER PRECISION</t>
  </si>
  <si>
    <t>MRM173601</t>
  </si>
  <si>
    <t>FBN1901</t>
  </si>
  <si>
    <t>SGW1902</t>
  </si>
  <si>
    <t>6229</t>
  </si>
  <si>
    <t>PC PANLITEG3430H QG0917HXBLACK</t>
  </si>
  <si>
    <t>TA024</t>
  </si>
  <si>
    <t>TAMRON OPTICAL (VIETNAM) CO</t>
  </si>
  <si>
    <t>TOV005101</t>
  </si>
  <si>
    <t>TOV1901</t>
  </si>
  <si>
    <t>6238</t>
  </si>
  <si>
    <t>PC GPN 2030 DF 9001</t>
  </si>
  <si>
    <t>AL003</t>
  </si>
  <si>
    <t>ALPHA INDUSTRIES VIETNAM</t>
  </si>
  <si>
    <t>ALP0036</t>
  </si>
  <si>
    <t>6251</t>
  </si>
  <si>
    <t>PC PANLITE G3440LI BLCK HATNHU</t>
  </si>
  <si>
    <t>TOV005103</t>
  </si>
  <si>
    <t>6268</t>
  </si>
  <si>
    <t>PC G3430LI QG0717LI HAT NHUA</t>
  </si>
  <si>
    <t>TOV005102</t>
  </si>
  <si>
    <t>6269</t>
  </si>
  <si>
    <t>PP HP 500D HAT NHUA</t>
  </si>
  <si>
    <t>TOP0150</t>
  </si>
  <si>
    <t>TOP0155</t>
  </si>
  <si>
    <t>6285</t>
  </si>
  <si>
    <t>HIPS ATECH 1173 STYRON-HATNHUA</t>
  </si>
  <si>
    <t>831060</t>
  </si>
  <si>
    <t>TOYO INK COMPOUNDS VIETNAM</t>
  </si>
  <si>
    <t>TYI001301</t>
  </si>
  <si>
    <t>6286</t>
  </si>
  <si>
    <t>HIPS STYRON 470 NATURAL-HATNHU</t>
  </si>
  <si>
    <t>TYI001302</t>
  </si>
  <si>
    <t>TOP0152</t>
  </si>
  <si>
    <t>TOP0153</t>
  </si>
  <si>
    <t>6505</t>
  </si>
  <si>
    <t>ABS 450G 10R K3-HAT NHUA</t>
  </si>
  <si>
    <t>FBN006302</t>
  </si>
  <si>
    <t>FBN006402</t>
  </si>
  <si>
    <t>MRM173602</t>
  </si>
  <si>
    <t>6679</t>
  </si>
  <si>
    <t>PPS DURAFIDE 1140A1 HD9050 BLK</t>
  </si>
  <si>
    <t>TKG004503</t>
  </si>
  <si>
    <t>6722</t>
  </si>
  <si>
    <t>DURACON M25-44 CF 2011 NATURAL</t>
  </si>
  <si>
    <t>DCV002302</t>
  </si>
  <si>
    <t>SS003</t>
  </si>
  <si>
    <t>SSP MOULDING COMPANY LIMITED</t>
  </si>
  <si>
    <t>SSP0003</t>
  </si>
  <si>
    <t>TKG004502</t>
  </si>
  <si>
    <t>PG</t>
  </si>
  <si>
    <t>5589</t>
  </si>
  <si>
    <t>POM DURACON M90-44CF2001 NATUR</t>
  </si>
  <si>
    <t>VI117</t>
  </si>
  <si>
    <t>VIETNAM TOYO DENSO</t>
  </si>
  <si>
    <t>VTE006101</t>
  </si>
  <si>
    <t>VTE006305</t>
  </si>
  <si>
    <t>5595</t>
  </si>
  <si>
    <t>PBT DURANEX 3105 ED3002 BLACK</t>
  </si>
  <si>
    <t>MI024</t>
  </si>
  <si>
    <t>MIKI INDUSTRY VIETNAM CO LTD</t>
  </si>
  <si>
    <t>MIK000301</t>
  </si>
  <si>
    <t>NI003</t>
  </si>
  <si>
    <t>NISSEI TECHNOLOGY (VIETNAM)</t>
  </si>
  <si>
    <t>NIS000802</t>
  </si>
  <si>
    <t>NI006</t>
  </si>
  <si>
    <t>NIDEC SANKYO VIETNAM (HANOI)</t>
  </si>
  <si>
    <t>NID000402</t>
  </si>
  <si>
    <t>OH001</t>
  </si>
  <si>
    <t>OHARA PLASTICS VIET NAM CO LTD</t>
  </si>
  <si>
    <t>OHA000304</t>
  </si>
  <si>
    <t>5597</t>
  </si>
  <si>
    <t>PBT DURANEX 3105 EF2001 NATURA</t>
  </si>
  <si>
    <t>VTE006114</t>
  </si>
  <si>
    <t>5598</t>
  </si>
  <si>
    <t>PBT DURANEX 3105 PLTG71632SC B</t>
  </si>
  <si>
    <t>VTE006112</t>
  </si>
  <si>
    <t>5603</t>
  </si>
  <si>
    <t>PBT DURANEX 3105 PLTG94932SC L</t>
  </si>
  <si>
    <t>VTE006118</t>
  </si>
  <si>
    <t>VTE006302</t>
  </si>
  <si>
    <t>5609</t>
  </si>
  <si>
    <t>PBT DURANEX 3300 PLT72388SC</t>
  </si>
  <si>
    <t>OHA000305</t>
  </si>
  <si>
    <t>VTE006107</t>
  </si>
  <si>
    <t>5611</t>
  </si>
  <si>
    <t>PBT DURANEX 3300 PLT5601NX GRE</t>
  </si>
  <si>
    <t>OHA000307</t>
  </si>
  <si>
    <t>5612</t>
  </si>
  <si>
    <t>PBT DURANEX 3300 PLTG93923 GRA</t>
  </si>
  <si>
    <t>NIS000813</t>
  </si>
  <si>
    <t>5613</t>
  </si>
  <si>
    <t>PBT DURANEX 3316 PLT51292X</t>
  </si>
  <si>
    <t>MIK000303</t>
  </si>
  <si>
    <t>5616</t>
  </si>
  <si>
    <t>PBT DURANEX 733LD ED3002 BLACK</t>
  </si>
  <si>
    <t>MIK000304</t>
  </si>
  <si>
    <t>NIS000814</t>
  </si>
  <si>
    <t>NIS001007</t>
  </si>
  <si>
    <t>NI017</t>
  </si>
  <si>
    <t>NISSHO VIETNAM CO LTD</t>
  </si>
  <si>
    <t>NIO0004</t>
  </si>
  <si>
    <t>OHA000301</t>
  </si>
  <si>
    <t>RH002</t>
  </si>
  <si>
    <t>RHYTHM KYOSHIN HANOI CO., LTD.</t>
  </si>
  <si>
    <t>RKH001702</t>
  </si>
  <si>
    <t>VTE006109</t>
  </si>
  <si>
    <t>YO002</t>
  </si>
  <si>
    <t>YOKOI MOULD VIETNAM CO LTD</t>
  </si>
  <si>
    <t>YKV000802</t>
  </si>
  <si>
    <t>YKV001003</t>
  </si>
  <si>
    <t>5621</t>
  </si>
  <si>
    <t>PBT DURANEX 733LD PLT72396SC</t>
  </si>
  <si>
    <t>OHA000308</t>
  </si>
  <si>
    <t>5624</t>
  </si>
  <si>
    <t>PBT DURANEX 733LD PLTG94383SC</t>
  </si>
  <si>
    <t>5626</t>
  </si>
  <si>
    <t>PBT DURANEX 733LD PLTG51051SC</t>
  </si>
  <si>
    <t>VTE006116</t>
  </si>
  <si>
    <t>YKV001004</t>
  </si>
  <si>
    <t>STL0005</t>
  </si>
  <si>
    <t>5628</t>
  </si>
  <si>
    <t>PBT DURANEX 7407 ED3002 BLACK</t>
  </si>
  <si>
    <t>MIK000302</t>
  </si>
  <si>
    <t>NIS000801</t>
  </si>
  <si>
    <t>NIS001001</t>
  </si>
  <si>
    <t>VTE006124</t>
  </si>
  <si>
    <t>5632</t>
  </si>
  <si>
    <t>PBT DURANEX C7015W7 WHITE</t>
  </si>
  <si>
    <t>NIS000811</t>
  </si>
  <si>
    <t>OHA000306</t>
  </si>
  <si>
    <t>VTE006121</t>
  </si>
  <si>
    <t>5633</t>
  </si>
  <si>
    <t>PPS DURAFIDE 1140A64 HD9100 BL</t>
  </si>
  <si>
    <t>NIS000803</t>
  </si>
  <si>
    <t>NIS001002</t>
  </si>
  <si>
    <t>VTE006122</t>
  </si>
  <si>
    <t>VTE006123</t>
  </si>
  <si>
    <t>5634</t>
  </si>
  <si>
    <t>PC PANLITE L-1225Z 100 HAT NHU</t>
  </si>
  <si>
    <t>MIK000305</t>
  </si>
  <si>
    <t>NIS000805</t>
  </si>
  <si>
    <t>VTE006104</t>
  </si>
  <si>
    <t>5636</t>
  </si>
  <si>
    <t>PC PANLITE L-1225Z QF10426ZH</t>
  </si>
  <si>
    <t>NIS000804</t>
  </si>
  <si>
    <t>NIS001003</t>
  </si>
  <si>
    <t>NID000401</t>
  </si>
  <si>
    <t>NID0005</t>
  </si>
  <si>
    <t>NID0006</t>
  </si>
  <si>
    <t>VTE006115</t>
  </si>
  <si>
    <t>VTE006604</t>
  </si>
  <si>
    <t>YKV000803</t>
  </si>
  <si>
    <t>YKV001006</t>
  </si>
  <si>
    <t>SGH1921</t>
  </si>
  <si>
    <t>5639</t>
  </si>
  <si>
    <t>PC PANLITE L-1225Z HF05408ZH</t>
  </si>
  <si>
    <t>VTE006105</t>
  </si>
  <si>
    <t>VTE006303</t>
  </si>
  <si>
    <t>VTE006602</t>
  </si>
  <si>
    <t>5645</t>
  </si>
  <si>
    <t>PC PANLITE L-1225Z HF71394ZH</t>
  </si>
  <si>
    <t>VTE006304</t>
  </si>
  <si>
    <t>VTE006601</t>
  </si>
  <si>
    <t>YKV001007</t>
  </si>
  <si>
    <t>5654</t>
  </si>
  <si>
    <t>PC PANLITE L-1225Z QF20548ZH</t>
  </si>
  <si>
    <t>NIS000809</t>
  </si>
  <si>
    <t>VTE006119</t>
  </si>
  <si>
    <t>5680</t>
  </si>
  <si>
    <t>PCABS MULTILON T2711J QM00846J</t>
  </si>
  <si>
    <t>NIS000810</t>
  </si>
  <si>
    <t>5683</t>
  </si>
  <si>
    <t>PCBA BAN MACH LINH KIEN 8038</t>
  </si>
  <si>
    <t>TR017</t>
  </si>
  <si>
    <t>VARROC LIGHTING SYSTEMS</t>
  </si>
  <si>
    <t>TRI0041P1</t>
  </si>
  <si>
    <t>5684</t>
  </si>
  <si>
    <t>PCBA BAN MACH LINH KIEN 3156</t>
  </si>
  <si>
    <t>TRI0041P2</t>
  </si>
  <si>
    <t>5690</t>
  </si>
  <si>
    <t>PA66 ZYTEL-70G33HS1LBK031-HATN</t>
  </si>
  <si>
    <t>RO003</t>
  </si>
  <si>
    <t>CTY TNHH ROKI VIETNAM</t>
  </si>
  <si>
    <t>RKV007704</t>
  </si>
  <si>
    <t>5691</t>
  </si>
  <si>
    <t>PC ML300 R591S CLEAR-HAT NHUA</t>
  </si>
  <si>
    <t>VI008</t>
  </si>
  <si>
    <t>VIETNAM STANLEY ELECTRIC</t>
  </si>
  <si>
    <t>VNS122813</t>
  </si>
  <si>
    <t>VNS122908</t>
  </si>
  <si>
    <t>VNS123007</t>
  </si>
  <si>
    <t>VNS123106</t>
  </si>
  <si>
    <t>VNS123207</t>
  </si>
  <si>
    <t>VNS123304</t>
  </si>
  <si>
    <t>VNS123407</t>
  </si>
  <si>
    <t>VNS123506</t>
  </si>
  <si>
    <t>VNS123604</t>
  </si>
  <si>
    <t>5692</t>
  </si>
  <si>
    <t>PMMA VH 53170-HAT NHUA</t>
  </si>
  <si>
    <t>VNS122907</t>
  </si>
  <si>
    <t>VNS123206</t>
  </si>
  <si>
    <t>VNS123406</t>
  </si>
  <si>
    <t>VNS123708</t>
  </si>
  <si>
    <t>VNS123905</t>
  </si>
  <si>
    <t>VNS124005</t>
  </si>
  <si>
    <t>5693</t>
  </si>
  <si>
    <t>PA66 TECHNYL A216 NATURAL-HATN</t>
  </si>
  <si>
    <t>SSP015607</t>
  </si>
  <si>
    <t>5695</t>
  </si>
  <si>
    <t>Y2965PC ABS SD POLYCA IM6071 B</t>
  </si>
  <si>
    <t>VTE006402</t>
  </si>
  <si>
    <t>5697</t>
  </si>
  <si>
    <t>PCB BAN MACH LINH KIEN 4607</t>
  </si>
  <si>
    <t>TRI003912</t>
  </si>
  <si>
    <t>TRI004301</t>
  </si>
  <si>
    <t>5701</t>
  </si>
  <si>
    <t>GCM32ER71H475KA55L LKIEN BMACH</t>
  </si>
  <si>
    <t>MA012</t>
  </si>
  <si>
    <t>MANUTRONICS VIETNAM JOINT</t>
  </si>
  <si>
    <t>COM0181</t>
  </si>
  <si>
    <t>5702</t>
  </si>
  <si>
    <t>GCM21BR72A473KA37L LKIEN BMACH</t>
  </si>
  <si>
    <t>COM017201</t>
  </si>
  <si>
    <t>5703</t>
  </si>
  <si>
    <t>GCM216R72A103KA37D LKIEN BMACH</t>
  </si>
  <si>
    <t>COM018404</t>
  </si>
  <si>
    <t>5704</t>
  </si>
  <si>
    <t>GCM188R71H104KA57D LKIEN BMACH</t>
  </si>
  <si>
    <t>5705</t>
  </si>
  <si>
    <t>GCM219R71C105KA37D LKIEN BMACH</t>
  </si>
  <si>
    <t>COM017202</t>
  </si>
  <si>
    <t>5706</t>
  </si>
  <si>
    <t>SLD8S26A-LINH KIEN BAN MACH</t>
  </si>
  <si>
    <t>COM0209</t>
  </si>
  <si>
    <t>5709</t>
  </si>
  <si>
    <t>BZX84C3V0LFHT11 LKIEN BAN MACH</t>
  </si>
  <si>
    <t>COM016901</t>
  </si>
  <si>
    <t>5710</t>
  </si>
  <si>
    <t>RFN1L6SDDTE25 LINH KIEN BMACH</t>
  </si>
  <si>
    <t>COM016902</t>
  </si>
  <si>
    <t>5711</t>
  </si>
  <si>
    <t>DA228UFHT106 LINH KIEN BMACH</t>
  </si>
  <si>
    <t>COM002402</t>
  </si>
  <si>
    <t>5712</t>
  </si>
  <si>
    <t>2SAR573DFHGTL LINH KIEN BMACH</t>
  </si>
  <si>
    <t>COM016903</t>
  </si>
  <si>
    <t>5713</t>
  </si>
  <si>
    <t>ESR03EZPF5R10 LINH KIEN BMACH</t>
  </si>
  <si>
    <t>COM016904</t>
  </si>
  <si>
    <t>5715</t>
  </si>
  <si>
    <t>MCR03EZPD2491 LINH KIEN BMACH</t>
  </si>
  <si>
    <t>COM002404</t>
  </si>
  <si>
    <t>5716</t>
  </si>
  <si>
    <t>MCR03EZPD51R0 LINH KIEN BMACH</t>
  </si>
  <si>
    <t>COM016905</t>
  </si>
  <si>
    <t>5717</t>
  </si>
  <si>
    <t>ESR10EZPF2001 LINH KIEN BMACH</t>
  </si>
  <si>
    <t>COM016906</t>
  </si>
  <si>
    <t>5718</t>
  </si>
  <si>
    <t>ESR03EZPF2000 LINH KIEN BMACH</t>
  </si>
  <si>
    <t>COM016907</t>
  </si>
  <si>
    <t>5719</t>
  </si>
  <si>
    <t>MCR03EZPD4302 LINH KIEN BMACH</t>
  </si>
  <si>
    <t>COM016908</t>
  </si>
  <si>
    <t>5720</t>
  </si>
  <si>
    <t>BD18341FV ME2 LINH KIEN BMACH</t>
  </si>
  <si>
    <t>COM0175</t>
  </si>
  <si>
    <t>5721</t>
  </si>
  <si>
    <t>010056 PCB4607-LKIEN BAN MACH</t>
  </si>
  <si>
    <t>COM016909</t>
  </si>
  <si>
    <t>5723</t>
  </si>
  <si>
    <t>LERRS32353SM00 LINH KIEN BMACH</t>
  </si>
  <si>
    <t>COM0168</t>
  </si>
  <si>
    <t>5724</t>
  </si>
  <si>
    <t>A837033 LINH KIEN BAN MACH</t>
  </si>
  <si>
    <t>COM021402</t>
  </si>
  <si>
    <t>5727</t>
  </si>
  <si>
    <t>PA66 NTE264 NAT- HAT NHUA</t>
  </si>
  <si>
    <t>YKV001104</t>
  </si>
  <si>
    <t>5754</t>
  </si>
  <si>
    <t>LED NCSW 170CT ASW60-DIOT</t>
  </si>
  <si>
    <t>5759</t>
  </si>
  <si>
    <t>PCB 018590RH-LB-BAN MACH DTRO</t>
  </si>
  <si>
    <t>TRI0041P4</t>
  </si>
  <si>
    <t>5760</t>
  </si>
  <si>
    <t>PCB 018591LH-LB-BAN MACH DTRO</t>
  </si>
  <si>
    <t>TRI0041P5</t>
  </si>
  <si>
    <t>5762</t>
  </si>
  <si>
    <t>PCB 018592RH-BAN MACH DTRO</t>
  </si>
  <si>
    <t>TRI0041P6</t>
  </si>
  <si>
    <t>5763</t>
  </si>
  <si>
    <t>PCB 018593LH-BAN MACH DIEN TRO</t>
  </si>
  <si>
    <t>TRI0041P7</t>
  </si>
  <si>
    <t>5769</t>
  </si>
  <si>
    <t>PCB07CTHK001000MODEL1308-BM.IN</t>
  </si>
  <si>
    <t>TRI0041P3</t>
  </si>
  <si>
    <t>5779</t>
  </si>
  <si>
    <t>CERAM 0603C104K5RACAUTO7411 TD</t>
  </si>
  <si>
    <t>COM0195</t>
  </si>
  <si>
    <t>5793</t>
  </si>
  <si>
    <t>CL10B104KB8NNNC-TU DIEN GOM</t>
  </si>
  <si>
    <t>COM016601</t>
  </si>
  <si>
    <t>5803</t>
  </si>
  <si>
    <t>PC PANLITE L 1225Z BLACK-HNHUA</t>
  </si>
  <si>
    <t>NIS000812</t>
  </si>
  <si>
    <t>NIS001006</t>
  </si>
  <si>
    <t>VTE006108</t>
  </si>
  <si>
    <t>YKV001005</t>
  </si>
  <si>
    <t>5808</t>
  </si>
  <si>
    <t>DRIVER MODULE J07 CTHJ003-TMIN</t>
  </si>
  <si>
    <t>5813</t>
  </si>
  <si>
    <t>PMMA R2009UM-HAT NHUA</t>
  </si>
  <si>
    <t>5816</t>
  </si>
  <si>
    <t>PCB-FR-4.1219 EU BMACH TRANG</t>
  </si>
  <si>
    <t>COM0200</t>
  </si>
  <si>
    <t>COM0186</t>
  </si>
  <si>
    <t>5820</t>
  </si>
  <si>
    <t>GCM21BR72A104KA37L-CAPAC TDIEN</t>
  </si>
  <si>
    <t>COM019801</t>
  </si>
  <si>
    <t>COM0198</t>
  </si>
  <si>
    <t>5821</t>
  </si>
  <si>
    <t>GCM32ER71H475KA55 CAPAC TUDIEN</t>
  </si>
  <si>
    <t>COM013102</t>
  </si>
  <si>
    <t>5823</t>
  </si>
  <si>
    <t>GCM21BR71E225KA73K CAP TUDIEN</t>
  </si>
  <si>
    <t>COM0171</t>
  </si>
  <si>
    <t>5828</t>
  </si>
  <si>
    <t>RBR1MM30ATR-DIODE DIOT</t>
  </si>
  <si>
    <t>COM019601</t>
  </si>
  <si>
    <t>5829</t>
  </si>
  <si>
    <t>SRN3015TA-330MINDUCTOR CUONCAM</t>
  </si>
  <si>
    <t>COM019804</t>
  </si>
  <si>
    <t>5830</t>
  </si>
  <si>
    <t>SRR4828A 680M INDUCTOR CUONCAM</t>
  </si>
  <si>
    <t>COM019803</t>
  </si>
  <si>
    <t>5833</t>
  </si>
  <si>
    <t>BC857BMGT116 TRANSITOR BANDAN</t>
  </si>
  <si>
    <t>COM019605</t>
  </si>
  <si>
    <t>5835</t>
  </si>
  <si>
    <t>DTC114ECAMGT116 TRANSITOR BDAN</t>
  </si>
  <si>
    <t>COM019602</t>
  </si>
  <si>
    <t>COM0196</t>
  </si>
  <si>
    <t>5837</t>
  </si>
  <si>
    <t>BC847BMGT116-TRANSITOR BDAN</t>
  </si>
  <si>
    <t>COM019604</t>
  </si>
  <si>
    <t>5839</t>
  </si>
  <si>
    <t>ERJ3GEYJ473V-RESISTOR DIENTRO</t>
  </si>
  <si>
    <t>COM019806</t>
  </si>
  <si>
    <t>5844</t>
  </si>
  <si>
    <t>ZXLD1356ET5TA DIODE DIOT</t>
  </si>
  <si>
    <t>COM019807</t>
  </si>
  <si>
    <t>5845</t>
  </si>
  <si>
    <t>A837112 HARNESS CABLE- DAY</t>
  </si>
  <si>
    <t>COM021401</t>
  </si>
  <si>
    <t>5856</t>
  </si>
  <si>
    <t>VS26VUA1LAMTR DIODE - DI OT</t>
  </si>
  <si>
    <t>COM019603</t>
  </si>
  <si>
    <t>5858</t>
  </si>
  <si>
    <t>PCB ASSY MODELCOSMO-BM L.KIEN</t>
  </si>
  <si>
    <t>TRI004209</t>
  </si>
  <si>
    <t>5860</t>
  </si>
  <si>
    <t>PBT DURANEX 2002 BLACK</t>
  </si>
  <si>
    <t>VTE006301</t>
  </si>
  <si>
    <t>5863</t>
  </si>
  <si>
    <t>PBT DURANEX 2002 EF2001NATU-HN</t>
  </si>
  <si>
    <t>VTE006110</t>
  </si>
  <si>
    <t>5864</t>
  </si>
  <si>
    <t>PPS DURAFIDE1140A64HF2000 NATU</t>
  </si>
  <si>
    <t>VTE006117</t>
  </si>
  <si>
    <t>5865</t>
  </si>
  <si>
    <t>PC/ABS MPC4601LV PSK-Z019-HN</t>
  </si>
  <si>
    <t>NIS000902</t>
  </si>
  <si>
    <t>6014</t>
  </si>
  <si>
    <t>ABS 541 BLACK(ACRYLONITRILE)</t>
  </si>
  <si>
    <t>SSP015501</t>
  </si>
  <si>
    <t>SSP015603</t>
  </si>
  <si>
    <t>6016</t>
  </si>
  <si>
    <t>ABS 100MPM BLACK (TORAY)</t>
  </si>
  <si>
    <t>SSP015601</t>
  </si>
  <si>
    <t>VI009</t>
  </si>
  <si>
    <t>VIETNAM NIPPON SEIKI CO., LTD</t>
  </si>
  <si>
    <t>INV042001</t>
  </si>
  <si>
    <t>6019</t>
  </si>
  <si>
    <t>ABS XT-04 090T006 BLACK(TECHNO</t>
  </si>
  <si>
    <t>SSP015602</t>
  </si>
  <si>
    <t>INV042002</t>
  </si>
  <si>
    <t>YKM009401</t>
  </si>
  <si>
    <t>6035</t>
  </si>
  <si>
    <t>PP MR-30SW WHITE(THAI MATTO)</t>
  </si>
  <si>
    <t>SSP015503</t>
  </si>
  <si>
    <t>SSP015604</t>
  </si>
  <si>
    <t>6037</t>
  </si>
  <si>
    <t>PP TMR-215 WHITE(THAI MATTO)</t>
  </si>
  <si>
    <t>INV042008</t>
  </si>
  <si>
    <t>6043</t>
  </si>
  <si>
    <t>PMMA CLEAR VH001(POLYMETHYL ME</t>
  </si>
  <si>
    <t>INV0422</t>
  </si>
  <si>
    <t>GWH1964</t>
  </si>
  <si>
    <t>AES W245 BLACK 098T001(RESIN)</t>
  </si>
  <si>
    <t>INV042003</t>
  </si>
  <si>
    <t>INV042102</t>
  </si>
  <si>
    <t>6050</t>
  </si>
  <si>
    <t>PP H2025B NS-BLACK(THAI MATTO</t>
  </si>
  <si>
    <t>INV042007</t>
  </si>
  <si>
    <t>INV042106</t>
  </si>
  <si>
    <t>6051</t>
  </si>
  <si>
    <t>PP T-999 WHITE(THAI MATTO)</t>
  </si>
  <si>
    <t>SSP015502</t>
  </si>
  <si>
    <t>6056</t>
  </si>
  <si>
    <t>PC S-2000R 9001 BLACK(MEP)</t>
  </si>
  <si>
    <t>INV042006</t>
  </si>
  <si>
    <t>INV042105</t>
  </si>
  <si>
    <t>6057</t>
  </si>
  <si>
    <t>POM F20-03 T9100 BLACK</t>
  </si>
  <si>
    <t>INV042005</t>
  </si>
  <si>
    <t>INV042104</t>
  </si>
  <si>
    <t>6082</t>
  </si>
  <si>
    <t>PC BLACK S3000R-9001</t>
  </si>
  <si>
    <t>VNS122803</t>
  </si>
  <si>
    <t>VNS122902</t>
  </si>
  <si>
    <t>VNS123002</t>
  </si>
  <si>
    <t>VNS123102</t>
  </si>
  <si>
    <t>VNS123202</t>
  </si>
  <si>
    <t>VNS123302</t>
  </si>
  <si>
    <t>VNS123402</t>
  </si>
  <si>
    <t>VNS123502</t>
  </si>
  <si>
    <t>VNS123602</t>
  </si>
  <si>
    <t>VNS123702</t>
  </si>
  <si>
    <t>VNS123802</t>
  </si>
  <si>
    <t>VNS123902</t>
  </si>
  <si>
    <t>VNS124002</t>
  </si>
  <si>
    <t>6084</t>
  </si>
  <si>
    <t>PC CLEAR ML300-R591A</t>
  </si>
  <si>
    <t>VNS122804</t>
  </si>
  <si>
    <t>VNS122903</t>
  </si>
  <si>
    <t>VNS123003</t>
  </si>
  <si>
    <t>VNS123103</t>
  </si>
  <si>
    <t>VNS123203</t>
  </si>
  <si>
    <t>VNS123503</t>
  </si>
  <si>
    <t>VNS123703</t>
  </si>
  <si>
    <t>INV042004</t>
  </si>
  <si>
    <t>INV042103</t>
  </si>
  <si>
    <t>GWH1962</t>
  </si>
  <si>
    <t>6085</t>
  </si>
  <si>
    <t>PC BLUE ML300-R591V</t>
  </si>
  <si>
    <t>VNS122806</t>
  </si>
  <si>
    <t>VNS123303</t>
  </si>
  <si>
    <t>VNS123803</t>
  </si>
  <si>
    <t>6086</t>
  </si>
  <si>
    <t>PC RED ML300 R138J</t>
  </si>
  <si>
    <t>VNS122805</t>
  </si>
  <si>
    <t>6088</t>
  </si>
  <si>
    <t>PC BLUE ML300- H539T</t>
  </si>
  <si>
    <t>VNS123004</t>
  </si>
  <si>
    <t>6089</t>
  </si>
  <si>
    <t>PPE BLACK AH 90 9001</t>
  </si>
  <si>
    <t>VNS122812</t>
  </si>
  <si>
    <t>VNS123105</t>
  </si>
  <si>
    <t>VNS123707</t>
  </si>
  <si>
    <t>VNS124004</t>
  </si>
  <si>
    <t>ISEVN07</t>
  </si>
  <si>
    <t>PPE1902</t>
  </si>
  <si>
    <t>6090</t>
  </si>
  <si>
    <t>PBT/PET BLACK EMC405AX-14A</t>
  </si>
  <si>
    <t>VNS122801</t>
  </si>
  <si>
    <t>VNS122901</t>
  </si>
  <si>
    <t>VNS123001</t>
  </si>
  <si>
    <t>VNS123101</t>
  </si>
  <si>
    <t>VNS123201</t>
  </si>
  <si>
    <t>VNS123301</t>
  </si>
  <si>
    <t>VNS123401</t>
  </si>
  <si>
    <t>VNS123501</t>
  </si>
  <si>
    <t>VNS123601</t>
  </si>
  <si>
    <t>VNS123701</t>
  </si>
  <si>
    <t>VNS123801</t>
  </si>
  <si>
    <t>VNS123901</t>
  </si>
  <si>
    <t>VNS124001</t>
  </si>
  <si>
    <t>GWH1958</t>
  </si>
  <si>
    <t>GWH1959</t>
  </si>
  <si>
    <t>6091</t>
  </si>
  <si>
    <t>PBT/PET GREY EMC405AX-14A</t>
  </si>
  <si>
    <t>VNS122802</t>
  </si>
  <si>
    <t>6092</t>
  </si>
  <si>
    <t>NYLON6 BLACK CM1017B1</t>
  </si>
  <si>
    <t>VNS122807</t>
  </si>
  <si>
    <t>VNS123005</t>
  </si>
  <si>
    <t>VNS123403</t>
  </si>
  <si>
    <t>VNS123704</t>
  </si>
  <si>
    <t>VNS123903</t>
  </si>
  <si>
    <t>6096</t>
  </si>
  <si>
    <t>PBT DURANEX 3300 ED3002BLACK</t>
  </si>
  <si>
    <t>MIK000306</t>
  </si>
  <si>
    <t>NIS000808</t>
  </si>
  <si>
    <t>NIS001005</t>
  </si>
  <si>
    <t>OHA000302</t>
  </si>
  <si>
    <t>OHA000303</t>
  </si>
  <si>
    <t>RKH001701</t>
  </si>
  <si>
    <t>VTE006111</t>
  </si>
  <si>
    <t>YKV001002</t>
  </si>
  <si>
    <t>SGH1920</t>
  </si>
  <si>
    <t>6105</t>
  </si>
  <si>
    <t>POM DURACON M90-35 CD9100 BLK</t>
  </si>
  <si>
    <t>HO021</t>
  </si>
  <si>
    <t>HONDA LOCK VIETNAM CO LTD</t>
  </si>
  <si>
    <t>HLV015001</t>
  </si>
  <si>
    <t>SGH1918</t>
  </si>
  <si>
    <t>6131</t>
  </si>
  <si>
    <t>PBT DURANEX 531 HS ED 3002BLK</t>
  </si>
  <si>
    <t>RKH001703</t>
  </si>
  <si>
    <t>INV042010</t>
  </si>
  <si>
    <t>INV042109</t>
  </si>
  <si>
    <t>YKM0095</t>
  </si>
  <si>
    <t>6163</t>
  </si>
  <si>
    <t>ABS E7301 TJA 9508 (NH167L)</t>
  </si>
  <si>
    <t>NIS000701</t>
  </si>
  <si>
    <t>NIS000901</t>
  </si>
  <si>
    <t>YKV001101</t>
  </si>
  <si>
    <t>6165</t>
  </si>
  <si>
    <t>PMMA VH53175 VE0268T SMOKE</t>
  </si>
  <si>
    <t>VNS122905</t>
  </si>
  <si>
    <t>VNS123205</t>
  </si>
  <si>
    <t>VNS123505</t>
  </si>
  <si>
    <t>VNS123706</t>
  </si>
  <si>
    <t>6166</t>
  </si>
  <si>
    <t>PMMA VH5253 VE0269 ORANGE</t>
  </si>
  <si>
    <t>VNS122810</t>
  </si>
  <si>
    <t>VNS123405</t>
  </si>
  <si>
    <t>VNS1228</t>
  </si>
  <si>
    <t>6176</t>
  </si>
  <si>
    <t>ABS MPC4601LVSAC871</t>
  </si>
  <si>
    <t>NIS000702</t>
  </si>
  <si>
    <t>YKV001103</t>
  </si>
  <si>
    <t>6178</t>
  </si>
  <si>
    <t>PP COMP 1 VA164 WHT WHITE</t>
  </si>
  <si>
    <t>SSP015605</t>
  </si>
  <si>
    <t>YKM009402</t>
  </si>
  <si>
    <t>6187</t>
  </si>
  <si>
    <t>PBT/PET EMC408TL BLACK</t>
  </si>
  <si>
    <t>VNS123404</t>
  </si>
  <si>
    <t>6192</t>
  </si>
  <si>
    <t>PC/PET GMB1110 9010</t>
  </si>
  <si>
    <t>LE005</t>
  </si>
  <si>
    <t>LEGE VIETNAM CO. LTD.</t>
  </si>
  <si>
    <t>LGV0022</t>
  </si>
  <si>
    <t>6197</t>
  </si>
  <si>
    <t>PA66 LEONA 14G33 BLACK</t>
  </si>
  <si>
    <t>DWA0100</t>
  </si>
  <si>
    <t>DWA0101</t>
  </si>
  <si>
    <t>DWA190 GW</t>
  </si>
  <si>
    <t>6207</t>
  </si>
  <si>
    <t>PC PANLITE L-1225Z HF10884ZH</t>
  </si>
  <si>
    <t>MG001</t>
  </si>
  <si>
    <t>MG PLASTIC VIETNAM CO., LTD</t>
  </si>
  <si>
    <t>MGP004502</t>
  </si>
  <si>
    <t>NIS000806</t>
  </si>
  <si>
    <t>VTE006102</t>
  </si>
  <si>
    <t>VTE006103</t>
  </si>
  <si>
    <t>6208</t>
  </si>
  <si>
    <t>PC PANLITE L-1225Z HF10954ZH</t>
  </si>
  <si>
    <t>NIS000807</t>
  </si>
  <si>
    <t>NIS001004</t>
  </si>
  <si>
    <t>VTE006106</t>
  </si>
  <si>
    <t>6230</t>
  </si>
  <si>
    <t>POM DURACON M9036 CD9001 BLACK</t>
  </si>
  <si>
    <t>VTE0065</t>
  </si>
  <si>
    <t>6234</t>
  </si>
  <si>
    <t>PMMA RED VH121</t>
  </si>
  <si>
    <t>VNS122809</t>
  </si>
  <si>
    <t>VNS122904</t>
  </si>
  <si>
    <t>VNS123006</t>
  </si>
  <si>
    <t>VNS123104</t>
  </si>
  <si>
    <t>VNS123204</t>
  </si>
  <si>
    <t>VNS123504</t>
  </si>
  <si>
    <t>VNS123603</t>
  </si>
  <si>
    <t>VNS123705</t>
  </si>
  <si>
    <t>VNS123904</t>
  </si>
  <si>
    <t>VNS124003</t>
  </si>
  <si>
    <t>6236</t>
  </si>
  <si>
    <t>PC PANLITE ML2205-QF1625</t>
  </si>
  <si>
    <t>MGP004501</t>
  </si>
  <si>
    <t>VTE006113</t>
  </si>
  <si>
    <t>VTE006603</t>
  </si>
  <si>
    <t>YKV001008</t>
  </si>
  <si>
    <t>6242</t>
  </si>
  <si>
    <t>PP R370Y CLEAR</t>
  </si>
  <si>
    <t>YKV000801</t>
  </si>
  <si>
    <t>YKV001001</t>
  </si>
  <si>
    <t>6246</t>
  </si>
  <si>
    <t>PP 4300G-4 K26101 HAT NHUA</t>
  </si>
  <si>
    <t>VTE006401</t>
  </si>
  <si>
    <t>6248</t>
  </si>
  <si>
    <t>PC 7025L-1 NATURAL-HAT NHUA</t>
  </si>
  <si>
    <t>SSP015606</t>
  </si>
  <si>
    <t>6253</t>
  </si>
  <si>
    <t>HDPE HD6600B -HAT NHUA</t>
  </si>
  <si>
    <t>RKV007703</t>
  </si>
  <si>
    <t>6530</t>
  </si>
  <si>
    <t>837644 RH DAY HARNESS</t>
  </si>
  <si>
    <t>COM017402</t>
  </si>
  <si>
    <t>6538</t>
  </si>
  <si>
    <t>PCBA-BM GAN LKIEN1219EU(FRONT)</t>
  </si>
  <si>
    <t>TRI004302</t>
  </si>
  <si>
    <t>6540</t>
  </si>
  <si>
    <t>POM DURACON M90-44TCN99891-HN</t>
  </si>
  <si>
    <t>VTE006120</t>
  </si>
  <si>
    <t>6546</t>
  </si>
  <si>
    <t>BMACH GAN LKIEN 1219XA837124</t>
  </si>
  <si>
    <t>TRI004303</t>
  </si>
  <si>
    <t>6549</t>
  </si>
  <si>
    <t>BM GAN LKIEN 1219EU X A837125</t>
  </si>
  <si>
    <t>TRI004304</t>
  </si>
  <si>
    <t>6551</t>
  </si>
  <si>
    <t>DAY DIEN TP A837124</t>
  </si>
  <si>
    <t>COM021404</t>
  </si>
  <si>
    <t>6552</t>
  </si>
  <si>
    <t>DAY DIEN T.PHAM A837125</t>
  </si>
  <si>
    <t>COM021405</t>
  </si>
  <si>
    <t>6555</t>
  </si>
  <si>
    <t>TU DIEN LED-1210B475K500CT</t>
  </si>
  <si>
    <t>COM0202</t>
  </si>
  <si>
    <t>6556</t>
  </si>
  <si>
    <t>DIEN TRO DEN LED-WR10X1501FTL</t>
  </si>
  <si>
    <t>COM0194</t>
  </si>
  <si>
    <t>6557</t>
  </si>
  <si>
    <t>DIEN TRO DEN LED-WR06X4702FTL</t>
  </si>
  <si>
    <t>COM019402</t>
  </si>
  <si>
    <t>6558</t>
  </si>
  <si>
    <t>TU DIEN DEN LED-0805B475K160CT</t>
  </si>
  <si>
    <t>COM0203</t>
  </si>
  <si>
    <t>6559</t>
  </si>
  <si>
    <t>0805B225K250CT-TU DIEN</t>
  </si>
  <si>
    <t>COM0216</t>
  </si>
  <si>
    <t>6652</t>
  </si>
  <si>
    <t>NYLON 6 CM1017 G2369 GREY</t>
  </si>
  <si>
    <t>SHI0001</t>
  </si>
  <si>
    <t>VNS122808</t>
  </si>
  <si>
    <t>6681</t>
  </si>
  <si>
    <t>PP J2021-GR NATURAL</t>
  </si>
  <si>
    <t>HA015</t>
  </si>
  <si>
    <t>HANOI PLASTICS</t>
  </si>
  <si>
    <t>HPC0120</t>
  </si>
  <si>
    <t>6689</t>
  </si>
  <si>
    <t>ABS 543 000T022 WHITE</t>
  </si>
  <si>
    <t>INV042101</t>
  </si>
  <si>
    <t>6697</t>
  </si>
  <si>
    <t>PA66 CR301 B3348 BLACK</t>
  </si>
  <si>
    <t>HLV015002</t>
  </si>
  <si>
    <t>6699</t>
  </si>
  <si>
    <t>PMMA VH 5114 MAT VF0367 T-RED</t>
  </si>
  <si>
    <t>VNS122906</t>
  </si>
  <si>
    <t>6706</t>
  </si>
  <si>
    <t>ABS E7301NH-1L</t>
  </si>
  <si>
    <t>NIS000703</t>
  </si>
  <si>
    <t>NIS000903</t>
  </si>
  <si>
    <t>NIO0005</t>
  </si>
  <si>
    <t>6707</t>
  </si>
  <si>
    <t>ABS E7301 NH-690L-6</t>
  </si>
  <si>
    <t>NIS000704</t>
  </si>
  <si>
    <t>6708</t>
  </si>
  <si>
    <t>ABS E7301 NH-900L-5</t>
  </si>
  <si>
    <t>MGP0046</t>
  </si>
  <si>
    <t>YKV001102</t>
  </si>
  <si>
    <t>SAN1827</t>
  </si>
  <si>
    <t>6717</t>
  </si>
  <si>
    <t>PPRT-30P</t>
  </si>
  <si>
    <t>RKV007701</t>
  </si>
  <si>
    <t>6718</t>
  </si>
  <si>
    <t>HDPE 8600A</t>
  </si>
  <si>
    <t>RKV007702</t>
  </si>
  <si>
    <t>6720</t>
  </si>
  <si>
    <t>PBT 1101G-30 BLACK</t>
  </si>
  <si>
    <t>INV042107</t>
  </si>
  <si>
    <t>6721</t>
  </si>
  <si>
    <t>PA6 CM1011G-30 NATURAL</t>
  </si>
  <si>
    <t>INV042009</t>
  </si>
  <si>
    <t>INV042108</t>
  </si>
  <si>
    <t>GWH1943</t>
  </si>
  <si>
    <t>6726</t>
  </si>
  <si>
    <t>PMMA VHKOC 1A563 VE0270T-BLUE</t>
  </si>
  <si>
    <t>VNS122811</t>
  </si>
  <si>
    <t>6912</t>
  </si>
  <si>
    <t>BZT52C247F DIOT DEN LED</t>
  </si>
  <si>
    <t>6913</t>
  </si>
  <si>
    <t>DZTA42 TRANZITO HT DEN LED</t>
  </si>
  <si>
    <t>6924</t>
  </si>
  <si>
    <t>RC1210FR 0782RL-DTRO DEN LED</t>
  </si>
  <si>
    <t>6925</t>
  </si>
  <si>
    <t>S1J-E3 (5AT/61T) DIOT DEN LED</t>
  </si>
  <si>
    <t>6928</t>
  </si>
  <si>
    <t>GRM32ER71H475KA88L CERA-TD LED</t>
  </si>
  <si>
    <t>COM016604</t>
  </si>
  <si>
    <t>6929</t>
  </si>
  <si>
    <t>GCJ21BR71C475KA01L CERA-TD LED</t>
  </si>
  <si>
    <t>COM016605</t>
  </si>
  <si>
    <t>6931</t>
  </si>
  <si>
    <t>CGJ4J3X7R1E225K125AB CERA-TDLE</t>
  </si>
  <si>
    <t>COM013103</t>
  </si>
  <si>
    <t>RA</t>
  </si>
  <si>
    <t>57C1</t>
  </si>
  <si>
    <t>GRAPHITE</t>
  </si>
  <si>
    <t>GRA3050M2</t>
  </si>
  <si>
    <t>RC</t>
  </si>
  <si>
    <t>5794</t>
  </si>
  <si>
    <t>NATURAL RUBBER SVR10-CAO SU TN</t>
  </si>
  <si>
    <t>YO008</t>
  </si>
  <si>
    <t>YOKOHAMA TYRE VIETNAM CO., LTD</t>
  </si>
  <si>
    <t>C190072</t>
  </si>
  <si>
    <t>6153</t>
  </si>
  <si>
    <t>CALCIUM HYPOCHLORITE</t>
  </si>
  <si>
    <t>ERD1049</t>
  </si>
  <si>
    <t>6169</t>
  </si>
  <si>
    <t>ALKALINE PHENOLIC RESIN</t>
  </si>
  <si>
    <t>TGCI00619</t>
  </si>
  <si>
    <t>6212</t>
  </si>
  <si>
    <t>ETHYL ACETATE (EACC)</t>
  </si>
  <si>
    <t>EJE4583</t>
  </si>
  <si>
    <t>6273</t>
  </si>
  <si>
    <t>2EHA(2ETHYL HEXYL ACRYLATE)</t>
  </si>
  <si>
    <t>6279</t>
  </si>
  <si>
    <t>BAC CHINA</t>
  </si>
  <si>
    <t>AN003</t>
  </si>
  <si>
    <t>AN PHUOC THINH TRADING CO.,LTD</t>
  </si>
  <si>
    <t>C190078</t>
  </si>
  <si>
    <t>MT</t>
  </si>
  <si>
    <t>6320</t>
  </si>
  <si>
    <t>IPA (ISOPROPYLALCOHOL)</t>
  </si>
  <si>
    <t>C190074</t>
  </si>
  <si>
    <t>DA033</t>
  </si>
  <si>
    <t>DAI CAT CO LTD (CONG TY TNHH</t>
  </si>
  <si>
    <t>C190087</t>
  </si>
  <si>
    <t>DO020</t>
  </si>
  <si>
    <t>DONG VIET NON-FERROUS METAL &amp;</t>
  </si>
  <si>
    <t>C190090</t>
  </si>
  <si>
    <t>NG004</t>
  </si>
  <si>
    <t>NGUYEN HUNG CO., LTD</t>
  </si>
  <si>
    <t>C190089</t>
  </si>
  <si>
    <t>TH012</t>
  </si>
  <si>
    <t>THIEN CO TRADING COMPANY LTD</t>
  </si>
  <si>
    <t>C190071</t>
  </si>
  <si>
    <t>EJI4613</t>
  </si>
  <si>
    <t>EJI4636</t>
  </si>
  <si>
    <t>6393</t>
  </si>
  <si>
    <t>VINYL ESTER RESIN</t>
  </si>
  <si>
    <t>6399</t>
  </si>
  <si>
    <t>VINYL EASTER RESIN RIPOXYR804E</t>
  </si>
  <si>
    <t>6421</t>
  </si>
  <si>
    <t>MA( METHYL ACRYLATE)</t>
  </si>
  <si>
    <t>PBW3363</t>
  </si>
  <si>
    <t>6460</t>
  </si>
  <si>
    <t>METHANOL</t>
  </si>
  <si>
    <t>AN033</t>
  </si>
  <si>
    <t>AN PHAT THANH SCP CO.,LTD</t>
  </si>
  <si>
    <t>C190085</t>
  </si>
  <si>
    <t>BI012</t>
  </si>
  <si>
    <t>BINH PHU MANUFACTURING SERVICE</t>
  </si>
  <si>
    <t>C190076</t>
  </si>
  <si>
    <t>C190086</t>
  </si>
  <si>
    <t>CO043</t>
  </si>
  <si>
    <t>CONG TY TNHH MTV PHAM SON</t>
  </si>
  <si>
    <t>C190068</t>
  </si>
  <si>
    <t>C190077</t>
  </si>
  <si>
    <t>C190091</t>
  </si>
  <si>
    <t>C190088</t>
  </si>
  <si>
    <t>HA031</t>
  </si>
  <si>
    <t>HA TUAN HOAN TRADING SERVICE</t>
  </si>
  <si>
    <t>C190079</t>
  </si>
  <si>
    <t>C190083</t>
  </si>
  <si>
    <t>C190092</t>
  </si>
  <si>
    <t>KI003</t>
  </si>
  <si>
    <t>KIEN VUONG COMPANY LTD</t>
  </si>
  <si>
    <t>C190067</t>
  </si>
  <si>
    <t>C190073</t>
  </si>
  <si>
    <t>SH003</t>
  </si>
  <si>
    <t>SHOWA GLOVES VIET NAM CO., LTD</t>
  </si>
  <si>
    <t>C190066</t>
  </si>
  <si>
    <t>C190075</t>
  </si>
  <si>
    <t>C190081</t>
  </si>
  <si>
    <t>C190082</t>
  </si>
  <si>
    <t>C190070</t>
  </si>
  <si>
    <t>TR013</t>
  </si>
  <si>
    <t>TRUONG DUNG CO LTD</t>
  </si>
  <si>
    <t>C190080</t>
  </si>
  <si>
    <t>VI056</t>
  </si>
  <si>
    <t>VIETNAM WASHIN CO., LTD</t>
  </si>
  <si>
    <t>C190069</t>
  </si>
  <si>
    <t>VI149B</t>
  </si>
  <si>
    <t>VIETNAM JAPAN GAS JSC-MY XUAN</t>
  </si>
  <si>
    <t>C190084</t>
  </si>
  <si>
    <t>PBJ356702</t>
  </si>
  <si>
    <t>648B</t>
  </si>
  <si>
    <t>SPIN FINISH OIL</t>
  </si>
  <si>
    <t>6651</t>
  </si>
  <si>
    <t>NYLON (POLYAMIDE)</t>
  </si>
  <si>
    <t>UCHA01109</t>
  </si>
  <si>
    <t>697C</t>
  </si>
  <si>
    <t>STYRENE BUTADIENE RUBBER</t>
  </si>
  <si>
    <t>SB</t>
  </si>
  <si>
    <t>3234</t>
  </si>
  <si>
    <t>ONIGIRI - COM NAM</t>
  </si>
  <si>
    <t>SO033</t>
  </si>
  <si>
    <t>SOUTHERN AIRPORTS SERVICES JSC</t>
  </si>
  <si>
    <t>ONI0102</t>
  </si>
  <si>
    <t>ONI0202</t>
  </si>
  <si>
    <t>ONI0302</t>
  </si>
  <si>
    <t>ONI0402</t>
  </si>
  <si>
    <t>ONI0502</t>
  </si>
  <si>
    <t>ONI0602</t>
  </si>
  <si>
    <t>ONI0702</t>
  </si>
  <si>
    <t>ONI0802</t>
  </si>
  <si>
    <t>ONI0902</t>
  </si>
  <si>
    <t>ONI1002</t>
  </si>
  <si>
    <t>ONI1102</t>
  </si>
  <si>
    <t>ONI1202</t>
  </si>
  <si>
    <t>ONI1302</t>
  </si>
  <si>
    <t>ONI1402</t>
  </si>
  <si>
    <t>ONI1502</t>
  </si>
  <si>
    <t>ONI1602</t>
  </si>
  <si>
    <t>ONI1702</t>
  </si>
  <si>
    <t>ONI1802</t>
  </si>
  <si>
    <t>ONI1902</t>
  </si>
  <si>
    <t>ONI2002</t>
  </si>
  <si>
    <t>ONI2102</t>
  </si>
  <si>
    <t>ONI2202</t>
  </si>
  <si>
    <t>ONI2802</t>
  </si>
  <si>
    <t>5789</t>
  </si>
  <si>
    <t>OCTOPUS SURIMI-CHA CA B.TUOC</t>
  </si>
  <si>
    <t>MI037</t>
  </si>
  <si>
    <t>CONG TY TNHH MINISTOP VIET NAM</t>
  </si>
  <si>
    <t>SRMBT03</t>
  </si>
  <si>
    <t>5790</t>
  </si>
  <si>
    <t>VEGETCHEESE SURIMI-C.CA PHOMAI</t>
  </si>
  <si>
    <t>SRMPM02</t>
  </si>
  <si>
    <t>7432</t>
  </si>
  <si>
    <t>PALM OIL- DAU CO</t>
  </si>
  <si>
    <t>VCROIL054</t>
  </si>
  <si>
    <t>7544</t>
  </si>
  <si>
    <t>SWEET POTATO- KHOAI LANG</t>
  </si>
  <si>
    <t>TRDGM01</t>
  </si>
  <si>
    <t>SA</t>
  </si>
  <si>
    <t>3316</t>
  </si>
  <si>
    <t>TAKOYAKI- BANH BACH TUOC</t>
  </si>
  <si>
    <t>7451</t>
  </si>
  <si>
    <t>CHEESE</t>
  </si>
  <si>
    <t>7731</t>
  </si>
  <si>
    <t>FROZEN SHRIMP</t>
  </si>
  <si>
    <t>IKO258002</t>
  </si>
  <si>
    <t>KSZ1927</t>
  </si>
  <si>
    <t>SC</t>
  </si>
  <si>
    <t>3174</t>
  </si>
  <si>
    <t>FEED BARLEY-LUA MACH TACN</t>
  </si>
  <si>
    <t>857903</t>
  </si>
  <si>
    <t>KYODO SOJITZ FEED COMPANY LTD.</t>
  </si>
  <si>
    <t>FBL4602IM</t>
  </si>
  <si>
    <t>3344</t>
  </si>
  <si>
    <t>DRIED BEER YEAST-MEN BIA KHO</t>
  </si>
  <si>
    <t>DBY2112</t>
  </si>
  <si>
    <t>3601</t>
  </si>
  <si>
    <t>FEEDSTUFF</t>
  </si>
  <si>
    <t>KO008</t>
  </si>
  <si>
    <t>KOYU &amp; UNITEK CO LTD</t>
  </si>
  <si>
    <t>CAM011905</t>
  </si>
  <si>
    <t>CAM021901</t>
  </si>
  <si>
    <t>CAM021902</t>
  </si>
  <si>
    <t>6704</t>
  </si>
  <si>
    <t>RAPESEED MEAL</t>
  </si>
  <si>
    <t>RSM1202HN</t>
  </si>
  <si>
    <t>RSM2791TP</t>
  </si>
  <si>
    <t>7121</t>
  </si>
  <si>
    <t>SOYABEAN MEAL</t>
  </si>
  <si>
    <t>SBM0822LP</t>
  </si>
  <si>
    <t>SBM2772TP</t>
  </si>
  <si>
    <t>SBM2802TP</t>
  </si>
  <si>
    <t>SBM3802KA</t>
  </si>
  <si>
    <t>7261</t>
  </si>
  <si>
    <t>CORN GLUTEN FEED-BAP GLUTEN</t>
  </si>
  <si>
    <t>CGF0501VS</t>
  </si>
  <si>
    <t>7435</t>
  </si>
  <si>
    <t>DE OILED RICE BRAN CGAO TRLY</t>
  </si>
  <si>
    <t>DRB737CKA</t>
  </si>
  <si>
    <t>7537</t>
  </si>
  <si>
    <t>MAIZE FOR FEED</t>
  </si>
  <si>
    <t>CRN0862LP</t>
  </si>
  <si>
    <t>CRN7192KA</t>
  </si>
  <si>
    <t>CRN7902KA</t>
  </si>
  <si>
    <t>7542</t>
  </si>
  <si>
    <t>DDGS -BA BAP</t>
  </si>
  <si>
    <t>DDG710BKA</t>
  </si>
  <si>
    <t>CA</t>
  </si>
  <si>
    <t>CB</t>
  </si>
  <si>
    <t>6157</t>
  </si>
  <si>
    <t>BLEACHED SOFTWOOD KRAFT PULP</t>
  </si>
  <si>
    <t>*</t>
  </si>
  <si>
    <t>Item &amp; Customer &amp; Contract No</t>
  </si>
  <si>
    <t>Output</t>
  </si>
  <si>
    <t>Exclude</t>
  </si>
  <si>
    <t>Ver1.J.3.5</t>
  </si>
  <si>
    <t>March 13,2019</t>
  </si>
  <si>
    <t>If a value is more than "999.99%" or less than "-999.99%", the value is indicated as "999.99%."</t>
  </si>
  <si>
    <t>EA</t>
  </si>
  <si>
    <t>2FF51</t>
  </si>
  <si>
    <t>ENERGY&amp;NUCLEAR BUSINESS DEPT.</t>
  </si>
  <si>
    <t>EP</t>
  </si>
  <si>
    <t>2NA41</t>
  </si>
  <si>
    <t>INDUSTRIAL MINERALS DEPT.</t>
  </si>
  <si>
    <t>CIA4799</t>
  </si>
  <si>
    <t>HTM80531</t>
  </si>
  <si>
    <t>6142</t>
  </si>
  <si>
    <t>PWG/PREMIUM WESTERN GR ZINC IG</t>
  </si>
  <si>
    <t>2NA31</t>
  </si>
  <si>
    <t>FERROALLOYS,NON-FERROUS AND</t>
  </si>
  <si>
    <t>EMZ3472</t>
  </si>
  <si>
    <t>2NA61</t>
  </si>
  <si>
    <t>COAL AND IRON ORE DEPT.</t>
  </si>
  <si>
    <t>725002</t>
  </si>
  <si>
    <t>SOJITZ JECT CORPORATION</t>
  </si>
  <si>
    <t>2F127</t>
  </si>
  <si>
    <t>AUTOMOTIVE DEPT. 3 SECT.1</t>
  </si>
  <si>
    <t>712005</t>
  </si>
  <si>
    <t>SOJITZ AUTRANS CORPORATION</t>
  </si>
  <si>
    <t>FB</t>
  </si>
  <si>
    <t>2FF43</t>
  </si>
  <si>
    <t>POWER PROJECT DEPT. SECT. 2</t>
  </si>
  <si>
    <t>FE</t>
  </si>
  <si>
    <t>2E221</t>
  </si>
  <si>
    <t>INDUSTRIAL MACHINERY &amp;</t>
  </si>
  <si>
    <t>2F682</t>
  </si>
  <si>
    <t>AIRPORT PROJECT SECT.</t>
  </si>
  <si>
    <t>2F684</t>
  </si>
  <si>
    <t>TRANSPORTATION INFRASTRUCTURE</t>
  </si>
  <si>
    <t>2FF41</t>
  </si>
  <si>
    <t>POWER PROJECT DEPT.</t>
  </si>
  <si>
    <t>6020</t>
  </si>
  <si>
    <t>PP RESIN (OTHERS)</t>
  </si>
  <si>
    <t>KO009</t>
  </si>
  <si>
    <t>KOWA TRADING CO., LTD.</t>
  </si>
  <si>
    <t>PAT020219</t>
  </si>
  <si>
    <t>6045</t>
  </si>
  <si>
    <t>PET (RESIN) -HAT NHUA</t>
  </si>
  <si>
    <t>6NV1P</t>
  </si>
  <si>
    <t>NAO CHEMICALS</t>
  </si>
  <si>
    <t>PAT020119</t>
  </si>
  <si>
    <t>PAT020319</t>
  </si>
  <si>
    <t>PAT020419</t>
  </si>
  <si>
    <t>731042</t>
  </si>
  <si>
    <t>SOJITZ PLA-NET CORPORATION</t>
  </si>
  <si>
    <t>RDT020119</t>
  </si>
  <si>
    <t>6325</t>
  </si>
  <si>
    <t>PA RESIN ARAMCO-HAT NHUA</t>
  </si>
  <si>
    <t>PAT020519</t>
  </si>
  <si>
    <t>PAT020619</t>
  </si>
  <si>
    <t>831007</t>
  </si>
  <si>
    <t>SOJITZ PLASTICS (CHINA)</t>
  </si>
  <si>
    <t>INA1902</t>
  </si>
  <si>
    <t>6723</t>
  </si>
  <si>
    <t>PP 1100 NK</t>
  </si>
  <si>
    <t>TIV1902</t>
  </si>
  <si>
    <t>5783</t>
  </si>
  <si>
    <t>HIPOLKA-O- HOA CHAT</t>
  </si>
  <si>
    <t>2P721</t>
  </si>
  <si>
    <t>CHLOR-ALKALI SECT.</t>
  </si>
  <si>
    <t>HIP0219</t>
  </si>
  <si>
    <t>6042</t>
  </si>
  <si>
    <t>PA OTHERS</t>
  </si>
  <si>
    <t>QUQ0219</t>
  </si>
  <si>
    <t>6080</t>
  </si>
  <si>
    <t>ABS GREY KU 600R 1-080T020</t>
  </si>
  <si>
    <t>SJZ1902</t>
  </si>
  <si>
    <t>6223</t>
  </si>
  <si>
    <t>RARE EARTH</t>
  </si>
  <si>
    <t>2P3P1</t>
  </si>
  <si>
    <t>ELECTRONICS MATERIALS DEPT.</t>
  </si>
  <si>
    <t>ENL0219SH</t>
  </si>
  <si>
    <t>ENT0219</t>
  </si>
  <si>
    <t>6124</t>
  </si>
  <si>
    <t>TRICHLOROETHYLENE</t>
  </si>
  <si>
    <t>2P344</t>
  </si>
  <si>
    <t>SPECIALTY CHEMICALS DEPT.SECT2</t>
  </si>
  <si>
    <t>EJT4626</t>
  </si>
  <si>
    <t>ERD1056</t>
  </si>
  <si>
    <t>ERD1060</t>
  </si>
  <si>
    <t>6271</t>
  </si>
  <si>
    <t>BAM-BUTYL ACRYLATE MONOMER</t>
  </si>
  <si>
    <t>PBW36241</t>
  </si>
  <si>
    <t>PBW36242</t>
  </si>
  <si>
    <t>PBW3625</t>
  </si>
  <si>
    <t>PBW3626</t>
  </si>
  <si>
    <t>6280</t>
  </si>
  <si>
    <t>DMF (DIMETHYLFORMAMIDE)</t>
  </si>
  <si>
    <t>PBU3598</t>
  </si>
  <si>
    <t>PBU3705</t>
  </si>
  <si>
    <t>PBU3708</t>
  </si>
  <si>
    <t>PBU3749</t>
  </si>
  <si>
    <t>PBJ3719</t>
  </si>
  <si>
    <t>PBJ3720</t>
  </si>
  <si>
    <t>SJE8171MK</t>
  </si>
  <si>
    <t>SJE8234MK</t>
  </si>
  <si>
    <t>SJE8360MK</t>
  </si>
  <si>
    <t>SJE8371MK</t>
  </si>
  <si>
    <t>SJE8414MK</t>
  </si>
  <si>
    <t>SJE8686MK</t>
  </si>
  <si>
    <t>UB001</t>
  </si>
  <si>
    <t>UBE CHEMICALS (ASIA) PUBLIC</t>
  </si>
  <si>
    <t>UCHA01160</t>
  </si>
  <si>
    <t>UCHA02027</t>
  </si>
  <si>
    <t>6801</t>
  </si>
  <si>
    <t>METHYL ETHYL KETONE PEROXIDE(M</t>
  </si>
  <si>
    <t>6NI1P</t>
  </si>
  <si>
    <t>NDJ CHEMICALS</t>
  </si>
  <si>
    <t>MEKGAU470</t>
  </si>
  <si>
    <t>MEKGAUN70</t>
  </si>
  <si>
    <t>691F</t>
  </si>
  <si>
    <t>PVC STABILIZER</t>
  </si>
  <si>
    <t>AD001</t>
  </si>
  <si>
    <t>ADEKA FINE CHEMICAL (THAILAND)</t>
  </si>
  <si>
    <t>AFC201901</t>
  </si>
  <si>
    <t>691H</t>
  </si>
  <si>
    <t>TETRACHLOROETHYLENE-HC TAY RUA</t>
  </si>
  <si>
    <t>EJP4624</t>
  </si>
  <si>
    <t>693P</t>
  </si>
  <si>
    <t>POLYBUTADIENE RUBBER(CSU THOP)</t>
  </si>
  <si>
    <t>PBR7C1118</t>
  </si>
  <si>
    <t>SBR7B1118</t>
  </si>
  <si>
    <t>2P111</t>
  </si>
  <si>
    <t>CHEMICAL DIVISION PLANNING AND</t>
  </si>
  <si>
    <t>2PW41</t>
  </si>
  <si>
    <t>OSAKA BUSINESS DEPT. SECT.3</t>
  </si>
  <si>
    <t>2W412</t>
  </si>
  <si>
    <t>FOOD &amp; RETAIL DEPT. SECTION 1</t>
  </si>
  <si>
    <t>2W831</t>
  </si>
  <si>
    <t>OVERSEAS INDUSTRIAL AND URBAN</t>
  </si>
  <si>
    <t>743002</t>
  </si>
  <si>
    <t>SOJITZ FOODS CORP.</t>
  </si>
  <si>
    <t>743C02</t>
  </si>
  <si>
    <t>SOJITZ FOODS CORPN NAGOYA BR.</t>
  </si>
  <si>
    <t>ITO161004</t>
  </si>
  <si>
    <t>2S845</t>
  </si>
  <si>
    <t>WHEAT BUSINESS SECT.</t>
  </si>
  <si>
    <t>2W1Y1</t>
  </si>
  <si>
    <t>FOODS AND AGRICULTURE BUSINESS</t>
  </si>
  <si>
    <t>743B02</t>
  </si>
  <si>
    <t>SOJITZ FOODS CORPORATION</t>
  </si>
  <si>
    <t>3194</t>
  </si>
  <si>
    <t>ALMOND - HANH NHAN</t>
  </si>
  <si>
    <t>6GX1S</t>
  </si>
  <si>
    <t>NLN FOODS&amp;AGRICULTURE BUSINESS</t>
  </si>
  <si>
    <t>ALM1041</t>
  </si>
  <si>
    <t>SE</t>
  </si>
  <si>
    <t>644X</t>
  </si>
  <si>
    <t>L-THREONINE</t>
  </si>
  <si>
    <t>6NV1S</t>
  </si>
  <si>
    <t>NAO FOODS AND AGRICULTURE</t>
  </si>
  <si>
    <t>THR0219</t>
  </si>
  <si>
    <t>644Y</t>
  </si>
  <si>
    <t>L-LYSINE(AMINO ACIDS)</t>
  </si>
  <si>
    <t>LYS0219</t>
  </si>
  <si>
    <t>644Z</t>
  </si>
  <si>
    <t>TRYPTOPHAN</t>
  </si>
  <si>
    <t>TRP0219</t>
  </si>
  <si>
    <t>7960</t>
  </si>
  <si>
    <t>FISH OIL FOR ANIMAL FEED</t>
  </si>
  <si>
    <t>2S838</t>
  </si>
  <si>
    <t>FOOD MATERIAL SECTION</t>
  </si>
  <si>
    <t>FIO0011</t>
  </si>
  <si>
    <t>COMMON CODE FOR SERV-PHI DVU</t>
  </si>
  <si>
    <t>5679</t>
  </si>
  <si>
    <t>FURNITURE</t>
  </si>
  <si>
    <t>785018</t>
  </si>
  <si>
    <t>SOJITZ KYUSHU CORPORATION</t>
  </si>
  <si>
    <t>PDF18039K</t>
  </si>
  <si>
    <t>PDF18057K</t>
  </si>
  <si>
    <t>PDF18080K</t>
  </si>
  <si>
    <t>2W781</t>
  </si>
  <si>
    <t>FOREST PRODUCTS DEPT.</t>
  </si>
  <si>
    <t>2W784</t>
  </si>
  <si>
    <t>BUSINESS DEVELOPMENT SECT.</t>
  </si>
  <si>
    <t>NVA0180</t>
  </si>
  <si>
    <t>Cell
Code</t>
  </si>
  <si>
    <t>(Multiple Items)</t>
  </si>
  <si>
    <t>Previous month</t>
  </si>
  <si>
    <t>Values</t>
  </si>
  <si>
    <t>Customer
Code</t>
  </si>
  <si>
    <t>Customer
Name</t>
  </si>
  <si>
    <t>Item
Code</t>
  </si>
  <si>
    <t>Item
Name</t>
  </si>
  <si>
    <t>Sum of Quantity</t>
  </si>
  <si>
    <t>Sum of Cost</t>
  </si>
  <si>
    <t>Sum of Sales</t>
  </si>
  <si>
    <t>Sum of SALES</t>
  </si>
  <si>
    <t>GROSS PROFIT</t>
  </si>
  <si>
    <t>(blank)</t>
  </si>
  <si>
    <t>Grand Total</t>
  </si>
  <si>
    <t>Row Labels</t>
  </si>
  <si>
    <t>Sum of Sales Service</t>
  </si>
  <si>
    <t>Sum of Rcv.Comm</t>
  </si>
  <si>
    <t>Sum of T.Comm</t>
  </si>
  <si>
    <t>TOTAL</t>
  </si>
  <si>
    <t>SINO PAPER LIMITED</t>
  </si>
  <si>
    <t>NIPAP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</si>
</sst>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000_ ;[Red]\-#,##0.0000\ "/>
    <numFmt numFmtId="165" formatCode="#,##0.00_ ;[Red]\-#,##0.00\ "/>
    <numFmt numFmtId="166" formatCode="_-* #,##0.00_-;\-* #,##0.00_-;_-* &quot;-&quot;??_-;_-@_-"/>
    <numFmt numFmtId="167" formatCode="_-* #,##0_-;\-* #,##0_-;_-* &quot;-&quot;??_-;_-@_-"/>
    <numFmt numFmtId="168" formatCode="_-* #,##0.0000_-;\-* #,##0.0000_-;_-* &quot;-&quot;??_-;_-@_-"/>
    <numFmt numFmtId="169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u/>
      <sz val="16"/>
      <name val="Arial Unicode MS"/>
      <family val="3"/>
      <charset val="128"/>
    </font>
    <font>
      <sz val="11"/>
      <name val="Arial Unicode MS"/>
      <family val="3"/>
      <charset val="128"/>
    </font>
    <font>
      <b/>
      <sz val="9"/>
      <color indexed="81"/>
      <name val="MS UI Gothic"/>
      <family val="3"/>
      <charset val="128"/>
    </font>
    <font>
      <b/>
      <sz val="11"/>
      <name val="Arial Unicode MS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6" fillId="0" borderId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right" vertical="center"/>
    </xf>
    <xf numFmtId="49" fontId="3" fillId="0" borderId="0" xfId="1" applyNumberFormat="1" applyFont="1">
      <alignment vertical="center"/>
    </xf>
    <xf numFmtId="49" fontId="3" fillId="0" borderId="0" xfId="1" applyNumberFormat="1" applyFont="1" applyAlignment="1">
      <alignment horizontal="righ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49" fontId="3" fillId="0" borderId="7" xfId="1" applyNumberFormat="1" applyFont="1" applyBorder="1">
      <alignment vertical="center"/>
    </xf>
    <xf numFmtId="49" fontId="3" fillId="0" borderId="8" xfId="1" applyNumberFormat="1" applyFont="1" applyBorder="1">
      <alignment vertical="center"/>
    </xf>
    <xf numFmtId="164" fontId="3" fillId="0" borderId="8" xfId="1" applyNumberFormat="1" applyFont="1" applyBorder="1">
      <alignment vertical="center"/>
    </xf>
    <xf numFmtId="165" fontId="3" fillId="0" borderId="9" xfId="2" applyNumberFormat="1" applyFont="1" applyBorder="1"/>
    <xf numFmtId="165" fontId="3" fillId="0" borderId="10" xfId="2" applyNumberFormat="1" applyFont="1" applyBorder="1"/>
    <xf numFmtId="10" fontId="3" fillId="0" borderId="9" xfId="1" applyNumberFormat="1" applyFont="1" applyBorder="1">
      <alignment vertical="center"/>
    </xf>
    <xf numFmtId="165" fontId="3" fillId="0" borderId="11" xfId="2" applyNumberFormat="1" applyFont="1" applyBorder="1"/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49" fontId="3" fillId="0" borderId="13" xfId="1" applyNumberFormat="1" applyFont="1" applyBorder="1">
      <alignment vertical="center"/>
    </xf>
    <xf numFmtId="165" fontId="3" fillId="0" borderId="7" xfId="2" applyNumberFormat="1" applyFont="1" applyBorder="1"/>
    <xf numFmtId="165" fontId="3" fillId="0" borderId="8" xfId="2" applyNumberFormat="1" applyFont="1" applyBorder="1"/>
    <xf numFmtId="165" fontId="3" fillId="0" borderId="13" xfId="2" applyNumberFormat="1" applyFont="1" applyBorder="1"/>
    <xf numFmtId="165" fontId="3" fillId="0" borderId="14" xfId="2" applyNumberFormat="1" applyFont="1" applyBorder="1"/>
    <xf numFmtId="10" fontId="3" fillId="0" borderId="11" xfId="1" applyNumberFormat="1" applyFont="1" applyBorder="1">
      <alignment vertical="center"/>
    </xf>
    <xf numFmtId="49" fontId="3" fillId="0" borderId="16" xfId="1" applyNumberFormat="1" applyFont="1" applyBorder="1">
      <alignment vertical="center"/>
    </xf>
    <xf numFmtId="49" fontId="3" fillId="0" borderId="17" xfId="1" applyNumberFormat="1" applyFont="1" applyBorder="1">
      <alignment vertical="center"/>
    </xf>
    <xf numFmtId="164" fontId="3" fillId="0" borderId="17" xfId="1" applyNumberFormat="1" applyFont="1" applyBorder="1">
      <alignment vertical="center"/>
    </xf>
    <xf numFmtId="165" fontId="3" fillId="0" borderId="15" xfId="2" applyNumberFormat="1" applyFont="1" applyBorder="1"/>
    <xf numFmtId="165" fontId="3" fillId="0" borderId="18" xfId="2" applyNumberFormat="1" applyFont="1" applyBorder="1"/>
    <xf numFmtId="10" fontId="3" fillId="0" borderId="15" xfId="1" applyNumberFormat="1" applyFont="1" applyBorder="1">
      <alignment vertical="center"/>
    </xf>
    <xf numFmtId="165" fontId="3" fillId="0" borderId="19" xfId="2" applyNumberFormat="1" applyFont="1" applyBorder="1"/>
    <xf numFmtId="49" fontId="3" fillId="0" borderId="21" xfId="1" applyNumberFormat="1" applyFont="1" applyBorder="1">
      <alignment vertical="center"/>
    </xf>
    <xf numFmtId="49" fontId="3" fillId="0" borderId="22" xfId="1" applyNumberFormat="1" applyFont="1" applyBorder="1">
      <alignment vertical="center"/>
    </xf>
    <xf numFmtId="164" fontId="3" fillId="0" borderId="22" xfId="1" applyNumberFormat="1" applyFont="1" applyBorder="1">
      <alignment vertical="center"/>
    </xf>
    <xf numFmtId="165" fontId="3" fillId="0" borderId="20" xfId="2" applyNumberFormat="1" applyFont="1" applyBorder="1"/>
    <xf numFmtId="165" fontId="3" fillId="0" borderId="23" xfId="2" applyNumberFormat="1" applyFont="1" applyBorder="1"/>
    <xf numFmtId="10" fontId="3" fillId="0" borderId="20" xfId="1" applyNumberFormat="1" applyFont="1" applyBorder="1">
      <alignment vertical="center"/>
    </xf>
    <xf numFmtId="165" fontId="3" fillId="0" borderId="24" xfId="2" applyNumberFormat="1" applyFont="1" applyBorder="1"/>
    <xf numFmtId="0" fontId="5" fillId="0" borderId="0" xfId="1" applyFont="1" applyAlignment="1">
      <alignment horizontal="right" vertical="center"/>
    </xf>
    <xf numFmtId="49" fontId="3" fillId="0" borderId="25" xfId="1" applyNumberFormat="1" applyFont="1" applyBorder="1">
      <alignment vertical="center"/>
    </xf>
    <xf numFmtId="165" fontId="3" fillId="0" borderId="16" xfId="2" applyNumberFormat="1" applyFont="1" applyBorder="1"/>
    <xf numFmtId="165" fontId="3" fillId="0" borderId="17" xfId="2" applyNumberFormat="1" applyFont="1" applyBorder="1"/>
    <xf numFmtId="165" fontId="3" fillId="0" borderId="25" xfId="2" applyNumberFormat="1" applyFont="1" applyBorder="1"/>
    <xf numFmtId="165" fontId="3" fillId="0" borderId="26" xfId="2" applyNumberFormat="1" applyFont="1" applyBorder="1"/>
    <xf numFmtId="10" fontId="3" fillId="0" borderId="19" xfId="1" applyNumberFormat="1" applyFont="1" applyBorder="1">
      <alignment vertical="center"/>
    </xf>
    <xf numFmtId="49" fontId="3" fillId="0" borderId="27" xfId="1" applyNumberFormat="1" applyFont="1" applyBorder="1">
      <alignment vertical="center"/>
    </xf>
    <xf numFmtId="165" fontId="3" fillId="0" borderId="21" xfId="2" applyNumberFormat="1" applyFont="1" applyBorder="1"/>
    <xf numFmtId="165" fontId="3" fillId="0" borderId="22" xfId="2" applyNumberFormat="1" applyFont="1" applyBorder="1"/>
    <xf numFmtId="165" fontId="3" fillId="0" borderId="27" xfId="2" applyNumberFormat="1" applyFont="1" applyBorder="1"/>
    <xf numFmtId="165" fontId="3" fillId="0" borderId="28" xfId="2" applyNumberFormat="1" applyFont="1" applyBorder="1"/>
    <xf numFmtId="10" fontId="3" fillId="0" borderId="24" xfId="1" applyNumberFormat="1" applyFont="1" applyBorder="1">
      <alignment vertical="center"/>
    </xf>
    <xf numFmtId="0" fontId="6" fillId="0" borderId="0" xfId="3"/>
    <xf numFmtId="166" fontId="0" fillId="0" borderId="0" xfId="4" applyFont="1"/>
    <xf numFmtId="167" fontId="0" fillId="4" borderId="0" xfId="4" applyNumberFormat="1" applyFont="1" applyFill="1"/>
    <xf numFmtId="4" fontId="6" fillId="0" borderId="0" xfId="3" applyNumberFormat="1"/>
    <xf numFmtId="166" fontId="6" fillId="0" borderId="0" xfId="3" applyNumberFormat="1"/>
    <xf numFmtId="168" fontId="6" fillId="0" borderId="0" xfId="3" applyNumberFormat="1"/>
    <xf numFmtId="9" fontId="0" fillId="0" borderId="0" xfId="5" applyFont="1"/>
    <xf numFmtId="0" fontId="6" fillId="4" borderId="0" xfId="3" applyFill="1"/>
    <xf numFmtId="167" fontId="6" fillId="0" borderId="0" xfId="3" applyNumberFormat="1"/>
    <xf numFmtId="4" fontId="0" fillId="0" borderId="29" xfId="0" applyNumberFormat="1" applyBorder="1"/>
    <xf numFmtId="0" fontId="6" fillId="0" borderId="4" xfId="3" applyBorder="1"/>
    <xf numFmtId="167" fontId="0" fillId="0" borderId="4" xfId="4" applyNumberFormat="1" applyFont="1" applyBorder="1"/>
    <xf numFmtId="166" fontId="0" fillId="0" borderId="4" xfId="4" applyFont="1" applyBorder="1"/>
    <xf numFmtId="0" fontId="0" fillId="0" borderId="30" xfId="0" pivotButton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0" xfId="0" applyBorder="1" applyAlignment="1">
      <alignment horizontal="left"/>
    </xf>
    <xf numFmtId="4" fontId="0" fillId="0" borderId="30" xfId="0" applyNumberFormat="1" applyBorder="1"/>
    <xf numFmtId="4" fontId="0" fillId="0" borderId="31" xfId="0" applyNumberFormat="1" applyBorder="1"/>
    <xf numFmtId="4" fontId="0" fillId="0" borderId="32" xfId="0" applyNumberFormat="1" applyBorder="1"/>
    <xf numFmtId="0" fontId="0" fillId="0" borderId="33" xfId="0" applyBorder="1" applyAlignment="1">
      <alignment horizontal="left" indent="1"/>
    </xf>
    <xf numFmtId="4" fontId="0" fillId="0" borderId="33" xfId="0" applyNumberFormat="1" applyBorder="1"/>
    <xf numFmtId="4" fontId="0" fillId="0" borderId="34" xfId="0" applyNumberFormat="1" applyBorder="1"/>
    <xf numFmtId="0" fontId="0" fillId="0" borderId="33" xfId="0" applyBorder="1" applyAlignment="1">
      <alignment horizontal="left"/>
    </xf>
    <xf numFmtId="0" fontId="0" fillId="0" borderId="35" xfId="0" applyBorder="1" applyAlignment="1">
      <alignment horizontal="left"/>
    </xf>
    <xf numFmtId="4" fontId="0" fillId="0" borderId="35" xfId="0" applyNumberFormat="1" applyBorder="1"/>
    <xf numFmtId="4" fontId="0" fillId="0" borderId="36" xfId="0" applyNumberFormat="1" applyBorder="1"/>
    <xf numFmtId="4" fontId="0" fillId="0" borderId="37" xfId="0" applyNumberFormat="1" applyBorder="1"/>
    <xf numFmtId="0" fontId="0" fillId="0" borderId="38" xfId="0" pivotButton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5" xfId="0" applyBorder="1"/>
    <xf numFmtId="0" fontId="0" fillId="0" borderId="41" xfId="0" applyBorder="1"/>
    <xf numFmtId="169" fontId="5" fillId="0" borderId="0" xfId="6" applyNumberFormat="1" applyFont="1" applyAlignment="1">
      <alignment horizontal="right" vertical="center"/>
    </xf>
    <xf numFmtId="169" fontId="3" fillId="0" borderId="0" xfId="1" applyNumberFormat="1" applyFont="1">
      <alignment vertical="center"/>
    </xf>
  </cellXfs>
  <cellStyles count="7">
    <cellStyle name="Comma" xfId="6" builtinId="3"/>
    <cellStyle name="Comma 2" xfId="4" xr:uid="{00000000-0005-0000-0000-000001000000}"/>
    <cellStyle name="Normal" xfId="0" builtinId="0"/>
    <cellStyle name="Normal 2" xfId="3" xr:uid="{00000000-0005-0000-0000-000003000000}"/>
    <cellStyle name="Percent 2" xfId="5" xr:uid="{00000000-0005-0000-0000-000004000000}"/>
    <cellStyle name="標準_Miscellaneous Ledger Checking Tool_design20110422" xfId="1" xr:uid="{00000000-0005-0000-0000-000005000000}"/>
    <cellStyle name="標準_海外_VIEW定義書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.Data\DWH\ProfitReport_201809-201809_HCM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hiemnn/04.Canvas/2017/2017.08/ProfitReport_201708-201708_HCM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.Data\DWH\2018\ProfitReport_201811-201811_HCM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rincipal"/>
      <sheetName val="Indent"/>
      <sheetName val="Sheet1"/>
    </sheetNames>
    <sheetDataSet>
      <sheetData sheetId="0">
        <row r="5">
          <cell r="A5" t="str">
            <v>DA011</v>
          </cell>
          <cell r="E5">
            <v>9000</v>
          </cell>
          <cell r="F5">
            <v>899566830</v>
          </cell>
          <cell r="G5">
            <v>977130000</v>
          </cell>
          <cell r="I5">
            <v>38599.735249946367</v>
          </cell>
          <cell r="J5">
            <v>41927.912465136236</v>
          </cell>
          <cell r="K5">
            <v>3328.1772151898695</v>
          </cell>
        </row>
        <row r="6">
          <cell r="A6" t="str">
            <v>FM001</v>
          </cell>
          <cell r="E6">
            <v>2800</v>
          </cell>
          <cell r="F6">
            <v>129384311.90000001</v>
          </cell>
          <cell r="G6">
            <v>187716950</v>
          </cell>
          <cell r="I6">
            <v>5551.7833898305089</v>
          </cell>
          <cell r="J6">
            <v>8054.7929628835018</v>
          </cell>
          <cell r="K6">
            <v>2503.0095730529929</v>
          </cell>
        </row>
        <row r="7">
          <cell r="A7" t="str">
            <v>HA015</v>
          </cell>
          <cell r="E7">
            <v>5000</v>
          </cell>
          <cell r="F7">
            <v>379154540.80000001</v>
          </cell>
          <cell r="G7">
            <v>453764300</v>
          </cell>
          <cell r="I7">
            <v>16269.235820639349</v>
          </cell>
          <cell r="J7">
            <v>19470.684402488736</v>
          </cell>
          <cell r="K7">
            <v>3201.4485818493868</v>
          </cell>
        </row>
        <row r="8">
          <cell r="A8" t="str">
            <v>HA035</v>
          </cell>
          <cell r="B8" t="str">
            <v>HANOI NONWOVEN FABRIC</v>
          </cell>
          <cell r="C8" t="str">
            <v>5852</v>
          </cell>
          <cell r="D8" t="str">
            <v>PE ST 1018-HAT NHUA</v>
          </cell>
          <cell r="E8">
            <v>1500</v>
          </cell>
          <cell r="F8">
            <v>57531375</v>
          </cell>
          <cell r="G8">
            <v>86157690</v>
          </cell>
          <cell r="I8">
            <v>2468.6279768290065</v>
          </cell>
          <cell r="J8">
            <v>3696.9615962239864</v>
          </cell>
          <cell r="K8">
            <v>1228.3336193949799</v>
          </cell>
        </row>
        <row r="9">
          <cell r="A9" t="str">
            <v>HO021</v>
          </cell>
          <cell r="E9">
            <v>8000</v>
          </cell>
          <cell r="F9">
            <v>967906500</v>
          </cell>
          <cell r="G9">
            <v>1084070000</v>
          </cell>
          <cell r="I9">
            <v>41532.139025960096</v>
          </cell>
          <cell r="J9">
            <v>46516.627333190299</v>
          </cell>
          <cell r="K9">
            <v>4984.4883072302036</v>
          </cell>
        </row>
        <row r="10">
          <cell r="A10" t="str">
            <v>MA012</v>
          </cell>
          <cell r="E10">
            <v>320635</v>
          </cell>
          <cell r="F10">
            <v>572284320.1500001</v>
          </cell>
          <cell r="G10">
            <v>587314911</v>
          </cell>
          <cell r="I10">
            <v>24556.289214760785</v>
          </cell>
          <cell r="J10">
            <v>25201.240549238362</v>
          </cell>
          <cell r="K10">
            <v>644.95133447757689</v>
          </cell>
        </row>
        <row r="11">
          <cell r="A11" t="str">
            <v>MG001</v>
          </cell>
          <cell r="E11">
            <v>400</v>
          </cell>
          <cell r="F11">
            <v>53720350</v>
          </cell>
          <cell r="G11">
            <v>63829100</v>
          </cell>
          <cell r="I11">
            <v>2305.0997639991419</v>
          </cell>
          <cell r="J11">
            <v>2738.8586140313237</v>
          </cell>
          <cell r="K11">
            <v>433.75885003218173</v>
          </cell>
        </row>
        <row r="12">
          <cell r="A12" t="str">
            <v>MU001</v>
          </cell>
          <cell r="E12">
            <v>700</v>
          </cell>
          <cell r="F12">
            <v>84733040</v>
          </cell>
          <cell r="G12">
            <v>108380000</v>
          </cell>
          <cell r="I12">
            <v>3635.8309375670456</v>
          </cell>
          <cell r="J12">
            <v>4650.5041836515766</v>
          </cell>
          <cell r="K12">
            <v>1014.673246084531</v>
          </cell>
        </row>
        <row r="13">
          <cell r="A13" t="str">
            <v>RH002</v>
          </cell>
          <cell r="E13">
            <v>800</v>
          </cell>
          <cell r="F13">
            <v>83186315</v>
          </cell>
          <cell r="G13">
            <v>92105900</v>
          </cell>
          <cell r="H13">
            <v>4.4618276657369664</v>
          </cell>
          <cell r="I13">
            <v>3569.4621325895732</v>
          </cell>
          <cell r="J13">
            <v>3952.19480798112</v>
          </cell>
          <cell r="K13">
            <v>382.73267539154676</v>
          </cell>
        </row>
        <row r="14">
          <cell r="A14" t="str">
            <v>RI001</v>
          </cell>
          <cell r="B14" t="str">
            <v>RISHI VIETNAM CO LTD</v>
          </cell>
          <cell r="C14" t="str">
            <v>6043</v>
          </cell>
          <cell r="D14" t="str">
            <v>PMMA CLEAR VH001(POLYMETHYL ME</v>
          </cell>
          <cell r="E14">
            <v>25</v>
          </cell>
          <cell r="F14">
            <v>1703492</v>
          </cell>
          <cell r="G14">
            <v>2937500</v>
          </cell>
          <cell r="H14">
            <v>2.923822355717657</v>
          </cell>
          <cell r="I14">
            <v>73.095558892941426</v>
          </cell>
          <cell r="J14">
            <v>126.04591289422871</v>
          </cell>
          <cell r="K14">
            <v>52.95035400128728</v>
          </cell>
        </row>
        <row r="15">
          <cell r="A15" t="str">
            <v>RO003</v>
          </cell>
          <cell r="E15">
            <v>6800</v>
          </cell>
          <cell r="F15">
            <v>390755770</v>
          </cell>
          <cell r="G15">
            <v>449059100</v>
          </cell>
          <cell r="H15">
            <v>2.4657405631207641</v>
          </cell>
          <cell r="I15">
            <v>16767.035829221197</v>
          </cell>
          <cell r="J15">
            <v>19268.78781377387</v>
          </cell>
          <cell r="K15">
            <v>2501.7519845526731</v>
          </cell>
        </row>
        <row r="16">
          <cell r="A16" t="str">
            <v>SO013</v>
          </cell>
          <cell r="E16">
            <v>46475</v>
          </cell>
          <cell r="F16">
            <v>3108809878.48</v>
          </cell>
          <cell r="G16">
            <v>3330105975</v>
          </cell>
          <cell r="H16">
            <v>2.8702892043820056</v>
          </cell>
          <cell r="I16">
            <v>133396.69077365371</v>
          </cell>
          <cell r="J16">
            <v>142892.33962668956</v>
          </cell>
          <cell r="K16">
            <v>9495.6488530358474</v>
          </cell>
        </row>
        <row r="17">
          <cell r="A17" t="str">
            <v>TR017</v>
          </cell>
          <cell r="E17">
            <v>6034</v>
          </cell>
          <cell r="F17">
            <v>838898727</v>
          </cell>
          <cell r="G17">
            <v>893142450</v>
          </cell>
          <cell r="H17">
            <v>5.9656136288984456</v>
          </cell>
          <cell r="I17">
            <v>35996.512636773223</v>
          </cell>
          <cell r="J17">
            <v>38324.069942072514</v>
          </cell>
          <cell r="K17">
            <v>2327.5573052992913</v>
          </cell>
        </row>
        <row r="18">
          <cell r="A18" t="str">
            <v>VI008</v>
          </cell>
          <cell r="E18">
            <v>235825</v>
          </cell>
          <cell r="F18">
            <v>16640076379.539999</v>
          </cell>
          <cell r="G18">
            <v>17190584075.059998</v>
          </cell>
          <cell r="H18">
            <v>3.027724569131093</v>
          </cell>
          <cell r="I18">
            <v>714013.14651533996</v>
          </cell>
          <cell r="J18">
            <v>737635.0171662732</v>
          </cell>
          <cell r="K18">
            <v>23621.870650933241</v>
          </cell>
        </row>
        <row r="19">
          <cell r="A19" t="str">
            <v>VI009</v>
          </cell>
          <cell r="E19">
            <v>40800</v>
          </cell>
          <cell r="F19">
            <v>3487592340.4499998</v>
          </cell>
          <cell r="G19">
            <v>3715969700</v>
          </cell>
          <cell r="H19">
            <v>3.6678912002915305</v>
          </cell>
          <cell r="I19">
            <v>149649.96097189444</v>
          </cell>
          <cell r="J19">
            <v>159449.46148895088</v>
          </cell>
          <cell r="K19">
            <v>9799.50051705644</v>
          </cell>
        </row>
        <row r="20">
          <cell r="A20" t="str">
            <v>VI117</v>
          </cell>
          <cell r="E20">
            <v>23150</v>
          </cell>
          <cell r="F20">
            <v>2742837571.75</v>
          </cell>
          <cell r="G20">
            <v>3360507150</v>
          </cell>
          <cell r="H20">
            <v>5.0839349758091013</v>
          </cell>
          <cell r="I20">
            <v>117693.09468998069</v>
          </cell>
          <cell r="J20">
            <v>144196.83115211327</v>
          </cell>
          <cell r="K20">
            <v>26503.736462132583</v>
          </cell>
        </row>
        <row r="21">
          <cell r="A21" t="str">
            <v>YO002</v>
          </cell>
          <cell r="E21">
            <v>3200</v>
          </cell>
          <cell r="F21">
            <v>304651315</v>
          </cell>
          <cell r="G21">
            <v>328363000</v>
          </cell>
          <cell r="H21">
            <v>4.0851120333619395</v>
          </cell>
          <cell r="I21">
            <v>13072.358506758206</v>
          </cell>
          <cell r="J21">
            <v>14089.809053851104</v>
          </cell>
          <cell r="K21">
            <v>1017.450547092898</v>
          </cell>
        </row>
        <row r="22">
          <cell r="A22" t="str">
            <v>(blank)</v>
          </cell>
          <cell r="F22">
            <v>727459846</v>
          </cell>
          <cell r="H22" t="e">
            <v>#DIV/0!</v>
          </cell>
          <cell r="I22">
            <v>31214.754172924266</v>
          </cell>
          <cell r="J22">
            <v>0</v>
          </cell>
          <cell r="K22">
            <v>-31214.754172924266</v>
          </cell>
        </row>
        <row r="23">
          <cell r="A23" t="str">
            <v>Grand Total</v>
          </cell>
          <cell r="E23">
            <v>711144</v>
          </cell>
          <cell r="F23">
            <v>31470252903.07</v>
          </cell>
          <cell r="G23">
            <v>32911137801.059998</v>
          </cell>
          <cell r="H23">
            <v>1.8988627523645853</v>
          </cell>
          <cell r="I23">
            <v>1350364.8531675607</v>
          </cell>
          <cell r="J23">
            <v>1412192.1390714438</v>
          </cell>
          <cell r="K23">
            <v>61827.285903883167</v>
          </cell>
        </row>
        <row r="24">
          <cell r="H24" t="e">
            <v>#DIV/0!</v>
          </cell>
          <cell r="I24">
            <v>0</v>
          </cell>
          <cell r="J24">
            <v>0</v>
          </cell>
          <cell r="K24">
            <v>0</v>
          </cell>
        </row>
        <row r="25">
          <cell r="H25" t="e">
            <v>#DIV/0!</v>
          </cell>
          <cell r="I25">
            <v>0</v>
          </cell>
          <cell r="J25">
            <v>0</v>
          </cell>
          <cell r="K25">
            <v>0</v>
          </cell>
        </row>
        <row r="26">
          <cell r="H26" t="e">
            <v>#DIV/0!</v>
          </cell>
          <cell r="I26">
            <v>0</v>
          </cell>
          <cell r="J26">
            <v>0</v>
          </cell>
          <cell r="K26">
            <v>0</v>
          </cell>
        </row>
        <row r="27">
          <cell r="H27" t="e">
            <v>#DIV/0!</v>
          </cell>
          <cell r="I27">
            <v>0</v>
          </cell>
          <cell r="J27">
            <v>0</v>
          </cell>
          <cell r="K27">
            <v>0</v>
          </cell>
        </row>
        <row r="28">
          <cell r="H28" t="e">
            <v>#DIV/0!</v>
          </cell>
          <cell r="I28">
            <v>0</v>
          </cell>
          <cell r="J28">
            <v>0</v>
          </cell>
          <cell r="K28">
            <v>0</v>
          </cell>
        </row>
        <row r="29">
          <cell r="H29" t="e">
            <v>#DIV/0!</v>
          </cell>
          <cell r="I29">
            <v>0</v>
          </cell>
          <cell r="J29">
            <v>0</v>
          </cell>
          <cell r="K29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rincipal"/>
      <sheetName val="Sheet1"/>
      <sheetName val="Indent"/>
    </sheetNames>
    <sheetDataSet>
      <sheetData sheetId="0">
        <row r="5">
          <cell r="O5">
            <v>1.4334856182427469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rincipal"/>
      <sheetName val="Indent"/>
      <sheetName val="Sheet1"/>
    </sheetNames>
    <sheetDataSet>
      <sheetData sheetId="0">
        <row r="2">
          <cell r="I2">
            <v>23275</v>
          </cell>
        </row>
      </sheetData>
      <sheetData sheetId="1" refreshError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.khiem" refreshedDate="43537.651673958331" createdVersion="5" refreshedVersion="5" minRefreshableVersion="3" recordCount="85" xr:uid="{00000000-000A-0000-FFFF-FFFF01000000}">
  <cacheSource type="worksheet">
    <worksheetSource ref="A7:T92" sheet="Indent"/>
  </cacheSource>
  <cacheFields count="20">
    <cacheField name="Year&amp;Month" numFmtId="49">
      <sharedItems/>
    </cacheField>
    <cacheField name="Office_x000a_Code" numFmtId="49">
      <sharedItems/>
    </cacheField>
    <cacheField name="Cell_x000a_Code" numFmtId="49">
      <sharedItems count="17">
        <s v="EA"/>
        <s v="EP"/>
        <s v="E0"/>
        <s v="FA"/>
        <s v="FB"/>
        <s v="FE"/>
        <s v="PA"/>
        <s v="PF"/>
        <s v="PG"/>
        <s v="RA"/>
        <s v="RC"/>
        <s v="SB"/>
        <s v="SA"/>
        <s v="SC"/>
        <s v="SE"/>
        <s v="CA"/>
        <s v="CB"/>
      </sharedItems>
    </cacheField>
    <cacheField name="Item_x000a_Code" numFmtId="49">
      <sharedItems containsBlank="1"/>
    </cacheField>
    <cacheField name="Item_x000a_Name" numFmtId="49">
      <sharedItems containsBlank="1" count="38">
        <s v="COMMON CODE FOR SERV"/>
        <m/>
        <s v="PYROPHYLLITE-DA PYROPHYLLITE"/>
        <s v="TITANIUM SLAG- SI TITAN"/>
        <s v="PWG/PREMIUM WESTERN GR ZINC IG"/>
        <s v="PP RESIN (OTHERS)"/>
        <s v="PET (RESIN) -HAT NHUA"/>
        <s v="BOPP(FILM)&amp;CPP"/>
        <s v="PA RESIN ARAMCO-HAT NHUA"/>
        <s v="HIPS ATECH 1180NA(DOW CHEM)"/>
        <s v="PP 1100 NK"/>
        <s v="HIPOLKA-O- HOA CHAT"/>
        <s v="PA OTHERS"/>
        <s v="ABS GREY KU 600R 1-080T020"/>
        <s v="RARE EARTH"/>
        <s v="TRICHLOROETHYLENE"/>
        <s v="CALCIUM HYPOCHLORITE"/>
        <s v="BAM-BUTYL ACRYLATE MONOMER"/>
        <s v="2EHA(2ETHYL HEXYL ACRYLATE)"/>
        <s v="DMF (DIMETHYLFORMAMIDE)"/>
        <s v="METHANOL"/>
        <s v="SPIN FINISH OIL"/>
        <s v="NYLON (POLYAMIDE)"/>
        <s v="METHYL ETHYL KETONE PEROXIDE(M"/>
        <s v="PVC STABILIZER"/>
        <s v="TETRACHLOROETHYLENE-HC TAY RUA"/>
        <s v="POLYBUTADIENE RUBBER(CSU THOP)"/>
        <s v="STYRENE BUTADIENE RUBBER"/>
        <s v="TAKOYAKI- BANH BACH TUOC"/>
        <s v="FROZEN SHRIMP"/>
        <s v="ALMOND - HANH NHAN"/>
        <s v="L-THREONINE"/>
        <s v="L-LYSINE(AMINO ACIDS)"/>
        <s v="TRYPTOPHAN"/>
        <s v="FISH OIL FOR ANIMAL FEED"/>
        <s v="COMMON CODE FOR SERV-PHI DVU"/>
        <s v="FURNITURE"/>
        <s v="BLEACHED SOFTWOOD KRAFT PULP"/>
      </sharedItems>
    </cacheField>
    <cacheField name="Customer_x000a_Code(*)" numFmtId="49">
      <sharedItems containsBlank="1"/>
    </cacheField>
    <cacheField name="Customer_x000a_Name(*)" numFmtId="49">
      <sharedItems containsBlank="1" count="39">
        <s v="ENERGY&amp;NUCLEAR BUSINESS DEPT."/>
        <m/>
        <s v="INDUSTRIAL MINERALS DEPT."/>
        <s v="FERROALLOYS,NON-FERROUS AND"/>
        <s v="COAL AND IRON ORE DEPT."/>
        <s v="SOJITZ JECT CORPORATION"/>
        <s v="AUTOMOTIVE DEPT. 3 SECT.1"/>
        <s v="SOJITZ AUTRANS CORPORATION"/>
        <s v="POWER PROJECT DEPT. SECT. 2"/>
        <s v="INDUSTRIAL MACHINERY &amp;"/>
        <s v="AIRPORT PROJECT SECT."/>
        <s v="TRANSPORTATION INFRASTRUCTURE"/>
        <s v="POWER PROJECT DEPT."/>
        <s v="KOWA TRADING CO., LTD."/>
        <s v="NAO CHEMICALS"/>
        <s v="SOJITZ PLA-NET CORPORATION"/>
        <s v="SOJITZ PLASTICS (CHINA)"/>
        <s v="NTL CHEMICALS"/>
        <s v="CHLOR-ALKALI SECT."/>
        <s v="ELECTRONICS MATERIALS DEPT."/>
        <s v="SPECIALTY CHEMICALS DEPT.SECT2"/>
        <s v="UBE CHEMICALS (ASIA) PUBLIC"/>
        <s v="NDJ CHEMICALS"/>
        <s v="ADEKA FINE CHEMICAL (THAILAND)"/>
        <s v="CHEMICAL DIVISION PLANNING AND"/>
        <s v="OSAKA BUSINESS DEPT. SECT.3"/>
        <s v="FOOD &amp; RETAIL DEPT. SECTION 1"/>
        <s v="OVERSEAS INDUSTRIAL AND URBAN"/>
        <s v="SOJITZ FOODS CORP."/>
        <s v="SOJITZ FOODS CORPN NAGOYA BR."/>
        <s v="WHEAT BUSINESS SECT."/>
        <s v="FOODS AND AGRICULTURE BUSINESS"/>
        <s v="SOJITZ FOODS CORPORATION"/>
        <s v="NLN FOODS&amp;AGRICULTURE BUSINESS"/>
        <s v="NAO FOODS AND AGRICULTURE"/>
        <s v="FOOD MATERIAL SECTION"/>
        <s v="SOJITZ KYUSHU CORPORATION"/>
        <s v="FOREST PRODUCTS DEPT."/>
        <s v="BUSINESS DEVELOPMENT SECT."/>
      </sharedItems>
    </cacheField>
    <cacheField name="Contract_x000a_No" numFmtId="49">
      <sharedItems containsBlank="1"/>
    </cacheField>
    <cacheField name="Domestic_x000a_Currency" numFmtId="49">
      <sharedItems/>
    </cacheField>
    <cacheField name="Sales_x000a_(742)" numFmtId="165">
      <sharedItems containsNonDate="0" containsString="0" containsBlank="1"/>
    </cacheField>
    <cacheField name="Sales_x000a_(746)" numFmtId="165">
      <sharedItems containsNonDate="0" containsString="0" containsBlank="1"/>
    </cacheField>
    <cacheField name="Sales_x000a_(747)" numFmtId="165">
      <sharedItems containsNonDate="0" containsString="0" containsBlank="1"/>
    </cacheField>
    <cacheField name="Total Indent_x000a_Sales_x000a_(742+746+747)" numFmtId="165">
      <sharedItems containsNonDate="0" containsString="0" containsBlank="1"/>
    </cacheField>
    <cacheField name="Sales Service_x000a_(793)" numFmtId="165">
      <sharedItems containsString="0" containsBlank="1" containsNumber="1" containsInteger="1" minValue="7847727" maxValue="1403636350"/>
    </cacheField>
    <cacheField name="Rcv.Comm_x000a_(712)" numFmtId="165">
      <sharedItems containsString="0" containsBlank="1" containsNumber="1" containsInteger="1" minValue="15361396" maxValue="54857618"/>
    </cacheField>
    <cacheField name="Rcv.Comm_x000a_(792)" numFmtId="165">
      <sharedItems containsString="0" containsBlank="1" containsNumber="1" containsInteger="1" minValue="1297171" maxValue="317736672"/>
    </cacheField>
    <cacheField name="Total_x000a_Rcv.Comm_x000a_(793+712+792)" numFmtId="165">
      <sharedItems containsString="0" containsBlank="1" containsNumber="1" containsInteger="1" minValue="1297171" maxValue="1403636350"/>
    </cacheField>
    <cacheField name="Pay.Comm_x000a_(803)" numFmtId="165">
      <sharedItems containsString="0" containsBlank="1" containsNumber="1" containsInteger="1" minValue="250000" maxValue="7847727"/>
    </cacheField>
    <cacheField name="Profit_x000a_(Total Rcv.Comm_x000a_-Pay.Comm)" numFmtId="165">
      <sharedItems containsSemiMixedTypes="0" containsString="0" containsNumber="1" containsInteger="1" minValue="-5975079" maxValue="1403636350"/>
    </cacheField>
    <cacheField name="Profit/Sales" numFmtId="1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.khiem" refreshedDate="43537.662773379627" createdVersion="5" refreshedVersion="5" minRefreshableVersion="3" recordCount="632" xr:uid="{00000000-000A-0000-FFFF-FFFF02000000}">
  <cacheSource type="worksheet">
    <worksheetSource ref="A8:Q640" sheet="Principal"/>
  </cacheSource>
  <cacheFields count="17">
    <cacheField name="Year&amp;Month" numFmtId="49">
      <sharedItems/>
    </cacheField>
    <cacheField name="Office_x000a_Code" numFmtId="49">
      <sharedItems/>
    </cacheField>
    <cacheField name="Cell_x000a_Code" numFmtId="49">
      <sharedItems count="15">
        <s v="10"/>
        <s v="13"/>
        <s v="EC"/>
        <s v="E0"/>
        <s v="FA"/>
        <s v="PA"/>
        <s v="PF"/>
        <s v="PG"/>
        <s v="RA"/>
        <s v="RC"/>
        <s v="SB"/>
        <s v="SA"/>
        <s v="SC"/>
        <s v="CA"/>
        <s v="CB"/>
      </sharedItems>
    </cacheField>
    <cacheField name="Item_x000a_Code" numFmtId="49">
      <sharedItems containsBlank="1" count="226">
        <s v="9999"/>
        <m/>
        <s v="6703"/>
        <s v="6803"/>
        <s v="P670"/>
        <s v="5751"/>
        <s v="6123"/>
        <s v="6143"/>
        <s v="616C"/>
        <s v="6063"/>
        <s v="293H"/>
        <s v="6021"/>
        <s v="6047"/>
        <s v="6104"/>
        <s v="6519"/>
        <s v="691G"/>
        <s v="5736"/>
        <s v="5742"/>
        <s v="5744"/>
        <s v="5752"/>
        <s v="5757"/>
        <s v="5804"/>
        <s v="5805"/>
        <s v="5866"/>
        <s v="5867"/>
        <s v="6070"/>
        <s v="6071"/>
        <s v="6125"/>
        <s v="6158"/>
        <s v="6180"/>
        <s v="6225"/>
        <s v="6229"/>
        <s v="6238"/>
        <s v="6251"/>
        <s v="6268"/>
        <s v="6269"/>
        <s v="6285"/>
        <s v="6286"/>
        <s v="6505"/>
        <s v="6679"/>
        <s v="6722"/>
        <s v="5589"/>
        <s v="5595"/>
        <s v="5597"/>
        <s v="5598"/>
        <s v="5603"/>
        <s v="5609"/>
        <s v="5611"/>
        <s v="5612"/>
        <s v="5613"/>
        <s v="5616"/>
        <s v="5621"/>
        <s v="5624"/>
        <s v="5626"/>
        <s v="5628"/>
        <s v="5632"/>
        <s v="5633"/>
        <s v="5634"/>
        <s v="5636"/>
        <s v="5639"/>
        <s v="5645"/>
        <s v="5654"/>
        <s v="5680"/>
        <s v="5683"/>
        <s v="5684"/>
        <s v="5690"/>
        <s v="5691"/>
        <s v="5692"/>
        <s v="5693"/>
        <s v="5695"/>
        <s v="5697"/>
        <s v="5701"/>
        <s v="5702"/>
        <s v="5703"/>
        <s v="5704"/>
        <s v="5705"/>
        <s v="5706"/>
        <s v="5709"/>
        <s v="5710"/>
        <s v="5711"/>
        <s v="5712"/>
        <s v="5713"/>
        <s v="5715"/>
        <s v="5716"/>
        <s v="5717"/>
        <s v="5718"/>
        <s v="5719"/>
        <s v="5720"/>
        <s v="5721"/>
        <s v="5723"/>
        <s v="5724"/>
        <s v="5727"/>
        <s v="5754"/>
        <s v="5759"/>
        <s v="5760"/>
        <s v="5762"/>
        <s v="5763"/>
        <s v="5769"/>
        <s v="5779"/>
        <s v="5793"/>
        <s v="5803"/>
        <s v="5808"/>
        <s v="5813"/>
        <s v="5816"/>
        <s v="5820"/>
        <s v="5821"/>
        <s v="5823"/>
        <s v="5828"/>
        <s v="5829"/>
        <s v="5830"/>
        <s v="5833"/>
        <s v="5835"/>
        <s v="5837"/>
        <s v="5839"/>
        <s v="5844"/>
        <s v="5845"/>
        <s v="5856"/>
        <s v="5858"/>
        <s v="5860"/>
        <s v="5863"/>
        <s v="5864"/>
        <s v="5865"/>
        <s v="6014"/>
        <s v="6016"/>
        <s v="6019"/>
        <s v="6035"/>
        <s v="6037"/>
        <s v="6043"/>
        <s v="6050"/>
        <s v="6051"/>
        <s v="6056"/>
        <s v="6057"/>
        <s v="6082"/>
        <s v="6084"/>
        <s v="6085"/>
        <s v="6086"/>
        <s v="6088"/>
        <s v="6089"/>
        <s v="6090"/>
        <s v="6091"/>
        <s v="6092"/>
        <s v="6096"/>
        <s v="6105"/>
        <s v="6131"/>
        <s v="6163"/>
        <s v="6165"/>
        <s v="6166"/>
        <s v="6176"/>
        <s v="6178"/>
        <s v="6187"/>
        <s v="6192"/>
        <s v="6197"/>
        <s v="6207"/>
        <s v="6208"/>
        <s v="6230"/>
        <s v="6234"/>
        <s v="6236"/>
        <s v="6242"/>
        <s v="6246"/>
        <s v="6248"/>
        <s v="6253"/>
        <s v="6530"/>
        <s v="6538"/>
        <s v="6540"/>
        <s v="6546"/>
        <s v="6549"/>
        <s v="6551"/>
        <s v="6552"/>
        <s v="6555"/>
        <s v="6556"/>
        <s v="6557"/>
        <s v="6558"/>
        <s v="6559"/>
        <s v="6652"/>
        <s v="6681"/>
        <s v="6689"/>
        <s v="6697"/>
        <s v="6699"/>
        <s v="6706"/>
        <s v="6707"/>
        <s v="6708"/>
        <s v="6717"/>
        <s v="6718"/>
        <s v="6720"/>
        <s v="6721"/>
        <s v="6726"/>
        <s v="6912"/>
        <s v="6913"/>
        <s v="6924"/>
        <s v="6925"/>
        <s v="6928"/>
        <s v="6929"/>
        <s v="6931"/>
        <s v="57C1"/>
        <s v="5794"/>
        <s v="6153"/>
        <s v="6169"/>
        <s v="6212"/>
        <s v="6273"/>
        <s v="6279"/>
        <s v="6320"/>
        <s v="6393"/>
        <s v="6399"/>
        <s v="6421"/>
        <s v="6460"/>
        <s v="648B"/>
        <s v="6651"/>
        <s v="697C"/>
        <s v="3234"/>
        <s v="5789"/>
        <s v="5790"/>
        <s v="7432"/>
        <s v="7544"/>
        <s v="3316"/>
        <s v="7451"/>
        <s v="7731"/>
        <s v="3174"/>
        <s v="3344"/>
        <s v="3601"/>
        <s v="6704"/>
        <s v="7121"/>
        <s v="7261"/>
        <s v="7435"/>
        <s v="7537"/>
        <s v="7542"/>
        <s v="6157"/>
      </sharedItems>
    </cacheField>
    <cacheField name="Item_x000a_Name" numFmtId="49">
      <sharedItems containsBlank="1" count="227">
        <s v="COMMON CODE FOR SERV"/>
        <m/>
        <s v="CNG-COMPRESSED NATURAL GAS"/>
        <s v="NG/NATURAL GAS/KHI TU NHIEN"/>
        <s v="LIQUEFIELD PETROLEUM GAS"/>
        <s v="PYROPHYLLITE-DA PYROPHYLLITE"/>
        <s v="TITANIUM SLAG- SI TITAN"/>
        <s v="SHG(SPECIAL HIGH GRADE)ZINC IG"/>
        <s v="CARBON BLOCK"/>
        <s v="AUTOMOTIVE PARTS"/>
        <s v="PLASTIC BAG"/>
        <s v="HDPE(HIGH DENSITY POLYETHYLENE"/>
        <s v="AES (RESIN)"/>
        <s v="BOPP(FILM)&amp;CPP"/>
        <s v="PVC LEATHER-VAI GIA DA"/>
        <s v="PVC SHRINK FILM"/>
        <s v="MASTERBATCH NEO PSMD452 BLK"/>
        <s v="PMMA 60N 99140-HAT NHUA"/>
        <s v="PC APEC RW 2097-012632-H NHUA"/>
        <s v="PP KURARAY230-LL2B BLK H NHUA"/>
        <s v="STYROLUTION PS476L GR2-HATNHUA"/>
        <s v="PS ATECH 1300VFA25415 BL-HNHUA"/>
        <s v="PS576H PSMT VF0346-13 BL-HNHUA"/>
        <s v="PC/ABS DN-5915B QM1000-H NHUA"/>
        <s v="QC4-6480-000SIDEGUIDEL31-LKMIN"/>
        <s v="HIPS ATECH 1180NA(DOW CHEM)"/>
        <s v="HIPS ATECH 1300NA(DOW CHE)"/>
        <s v="DURACON M90-44 CF2001(NATURAL)"/>
        <s v="HIPS STYRON 438 NATURAL-H.NHUA"/>
        <s v="POM GH-25 CD3501"/>
        <s v="ABS 460Y-MH1-B1"/>
        <s v="PC PANLITEG3430H QG0917HXBLACK"/>
        <s v="PC GPN 2030 DF 9001"/>
        <s v="PC PANLITE G3440LI BLCK HATNHU"/>
        <s v="PC G3430LI QG0717LI HAT NHUA"/>
        <s v="PP HP 500D HAT NHUA"/>
        <s v="HIPS ATECH 1173 STYRON-HATNHUA"/>
        <s v="HIPS STYRON 470 NATURAL-HATNHU"/>
        <s v="ABS 450G 10R K3-HAT NHUA"/>
        <s v="PPS DURAFIDE 1140A1 HD9050 BLK"/>
        <s v="DURACON M25-44 CF 2011 NATURAL"/>
        <s v="POM DURACON M90-44CF2001 NATUR"/>
        <s v="PBT DURANEX 3105 ED3002 BLACK"/>
        <s v="PBT DURANEX 3105 EF2001 NATURA"/>
        <s v="PBT DURANEX 3105 PLTG71632SC B"/>
        <s v="PBT DURANEX 3105 PLTG94932SC L"/>
        <s v="PBT DURANEX 3300 PLT72388SC"/>
        <s v="PBT DURANEX 3300 PLT5601NX GRE"/>
        <s v="PBT DURANEX 3300 PLTG93923 GRA"/>
        <s v="PBT DURANEX 3316 PLT51292X"/>
        <s v="PBT DURANEX 733LD ED3002 BLACK"/>
        <s v="PBT DURANEX 733LD PLT72396SC"/>
        <s v="PBT DURANEX 733LD PLTG94383SC"/>
        <s v="PBT DURANEX 733LD PLTG51051SC"/>
        <s v="PBT DURANEX 7407 ED3002 BLACK"/>
        <s v="PBT DURANEX C7015W7 WHITE"/>
        <s v="PPS DURAFIDE 1140A64 HD9100 BL"/>
        <s v="PC PANLITE L-1225Z 100 HAT NHU"/>
        <s v="PC PANLITE L-1225Z QF10426ZH"/>
        <s v="PC PANLITE L-1225Z HF05408ZH"/>
        <s v="PC PANLITE L-1225Z HF71394ZH"/>
        <s v="PC PANLITE L-1225Z QF20548ZH"/>
        <s v="PCABS MULTILON T2711J QM00846J"/>
        <s v="PCBA BAN MACH LINH KIEN 8038"/>
        <s v="PCBA BAN MACH LINH KIEN 3156"/>
        <s v="PA66 ZYTEL-70G33HS1LBK031-HATN"/>
        <s v="PC ML300 R591S CLEAR-HAT NHUA"/>
        <s v="PMMA VH 53170-HAT NHUA"/>
        <s v="PA66 TECHNYL A216 NATURAL-HATN"/>
        <s v="Y2965PC ABS SD POLYCA IM6071 B"/>
        <s v="PCB BAN MACH LINH KIEN 4607"/>
        <s v="GCM32ER71H475KA55L LKIEN BMACH"/>
        <s v="GCM21BR72A473KA37L LKIEN BMACH"/>
        <s v="GCM216R72A103KA37D LKIEN BMACH"/>
        <s v="GCM188R71H104KA57D LKIEN BMACH"/>
        <s v="GCM219R71C105KA37D LKIEN BMACH"/>
        <s v="SLD8S26A-LINH KIEN BAN MACH"/>
        <s v="BZX84C3V0LFHT11 LKIEN BAN MACH"/>
        <s v="RFN1L6SDDTE25 LINH KIEN BMACH"/>
        <s v="DA228UFHT106 LINH KIEN BMACH"/>
        <s v="2SAR573DFHGTL LINH KIEN BMACH"/>
        <s v="ESR03EZPF5R10 LINH KIEN BMACH"/>
        <s v="MCR03EZPD2491 LINH KIEN BMACH"/>
        <s v="MCR03EZPD51R0 LINH KIEN BMACH"/>
        <s v="ESR10EZPF2001 LINH KIEN BMACH"/>
        <s v="ESR03EZPF2000 LINH KIEN BMACH"/>
        <s v="MCR03EZPD4302 LINH KIEN BMACH"/>
        <s v="BD18341FV ME2 LINH KIEN BMACH"/>
        <s v="010056 PCB4607-LKIEN BAN MACH"/>
        <s v="LERRS32353SM00 LINH KIEN BMACH"/>
        <s v="A837033 LINH KIEN BAN MACH"/>
        <s v="PA66 NTE264 NAT- HAT NHUA"/>
        <s v="LED NCSW 170CT ASW60-DIOT"/>
        <s v="PCB 018590RH-LB-BAN MACH DTRO"/>
        <s v="PCB 018591LH-LB-BAN MACH DTRO"/>
        <s v="PCB 018592RH-BAN MACH DTRO"/>
        <s v="PCB 018593LH-BAN MACH DIEN TRO"/>
        <s v="PCB07CTHK001000MODEL1308-BM.IN"/>
        <s v="CERAM 0603C104K5RACAUTO7411 TD"/>
        <s v="CL10B104KB8NNNC-TU DIEN GOM"/>
        <s v="PC PANLITE L 1225Z BLACK-HNHUA"/>
        <s v="DRIVER MODULE J07 CTHJ003-TMIN"/>
        <s v="PMMA R2009UM-HAT NHUA"/>
        <s v="PCB-FR-4.1219 EU BMACH TRANG"/>
        <s v="GCM21BR72A104KA37L-CAPAC TDIEN"/>
        <s v="GCM32ER71H475KA55 CAPAC TUDIEN"/>
        <s v="GCM21BR71E225KA73K CAP TUDIEN"/>
        <s v="RBR1MM30ATR-DIODE DIOT"/>
        <s v="SRN3015TA-330MINDUCTOR CUONCAM"/>
        <s v="SRR4828A 680M INDUCTOR CUONCAM"/>
        <s v="BC857BMGT116 TRANSITOR BANDAN"/>
        <s v="DTC114ECAMGT116 TRANSITOR BDAN"/>
        <s v="BC847BMGT116-TRANSITOR BDAN"/>
        <s v="ERJ3GEYJ473V-RESISTOR DIENTRO"/>
        <s v="ZXLD1356ET5TA DIODE DIOT"/>
        <s v="A837112 HARNESS CABLE- DAY"/>
        <s v="VS26VUA1LAMTR DIODE - DI OT"/>
        <s v="PCB ASSY MODELCOSMO-BM L.KIEN"/>
        <s v="PBT DURANEX 2002 BLACK"/>
        <s v="PBT DURANEX 2002 EF2001NATU-HN"/>
        <s v="PPS DURAFIDE1140A64HF2000 NATU"/>
        <s v="PC/ABS MPC4601LV PSK-Z019-HN"/>
        <s v="ABS 541 BLACK(ACRYLONITRILE)"/>
        <s v="ABS 100MPM BLACK (TORAY)"/>
        <s v="ABS XT-04 090T006 BLACK(TECHNO"/>
        <s v="PP MR-30SW WHITE(THAI MATTO)"/>
        <s v="PP TMR-215 WHITE(THAI MATTO)"/>
        <s v="PMMA CLEAR VH001(POLYMETHYL ME"/>
        <s v="AES W245 BLACK 098T001(RESIN)"/>
        <s v="PP H2025B NS-BLACK(THAI MATTO"/>
        <s v="PP T-999 WHITE(THAI MATTO)"/>
        <s v="PC S-2000R 9001 BLACK(MEP)"/>
        <s v="POM F20-03 T9100 BLACK"/>
        <s v="PC BLACK S3000R-9001"/>
        <s v="PC CLEAR ML300-R591A"/>
        <s v="PC BLUE ML300-R591V"/>
        <s v="PC RED ML300 R138J"/>
        <s v="PC BLUE ML300- H539T"/>
        <s v="PPE BLACK AH 90 9001"/>
        <s v="PBT/PET BLACK EMC405AX-14A"/>
        <s v="PBT/PET GREY EMC405AX-14A"/>
        <s v="NYLON6 BLACK CM1017B1"/>
        <s v="PBT DURANEX 3300 ED3002BLACK"/>
        <s v="POM DURACON M90-35 CD9100 BLK"/>
        <s v="PBT DURANEX 531 HS ED 3002BLK"/>
        <s v="ABS E7301 TJA 9508 (NH167L)"/>
        <s v="PMMA VH53175 VE0268T SMOKE"/>
        <s v="PMMA VH5253 VE0269 ORANGE"/>
        <s v="ABS MPC4601LVSAC871"/>
        <s v="PP COMP 1 VA164 WHT WHITE"/>
        <s v="PBT/PET EMC408TL BLACK"/>
        <s v="PC/PET GMB1110 9010"/>
        <s v="PA66 LEONA 14G33 BLACK"/>
        <s v="PC PANLITE L-1225Z HF10884ZH"/>
        <s v="PC PANLITE L-1225Z HF10954ZH"/>
        <s v="POM DURACON M9036 CD9001 BLACK"/>
        <s v="PMMA RED VH121"/>
        <s v="PC PANLITE ML2205-QF1625"/>
        <s v="PP R370Y CLEAR"/>
        <s v="PP 4300G-4 K26101 HAT NHUA"/>
        <s v="PC 7025L-1 NATURAL-HAT NHUA"/>
        <s v="HDPE HD6600B -HAT NHUA"/>
        <s v="837644 RH DAY HARNESS"/>
        <s v="PCBA-BM GAN LKIEN1219EU(FRONT)"/>
        <s v="POM DURACON M90-44TCN99891-HN"/>
        <s v="BMACH GAN LKIEN 1219XA837124"/>
        <s v="BM GAN LKIEN 1219EU X A837125"/>
        <s v="DAY DIEN TP A837124"/>
        <s v="DAY DIEN T.PHAM A837125"/>
        <s v="TU DIEN LED-1210B475K500CT"/>
        <s v="DIEN TRO DEN LED-WR10X1501FTL"/>
        <s v="DIEN TRO DEN LED-WR06X4702FTL"/>
        <s v="TU DIEN DEN LED-0805B475K160CT"/>
        <s v="0805B225K250CT-TU DIEN"/>
        <s v="NYLON 6 CM1017 G2369 GREY"/>
        <s v="PP J2021-GR NATURAL"/>
        <s v="ABS 543 000T022 WHITE"/>
        <s v="PA66 CR301 B3348 BLACK"/>
        <s v="PMMA VH 5114 MAT VF0367 T-RED"/>
        <s v="ABS E7301NH-1L"/>
        <s v="ABS E7301 NH-690L-6"/>
        <s v="ABS E7301 NH-900L-5"/>
        <s v="PPRT-30P"/>
        <s v="HDPE 8600A"/>
        <s v="PBT 1101G-30 BLACK"/>
        <s v="PA6 CM1011G-30 NATURAL"/>
        <s v="PMMA VHKOC 1A563 VE0270T-BLUE"/>
        <s v="BZT52C247F DIOT DEN LED"/>
        <s v="DZTA42 TRANZITO HT DEN LED"/>
        <s v="RC1210FR 0782RL-DTRO DEN LED"/>
        <s v="S1J-E3 (5AT/61T) DIOT DEN LED"/>
        <s v="GRM32ER71H475KA88L CERA-TD LED"/>
        <s v="GCJ21BR71C475KA01L CERA-TD LED"/>
        <s v="CGJ4J3X7R1E225K125AB CERA-TDLE"/>
        <s v="GRAPHITE"/>
        <s v="NATURAL RUBBER SVR10-CAO SU TN"/>
        <s v="CALCIUM HYPOCHLORITE"/>
        <s v="ALKALINE PHENOLIC RESIN"/>
        <s v="ETHYL ACETATE (EACC)"/>
        <s v="2EHA(2ETHYL HEXYL ACRYLATE)"/>
        <s v="BAC CHINA"/>
        <s v="IPA (ISOPROPYLALCOHOL)"/>
        <s v="VINYL ESTER RESIN"/>
        <s v="VINYL EASTER RESIN RIPOXYR804E"/>
        <s v="MA( METHYL ACRYLATE)"/>
        <s v="METHANOL"/>
        <s v="SPIN FINISH OIL"/>
        <s v="NYLON (POLYAMIDE)"/>
        <s v="STYRENE BUTADIENE RUBBER"/>
        <s v="ONIGIRI - COM NAM"/>
        <s v="OCTOPUS SURIMI-CHA CA B.TUOC"/>
        <s v="VEGETCHEESE SURIMI-C.CA PHOMAI"/>
        <s v="PALM OIL- DAU CO"/>
        <s v="SWEET POTATO- KHOAI LANG"/>
        <s v="TAKOYAKI- BANH BACH TUOC"/>
        <s v="CHEESE"/>
        <s v="FROZEN SHRIMP"/>
        <s v="FEED BARLEY-LUA MACH TACN"/>
        <s v="DRIED BEER YEAST-MEN BIA KHO"/>
        <s v="FEEDSTUFF"/>
        <s v="RAPESEED MEAL"/>
        <s v="SOYABEAN MEAL"/>
        <s v="CORN GLUTEN FEED-BAP GLUTEN"/>
        <s v="DE OILED RICE BRAN CGAO TRLY"/>
        <s v="MAIZE FOR FEED"/>
        <s v="DDGS -BA BAP"/>
        <s v="BLEACHED SOFTWOOD KRAFT PULP"/>
      </sharedItems>
    </cacheField>
    <cacheField name="Customer_x000a_Code" numFmtId="49">
      <sharedItems containsBlank="1" count="79">
        <m/>
        <s v="876095"/>
        <s v="AI004"/>
        <s v="FU013"/>
        <s v="KO006"/>
        <s v="KO010"/>
        <s v="LI006"/>
        <s v="NA019"/>
        <s v="PE006"/>
        <s v="SE012"/>
        <s v="SM001"/>
        <s v="TA014"/>
        <s v="TE005"/>
        <s v="VI065"/>
        <s v="IN022"/>
        <s v="SA053"/>
        <s v="MI023A"/>
        <s v="BE012"/>
        <s v="SA047"/>
        <s v="FU006"/>
        <s v="TI009"/>
        <s v="FO006"/>
        <s v="TO018"/>
        <s v="6NW1P"/>
        <s v="CA003"/>
        <s v="CA014"/>
        <s v="MU001"/>
        <s v="NI002"/>
        <s v="SA024"/>
        <s v="DA011"/>
        <s v="HA030"/>
        <s v="TH045"/>
        <s v="DA007"/>
        <s v="TA041"/>
        <s v="BA027"/>
        <s v="DA018"/>
        <s v="KL001"/>
        <s v="CH031"/>
        <s v="ME010"/>
        <s v="TA024"/>
        <s v="AL003"/>
        <s v="831060"/>
        <s v="SS003"/>
        <s v="VI117"/>
        <s v="MI024"/>
        <s v="NI003"/>
        <s v="NI006"/>
        <s v="OH001"/>
        <s v="NI017"/>
        <s v="RH002"/>
        <s v="YO002"/>
        <s v="TR017"/>
        <s v="RO003"/>
        <s v="VI008"/>
        <s v="MA012"/>
        <s v="VI009"/>
        <s v="HO021"/>
        <s v="LE005"/>
        <s v="MG001"/>
        <s v="HA015"/>
        <s v="YO008"/>
        <s v="AN003"/>
        <s v="DA033"/>
        <s v="DO020"/>
        <s v="NG004"/>
        <s v="TH012"/>
        <s v="AN033"/>
        <s v="BI012"/>
        <s v="CO043"/>
        <s v="HA031"/>
        <s v="KI003"/>
        <s v="SH003"/>
        <s v="TR013"/>
        <s v="VI056"/>
        <s v="VI149B"/>
        <s v="SO033"/>
        <s v="MI037"/>
        <s v="857903"/>
        <s v="KO008"/>
      </sharedItems>
    </cacheField>
    <cacheField name="Customer_x000a_Name" numFmtId="49">
      <sharedItems containsBlank="1" count="79">
        <m/>
        <s v="JAPAN BEST FOODS CO., LTD."/>
        <s v="AIDO INDUSTRY VIETNAM CO LTD"/>
        <s v="FUJI CHEMICAL VIETNAM CO., LTD"/>
        <s v="KOATSU GAS KOGYO CO., LTD"/>
        <s v="KOIKEYA VIETNAM CO., LTD"/>
        <s v="LIXIL GLOBAL MANUFACTURING"/>
        <s v="NAGAE VIETNAM LTD"/>
        <s v="PEGASUS-SHIMAMOTO AUTO PARTS"/>
        <s v="SETTSU CARTON VIETNAM"/>
        <s v="SMC MANUFACTURING (VIETNAM)"/>
        <s v="TAYCA (VIET NAM) CO LTD"/>
        <s v="TERUMO BCT VIETNAM CO LTD"/>
        <s v="VIETNAM SHIBUTANI COMPANY"/>
        <s v="INTERMALT VIETNAM COMPANY"/>
        <s v="SANWA KAKO VIETNAM CO LTD"/>
        <s v="MITSUBA VIET NAM CO., LTD."/>
        <s v="BEX CO., LTD"/>
        <s v="SAGASIKI VIETNAM CO., LTD."/>
        <s v="FUJI SEAL VIETNAM CO., LTD."/>
        <s v="TIN KIM PLASTIC JSC (CONG TY"/>
        <s v="FOSTER ELECTRIC (BAC NINH) CO"/>
        <s v="TOPLA VIETNAM CO LTD"/>
        <s v="NTL CHEMICALS"/>
        <s v="CANON VIETNAM CO., LTD"/>
        <s v="CANON VIETNAM CO LTD-TIEN SON"/>
        <s v="MUTO TECHNOLOGY HANOI CO LTD"/>
        <s v="NIPPO MECHATRONICS (VIETNAM)"/>
        <s v="SANTOMAS VIETNAM JOINT STOCK"/>
        <s v="DAIWA PLASTICS THANGLONG"/>
        <s v="HANEL PLASTICS JSC"/>
        <s v="TH MILK FOOD JSC"/>
        <s v="DAINICHI COLOR VIETNAM CO.,LTD"/>
        <s v="TAKAGI VIETNAM CO LTD"/>
        <s v="BACVIET TECHNOLOGY JSC"/>
        <s v="DAI KIM JOINT STOCK COMPANY"/>
        <s v="KL TECHNOLOGIES CO LTD"/>
        <s v="CHANGHONG TECHNOLOGY (VIETNAM)"/>
        <s v="MERRIMACK RIVER PRECISION"/>
        <s v="TAMRON OPTICAL (VIETNAM) CO"/>
        <s v="ALPHA INDUSTRIES VIETNAM"/>
        <s v="TOYO INK COMPOUNDS VIETNAM"/>
        <s v="SSP MOULDING COMPANY LIMITED"/>
        <s v="VIETNAM TOYO DENSO"/>
        <s v="MIKI INDUSTRY VIETNAM CO LTD"/>
        <s v="NISSEI TECHNOLOGY (VIETNAM)"/>
        <s v="NIDEC SANKYO VIETNAM (HANOI)"/>
        <s v="OHARA PLASTICS VIET NAM CO LTD"/>
        <s v="NISSHO VIETNAM CO LTD"/>
        <s v="RHYTHM KYOSHIN HANOI CO., LTD."/>
        <s v="YOKOI MOULD VIETNAM CO LTD"/>
        <s v="VARROC LIGHTING SYSTEMS"/>
        <s v="CTY TNHH ROKI VIETNAM"/>
        <s v="VIETNAM STANLEY ELECTRIC"/>
        <s v="MANUTRONICS VIETNAM JOINT"/>
        <s v="VIETNAM NIPPON SEIKI CO., LTD"/>
        <s v="HONDA LOCK VIETNAM CO LTD"/>
        <s v="LEGE VIETNAM CO. LTD."/>
        <s v="MG PLASTIC VIETNAM CO., LTD"/>
        <s v="HANOI PLASTICS"/>
        <s v="YOKOHAMA TYRE VIETNAM CO., LTD"/>
        <s v="AN PHUOC THINH TRADING CO.,LTD"/>
        <s v="DAI CAT CO LTD (CONG TY TNHH"/>
        <s v="DONG VIET NON-FERROUS METAL &amp;"/>
        <s v="NGUYEN HUNG CO., LTD"/>
        <s v="THIEN CO TRADING COMPANY LTD"/>
        <s v="AN PHAT THANH SCP CO.,LTD"/>
        <s v="BINH PHU MANUFACTURING SERVICE"/>
        <s v="CONG TY TNHH MTV PHAM SON"/>
        <s v="HA TUAN HOAN TRADING SERVICE"/>
        <s v="KIEN VUONG COMPANY LTD"/>
        <s v="SHOWA GLOVES VIET NAM CO., LTD"/>
        <s v="TRUONG DUNG CO LTD"/>
        <s v="VIETNAM WASHIN CO., LTD"/>
        <s v="VIETNAM JAPAN GAS JSC-MY XUAN"/>
        <s v="SOUTHERN AIRPORTS SERVICES JSC"/>
        <s v="CONG TY TNHH MINISTOP VIET NAM"/>
        <s v="KYODO SOJITZ FEED COMPANY LTD."/>
        <s v="KOYU &amp; UNITEK CO LTD"/>
      </sharedItems>
    </cacheField>
    <cacheField name="Contract_x000a_No" numFmtId="49">
      <sharedItems containsBlank="1"/>
    </cacheField>
    <cacheField name="Unit" numFmtId="49">
      <sharedItems containsBlank="1"/>
    </cacheField>
    <cacheField name="Quantity" numFmtId="164">
      <sharedItems containsString="0" containsBlank="1" containsNumber="1" minValue="-2346.6" maxValue="421000"/>
    </cacheField>
    <cacheField name="Domestic_x000a_Currency" numFmtId="49">
      <sharedItems/>
    </cacheField>
    <cacheField name="Sales_x000a_(741)" numFmtId="165">
      <sharedItems containsString="0" containsBlank="1" containsNumber="1" minValue="-91858203" maxValue="7925000000"/>
    </cacheField>
    <cacheField name="T.Comm_x000a_(791)" numFmtId="165">
      <sharedItems containsNonDate="0" containsString="0" containsBlank="1"/>
    </cacheField>
    <cacheField name="Cost_x000a_(731)" numFmtId="165">
      <sharedItems containsString="0" containsBlank="1" containsNumber="1" minValue="-157039502" maxValue="7800000000"/>
    </cacheField>
    <cacheField name="Profit_x000a_(741+791-731)" numFmtId="165">
      <sharedItems containsString="0" containsBlank="1" containsNumber="1" minValue="-435209983" maxValue="314990462"/>
    </cacheField>
    <cacheField name="Profit/Sales" numFmtId="10">
      <sharedItems containsString="0" containsBlank="1" containsNumber="1" minValue="-9.9999000000000002" maxValue="0.99976266770874"/>
    </cacheField>
    <cacheField name="Foreign Exchange_x000a_Profit and Loss_x000a_(713)" numFmtId="165">
      <sharedItems containsString="0" containsBlank="1" containsNumber="1" minValue="-152872091.69999999" maxValue="106954641.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201902-201902"/>
    <s v="HCM0"/>
    <x v="0"/>
    <s v="9999"/>
    <x v="0"/>
    <s v="2FF51"/>
    <x v="0"/>
    <m/>
    <s v="VD"/>
    <m/>
    <m/>
    <m/>
    <m/>
    <n v="1403636350"/>
    <m/>
    <m/>
    <n v="1403636350"/>
    <m/>
    <n v="1403636350"/>
    <m/>
  </r>
  <r>
    <s v="201902-201902"/>
    <s v="HCM0"/>
    <x v="1"/>
    <m/>
    <x v="1"/>
    <m/>
    <x v="1"/>
    <m/>
    <s v="VD"/>
    <m/>
    <m/>
    <m/>
    <m/>
    <m/>
    <m/>
    <m/>
    <m/>
    <n v="250000"/>
    <n v="-250000"/>
    <m/>
  </r>
  <r>
    <s v="201902-201902"/>
    <s v="HCM0"/>
    <x v="2"/>
    <s v="5751"/>
    <x v="2"/>
    <s v="2NA41"/>
    <x v="2"/>
    <s v="CIA4799"/>
    <s v="VD"/>
    <m/>
    <m/>
    <m/>
    <m/>
    <m/>
    <m/>
    <n v="22116924"/>
    <n v="22116924"/>
    <m/>
    <n v="22116924"/>
    <m/>
  </r>
  <r>
    <s v="201902-201902"/>
    <s v="HCM0"/>
    <x v="2"/>
    <s v="6123"/>
    <x v="3"/>
    <s v="2NA41"/>
    <x v="2"/>
    <s v="HTM80531"/>
    <s v="VD"/>
    <m/>
    <m/>
    <m/>
    <m/>
    <m/>
    <m/>
    <n v="75829154"/>
    <n v="75829154"/>
    <m/>
    <n v="75829154"/>
    <m/>
  </r>
  <r>
    <s v="201902-201902"/>
    <s v="HCM0"/>
    <x v="2"/>
    <s v="6142"/>
    <x v="4"/>
    <s v="2NA31"/>
    <x v="3"/>
    <s v="EMZ3472"/>
    <s v="VD"/>
    <m/>
    <m/>
    <m/>
    <m/>
    <m/>
    <m/>
    <n v="110884205"/>
    <n v="110884205"/>
    <m/>
    <n v="110884205"/>
    <m/>
  </r>
  <r>
    <s v="201902-201902"/>
    <s v="HCM0"/>
    <x v="2"/>
    <s v="9999"/>
    <x v="0"/>
    <s v="2NA61"/>
    <x v="4"/>
    <m/>
    <s v="VD"/>
    <m/>
    <m/>
    <m/>
    <m/>
    <n v="1131681902"/>
    <m/>
    <m/>
    <n v="1131681902"/>
    <m/>
    <n v="1131681902"/>
    <m/>
  </r>
  <r>
    <s v="201902-201902"/>
    <s v="HCM0"/>
    <x v="2"/>
    <s v="9999"/>
    <x v="0"/>
    <s v="725002"/>
    <x v="5"/>
    <m/>
    <s v="VD"/>
    <m/>
    <m/>
    <m/>
    <m/>
    <n v="17545321"/>
    <m/>
    <m/>
    <n v="17545321"/>
    <m/>
    <n v="17545321"/>
    <m/>
  </r>
  <r>
    <s v="201902-201902"/>
    <s v="HCM0"/>
    <x v="3"/>
    <s v="9999"/>
    <x v="0"/>
    <s v="2F127"/>
    <x v="6"/>
    <m/>
    <s v="VD"/>
    <m/>
    <m/>
    <m/>
    <m/>
    <n v="42109091"/>
    <m/>
    <m/>
    <n v="42109091"/>
    <m/>
    <n v="42109091"/>
    <m/>
  </r>
  <r>
    <s v="201902-201902"/>
    <s v="HCM0"/>
    <x v="3"/>
    <s v="9999"/>
    <x v="0"/>
    <s v="712005"/>
    <x v="7"/>
    <m/>
    <s v="VD"/>
    <m/>
    <m/>
    <m/>
    <m/>
    <n v="17545385"/>
    <m/>
    <m/>
    <n v="17545385"/>
    <m/>
    <n v="17545385"/>
    <m/>
  </r>
  <r>
    <s v="201902-201902"/>
    <s v="HCM0"/>
    <x v="4"/>
    <s v="9999"/>
    <x v="0"/>
    <s v="2FF43"/>
    <x v="8"/>
    <m/>
    <s v="VD"/>
    <m/>
    <m/>
    <m/>
    <m/>
    <n v="185981748"/>
    <m/>
    <m/>
    <n v="185981748"/>
    <m/>
    <n v="185981748"/>
    <m/>
  </r>
  <r>
    <s v="201902-201902"/>
    <s v="HCM0"/>
    <x v="4"/>
    <m/>
    <x v="1"/>
    <m/>
    <x v="1"/>
    <m/>
    <s v="VD"/>
    <m/>
    <m/>
    <m/>
    <m/>
    <m/>
    <m/>
    <m/>
    <m/>
    <n v="2362750"/>
    <n v="-2362750"/>
    <m/>
  </r>
  <r>
    <s v="201902-201902"/>
    <s v="HCM0"/>
    <x v="5"/>
    <s v="9999"/>
    <x v="0"/>
    <s v="2E221"/>
    <x v="9"/>
    <m/>
    <s v="VD"/>
    <m/>
    <m/>
    <m/>
    <m/>
    <n v="17545321"/>
    <m/>
    <m/>
    <n v="17545321"/>
    <m/>
    <n v="17545321"/>
    <m/>
  </r>
  <r>
    <s v="201902-201902"/>
    <s v="HCM0"/>
    <x v="5"/>
    <s v="9999"/>
    <x v="0"/>
    <s v="2F682"/>
    <x v="10"/>
    <m/>
    <s v="VD"/>
    <m/>
    <m/>
    <m/>
    <m/>
    <n v="35090874"/>
    <m/>
    <m/>
    <n v="35090874"/>
    <m/>
    <n v="35090874"/>
    <m/>
  </r>
  <r>
    <s v="201902-201902"/>
    <s v="HCM0"/>
    <x v="5"/>
    <s v="9999"/>
    <x v="0"/>
    <s v="2F684"/>
    <x v="11"/>
    <m/>
    <s v="VD"/>
    <m/>
    <m/>
    <m/>
    <m/>
    <n v="115800000"/>
    <m/>
    <m/>
    <n v="115800000"/>
    <m/>
    <n v="115800000"/>
    <m/>
  </r>
  <r>
    <s v="201902-201902"/>
    <s v="HCM0"/>
    <x v="5"/>
    <s v="9999"/>
    <x v="0"/>
    <s v="2FF41"/>
    <x v="12"/>
    <m/>
    <s v="VD"/>
    <m/>
    <m/>
    <m/>
    <m/>
    <n v="589527378"/>
    <m/>
    <m/>
    <n v="589527378"/>
    <m/>
    <n v="589527378"/>
    <m/>
  </r>
  <r>
    <s v="201902-201902"/>
    <s v="HCM0"/>
    <x v="6"/>
    <s v="6020"/>
    <x v="5"/>
    <s v="KO009"/>
    <x v="13"/>
    <s v="PAT020219"/>
    <s v="VD"/>
    <m/>
    <m/>
    <m/>
    <m/>
    <m/>
    <m/>
    <n v="15159273"/>
    <n v="15159273"/>
    <m/>
    <n v="15159273"/>
    <m/>
  </r>
  <r>
    <s v="201902-201902"/>
    <s v="HCM0"/>
    <x v="6"/>
    <s v="6045"/>
    <x v="6"/>
    <s v="6NV1P"/>
    <x v="14"/>
    <s v="PAT020119"/>
    <s v="VD"/>
    <m/>
    <m/>
    <m/>
    <m/>
    <m/>
    <m/>
    <n v="11580000"/>
    <n v="11580000"/>
    <m/>
    <n v="11580000"/>
    <m/>
  </r>
  <r>
    <s v="201902-201902"/>
    <s v="HCM0"/>
    <x v="6"/>
    <s v="6045"/>
    <x v="6"/>
    <s v="6NV1P"/>
    <x v="14"/>
    <s v="PAT020319"/>
    <s v="VD"/>
    <m/>
    <m/>
    <m/>
    <m/>
    <m/>
    <m/>
    <n v="11580000"/>
    <n v="11580000"/>
    <m/>
    <n v="11580000"/>
    <m/>
  </r>
  <r>
    <s v="201902-201902"/>
    <s v="HCM0"/>
    <x v="6"/>
    <s v="6045"/>
    <x v="6"/>
    <s v="6NV1P"/>
    <x v="14"/>
    <s v="PAT020419"/>
    <s v="VD"/>
    <m/>
    <m/>
    <m/>
    <m/>
    <m/>
    <m/>
    <n v="46340000"/>
    <n v="46340000"/>
    <m/>
    <n v="46340000"/>
    <m/>
  </r>
  <r>
    <s v="201902-201902"/>
    <s v="HCM0"/>
    <x v="6"/>
    <s v="6104"/>
    <x v="7"/>
    <s v="731042"/>
    <x v="15"/>
    <s v="RDT020119"/>
    <s v="VD"/>
    <m/>
    <m/>
    <m/>
    <m/>
    <m/>
    <m/>
    <n v="9231139"/>
    <n v="9231139"/>
    <m/>
    <n v="9231139"/>
    <m/>
  </r>
  <r>
    <s v="201902-201902"/>
    <s v="HCM0"/>
    <x v="6"/>
    <s v="6325"/>
    <x v="8"/>
    <s v="6NV1P"/>
    <x v="14"/>
    <s v="PAT020519"/>
    <s v="VD"/>
    <m/>
    <m/>
    <m/>
    <m/>
    <m/>
    <m/>
    <n v="9540353"/>
    <n v="9540353"/>
    <m/>
    <n v="9540353"/>
    <m/>
  </r>
  <r>
    <s v="201902-201902"/>
    <s v="HCM0"/>
    <x v="6"/>
    <s v="6325"/>
    <x v="8"/>
    <s v="6NV1P"/>
    <x v="14"/>
    <s v="PAT020619"/>
    <s v="VD"/>
    <m/>
    <m/>
    <m/>
    <m/>
    <m/>
    <m/>
    <n v="9592380"/>
    <n v="9592380"/>
    <m/>
    <n v="9592380"/>
    <m/>
  </r>
  <r>
    <s v="201902-201902"/>
    <s v="HCM0"/>
    <x v="6"/>
    <m/>
    <x v="1"/>
    <m/>
    <x v="1"/>
    <m/>
    <s v="VD"/>
    <m/>
    <m/>
    <m/>
    <m/>
    <m/>
    <m/>
    <m/>
    <m/>
    <n v="5975079"/>
    <n v="-5975079"/>
    <m/>
  </r>
  <r>
    <s v="201902-201902"/>
    <s v="HCM0"/>
    <x v="7"/>
    <s v="6070"/>
    <x v="9"/>
    <s v="831007"/>
    <x v="16"/>
    <s v="INA1902"/>
    <s v="VD"/>
    <m/>
    <m/>
    <m/>
    <m/>
    <m/>
    <m/>
    <n v="32777209"/>
    <n v="32777209"/>
    <m/>
    <n v="32777209"/>
    <m/>
  </r>
  <r>
    <s v="201902-201902"/>
    <s v="HCM0"/>
    <x v="7"/>
    <s v="6723"/>
    <x v="10"/>
    <s v="6NW1P"/>
    <x v="17"/>
    <s v="TIV1902"/>
    <s v="VD"/>
    <m/>
    <m/>
    <m/>
    <m/>
    <m/>
    <m/>
    <n v="4550940"/>
    <n v="4550940"/>
    <m/>
    <n v="4550940"/>
    <m/>
  </r>
  <r>
    <s v="201902-201902"/>
    <s v="HCM0"/>
    <x v="8"/>
    <s v="5783"/>
    <x v="11"/>
    <s v="2P721"/>
    <x v="18"/>
    <s v="HIP0219"/>
    <s v="VD"/>
    <m/>
    <m/>
    <m/>
    <m/>
    <m/>
    <m/>
    <n v="10191325"/>
    <n v="10191325"/>
    <m/>
    <n v="10191325"/>
    <m/>
  </r>
  <r>
    <s v="201902-201902"/>
    <s v="HCM0"/>
    <x v="8"/>
    <s v="6042"/>
    <x v="12"/>
    <s v="731042"/>
    <x v="15"/>
    <s v="QUQ0219"/>
    <s v="VD"/>
    <m/>
    <m/>
    <m/>
    <m/>
    <m/>
    <m/>
    <n v="40424622"/>
    <n v="40424622"/>
    <m/>
    <n v="40424622"/>
    <m/>
  </r>
  <r>
    <s v="201902-201902"/>
    <s v="HCM0"/>
    <x v="8"/>
    <s v="6080"/>
    <x v="13"/>
    <s v="6NW1P"/>
    <x v="17"/>
    <s v="SJZ1902"/>
    <s v="VD"/>
    <m/>
    <m/>
    <m/>
    <m/>
    <m/>
    <m/>
    <n v="8068018"/>
    <n v="8068018"/>
    <m/>
    <n v="8068018"/>
    <m/>
  </r>
  <r>
    <s v="201902-201902"/>
    <s v="HCM0"/>
    <x v="9"/>
    <s v="6223"/>
    <x v="14"/>
    <s v="2P3P1"/>
    <x v="19"/>
    <s v="ENL0219SH"/>
    <s v="VD"/>
    <m/>
    <m/>
    <m/>
    <m/>
    <m/>
    <m/>
    <n v="53360640"/>
    <n v="53360640"/>
    <m/>
    <n v="53360640"/>
    <m/>
  </r>
  <r>
    <s v="201902-201902"/>
    <s v="HCM0"/>
    <x v="9"/>
    <s v="6223"/>
    <x v="14"/>
    <s v="2P3P1"/>
    <x v="19"/>
    <s v="ENT0219"/>
    <s v="VD"/>
    <m/>
    <m/>
    <m/>
    <m/>
    <m/>
    <m/>
    <n v="317736672"/>
    <n v="317736672"/>
    <m/>
    <n v="317736672"/>
    <m/>
  </r>
  <r>
    <s v="201902-201902"/>
    <s v="HCM0"/>
    <x v="10"/>
    <s v="6124"/>
    <x v="15"/>
    <s v="2P344"/>
    <x v="20"/>
    <s v="EJT4626"/>
    <s v="VD"/>
    <m/>
    <m/>
    <m/>
    <m/>
    <m/>
    <m/>
    <n v="7722596"/>
    <n v="7722596"/>
    <m/>
    <n v="7722596"/>
    <m/>
  </r>
  <r>
    <s v="201902-201902"/>
    <s v="HCM0"/>
    <x v="10"/>
    <s v="6153"/>
    <x v="16"/>
    <s v="2P721"/>
    <x v="18"/>
    <s v="ERD1056"/>
    <s v="VD"/>
    <m/>
    <m/>
    <m/>
    <m/>
    <m/>
    <m/>
    <n v="12596724"/>
    <n v="12596724"/>
    <m/>
    <n v="12596724"/>
    <m/>
  </r>
  <r>
    <s v="201902-201902"/>
    <s v="HCM0"/>
    <x v="10"/>
    <s v="6153"/>
    <x v="16"/>
    <s v="2P721"/>
    <x v="18"/>
    <s v="ERD1060"/>
    <s v="VD"/>
    <m/>
    <m/>
    <m/>
    <m/>
    <m/>
    <m/>
    <n v="16802884"/>
    <n v="16802884"/>
    <m/>
    <n v="16802884"/>
    <m/>
  </r>
  <r>
    <s v="201902-201902"/>
    <s v="HCM0"/>
    <x v="10"/>
    <s v="6271"/>
    <x v="17"/>
    <s v="6NV1P"/>
    <x v="14"/>
    <s v="PBW36241"/>
    <s v="VD"/>
    <m/>
    <m/>
    <m/>
    <m/>
    <m/>
    <m/>
    <n v="6039917"/>
    <n v="6039917"/>
    <m/>
    <n v="6039917"/>
    <m/>
  </r>
  <r>
    <s v="201902-201902"/>
    <s v="HCM0"/>
    <x v="10"/>
    <s v="6271"/>
    <x v="17"/>
    <s v="6NV1P"/>
    <x v="14"/>
    <s v="PBW36242"/>
    <s v="VD"/>
    <m/>
    <m/>
    <m/>
    <m/>
    <m/>
    <m/>
    <n v="6042525"/>
    <n v="6042525"/>
    <m/>
    <n v="6042525"/>
    <m/>
  </r>
  <r>
    <s v="201902-201902"/>
    <s v="HCM0"/>
    <x v="10"/>
    <s v="6271"/>
    <x v="17"/>
    <s v="6NV1P"/>
    <x v="14"/>
    <s v="PBW3625"/>
    <s v="VD"/>
    <m/>
    <m/>
    <m/>
    <m/>
    <m/>
    <m/>
    <n v="5949173"/>
    <n v="5949173"/>
    <m/>
    <n v="5949173"/>
    <m/>
  </r>
  <r>
    <s v="201902-201902"/>
    <s v="HCM0"/>
    <x v="10"/>
    <s v="6273"/>
    <x v="18"/>
    <s v="6NV1P"/>
    <x v="14"/>
    <s v="PBW3626"/>
    <s v="VD"/>
    <m/>
    <m/>
    <m/>
    <m/>
    <m/>
    <m/>
    <n v="6599126"/>
    <n v="6599126"/>
    <m/>
    <n v="6599126"/>
    <m/>
  </r>
  <r>
    <s v="201902-201902"/>
    <s v="HCM0"/>
    <x v="10"/>
    <s v="6280"/>
    <x v="19"/>
    <s v="6NV1P"/>
    <x v="14"/>
    <s v="PBU3598"/>
    <s v="VD"/>
    <m/>
    <m/>
    <m/>
    <m/>
    <m/>
    <m/>
    <n v="8842909"/>
    <n v="8842909"/>
    <m/>
    <n v="8842909"/>
    <m/>
  </r>
  <r>
    <s v="201902-201902"/>
    <s v="HCM0"/>
    <x v="10"/>
    <s v="6280"/>
    <x v="19"/>
    <s v="6NV1P"/>
    <x v="14"/>
    <s v="PBU3705"/>
    <s v="VD"/>
    <m/>
    <m/>
    <m/>
    <m/>
    <m/>
    <m/>
    <n v="4828228"/>
    <n v="4828228"/>
    <m/>
    <n v="4828228"/>
    <m/>
  </r>
  <r>
    <s v="201902-201902"/>
    <s v="HCM0"/>
    <x v="10"/>
    <s v="6280"/>
    <x v="19"/>
    <s v="6NV1P"/>
    <x v="14"/>
    <s v="PBU3708"/>
    <s v="VD"/>
    <m/>
    <m/>
    <m/>
    <m/>
    <m/>
    <m/>
    <n v="6831147"/>
    <n v="6831147"/>
    <m/>
    <n v="6831147"/>
    <m/>
  </r>
  <r>
    <s v="201902-201902"/>
    <s v="HCM0"/>
    <x v="10"/>
    <s v="6280"/>
    <x v="19"/>
    <s v="6NV1P"/>
    <x v="14"/>
    <s v="PBU3749"/>
    <s v="VD"/>
    <m/>
    <m/>
    <m/>
    <m/>
    <m/>
    <m/>
    <n v="26572942"/>
    <n v="26572942"/>
    <m/>
    <n v="26572942"/>
    <m/>
  </r>
  <r>
    <s v="201902-201902"/>
    <s v="HCM0"/>
    <x v="10"/>
    <s v="6460"/>
    <x v="20"/>
    <s v="6NV1P"/>
    <x v="14"/>
    <s v="PBJ3719"/>
    <s v="VD"/>
    <m/>
    <m/>
    <m/>
    <m/>
    <m/>
    <m/>
    <n v="82112727"/>
    <n v="82112727"/>
    <m/>
    <n v="82112727"/>
    <m/>
  </r>
  <r>
    <s v="201902-201902"/>
    <s v="HCM0"/>
    <x v="10"/>
    <s v="6460"/>
    <x v="20"/>
    <s v="6NV1P"/>
    <x v="14"/>
    <s v="PBJ3720"/>
    <s v="VD"/>
    <m/>
    <m/>
    <m/>
    <m/>
    <m/>
    <m/>
    <n v="60005455"/>
    <n v="60005455"/>
    <m/>
    <n v="60005455"/>
    <m/>
  </r>
  <r>
    <s v="201902-201902"/>
    <s v="HCM0"/>
    <x v="10"/>
    <s v="648B"/>
    <x v="21"/>
    <s v="2P344"/>
    <x v="20"/>
    <s v="SJE8171MK"/>
    <s v="VD"/>
    <m/>
    <m/>
    <m/>
    <m/>
    <m/>
    <m/>
    <n v="11292185"/>
    <n v="11292185"/>
    <m/>
    <n v="11292185"/>
    <m/>
  </r>
  <r>
    <s v="201902-201902"/>
    <s v="HCM0"/>
    <x v="10"/>
    <s v="648B"/>
    <x v="21"/>
    <s v="2P344"/>
    <x v="20"/>
    <s v="SJE8234MK"/>
    <s v="VD"/>
    <m/>
    <m/>
    <m/>
    <m/>
    <m/>
    <m/>
    <n v="1297171"/>
    <n v="1297171"/>
    <m/>
    <n v="1297171"/>
    <m/>
  </r>
  <r>
    <s v="201902-201902"/>
    <s v="HCM0"/>
    <x v="10"/>
    <s v="648B"/>
    <x v="21"/>
    <s v="2P344"/>
    <x v="20"/>
    <s v="SJE8360MK"/>
    <s v="VD"/>
    <m/>
    <m/>
    <m/>
    <m/>
    <m/>
    <m/>
    <n v="18246922"/>
    <n v="18246922"/>
    <m/>
    <n v="18246922"/>
    <m/>
  </r>
  <r>
    <s v="201902-201902"/>
    <s v="HCM0"/>
    <x v="10"/>
    <s v="648B"/>
    <x v="21"/>
    <s v="2P344"/>
    <x v="20"/>
    <s v="SJE8371MK"/>
    <s v="VD"/>
    <m/>
    <m/>
    <m/>
    <m/>
    <m/>
    <m/>
    <n v="11298080"/>
    <n v="11298080"/>
    <m/>
    <n v="11298080"/>
    <m/>
  </r>
  <r>
    <s v="201902-201902"/>
    <s v="HCM0"/>
    <x v="10"/>
    <s v="648B"/>
    <x v="21"/>
    <s v="2P344"/>
    <x v="20"/>
    <s v="SJE8414MK"/>
    <s v="VD"/>
    <m/>
    <m/>
    <m/>
    <m/>
    <m/>
    <m/>
    <n v="11240390"/>
    <n v="11240390"/>
    <m/>
    <n v="11240390"/>
    <m/>
  </r>
  <r>
    <s v="201902-201902"/>
    <s v="HCM0"/>
    <x v="10"/>
    <s v="648B"/>
    <x v="21"/>
    <s v="2P344"/>
    <x v="20"/>
    <s v="SJE8686MK"/>
    <s v="VD"/>
    <m/>
    <m/>
    <m/>
    <m/>
    <m/>
    <m/>
    <n v="10727291"/>
    <n v="10727291"/>
    <m/>
    <n v="10727291"/>
    <m/>
  </r>
  <r>
    <s v="201902-201902"/>
    <s v="HCM0"/>
    <x v="10"/>
    <s v="6651"/>
    <x v="22"/>
    <s v="UB001"/>
    <x v="21"/>
    <s v="UCHA01160"/>
    <s v="VD"/>
    <m/>
    <m/>
    <m/>
    <m/>
    <m/>
    <n v="54857618"/>
    <m/>
    <n v="54857618"/>
    <m/>
    <n v="54857618"/>
    <m/>
  </r>
  <r>
    <s v="201902-201902"/>
    <s v="HCM0"/>
    <x v="10"/>
    <s v="6651"/>
    <x v="22"/>
    <s v="UB001"/>
    <x v="21"/>
    <s v="UCHA02027"/>
    <s v="VD"/>
    <m/>
    <m/>
    <m/>
    <m/>
    <m/>
    <n v="17464745"/>
    <m/>
    <n v="17464745"/>
    <m/>
    <n v="17464745"/>
    <m/>
  </r>
  <r>
    <s v="201902-201902"/>
    <s v="HCM0"/>
    <x v="10"/>
    <s v="6801"/>
    <x v="23"/>
    <s v="6NI1P"/>
    <x v="22"/>
    <s v="MEKGAU470"/>
    <s v="VD"/>
    <m/>
    <m/>
    <m/>
    <m/>
    <m/>
    <m/>
    <n v="9338112"/>
    <n v="9338112"/>
    <m/>
    <n v="9338112"/>
    <m/>
  </r>
  <r>
    <s v="201902-201902"/>
    <s v="HCM0"/>
    <x v="10"/>
    <s v="6801"/>
    <x v="23"/>
    <s v="6NI1P"/>
    <x v="22"/>
    <s v="MEKGAUN70"/>
    <s v="VD"/>
    <m/>
    <m/>
    <m/>
    <m/>
    <m/>
    <m/>
    <n v="9342144"/>
    <n v="9342144"/>
    <m/>
    <n v="9342144"/>
    <m/>
  </r>
  <r>
    <s v="201902-201902"/>
    <s v="HCM0"/>
    <x v="10"/>
    <s v="691F"/>
    <x v="24"/>
    <s v="AD001"/>
    <x v="23"/>
    <s v="AFC201901"/>
    <s v="VD"/>
    <m/>
    <m/>
    <m/>
    <m/>
    <m/>
    <n v="15361396"/>
    <m/>
    <n v="15361396"/>
    <m/>
    <n v="15361396"/>
    <m/>
  </r>
  <r>
    <s v="201902-201902"/>
    <s v="HCM0"/>
    <x v="10"/>
    <s v="691H"/>
    <x v="25"/>
    <s v="2P344"/>
    <x v="20"/>
    <s v="EJP4624"/>
    <s v="VD"/>
    <m/>
    <m/>
    <m/>
    <m/>
    <m/>
    <m/>
    <n v="10838880"/>
    <n v="10838880"/>
    <m/>
    <n v="10838880"/>
    <m/>
  </r>
  <r>
    <s v="201902-201902"/>
    <s v="HCM0"/>
    <x v="10"/>
    <s v="693P"/>
    <x v="26"/>
    <s v="6NW1P"/>
    <x v="17"/>
    <s v="PBR7C1118"/>
    <s v="VD"/>
    <m/>
    <m/>
    <m/>
    <m/>
    <m/>
    <m/>
    <n v="5603246"/>
    <n v="5603246"/>
    <m/>
    <n v="5603246"/>
    <m/>
  </r>
  <r>
    <s v="201902-201902"/>
    <s v="HCM0"/>
    <x v="10"/>
    <s v="697C"/>
    <x v="27"/>
    <s v="6NW1P"/>
    <x v="17"/>
    <s v="SBR7B1118"/>
    <s v="VD"/>
    <m/>
    <m/>
    <m/>
    <m/>
    <m/>
    <m/>
    <n v="3747498"/>
    <n v="3747498"/>
    <m/>
    <n v="3747498"/>
    <m/>
  </r>
  <r>
    <s v="201902-201902"/>
    <s v="HCM0"/>
    <x v="10"/>
    <s v="9999"/>
    <x v="0"/>
    <s v="2P111"/>
    <x v="24"/>
    <m/>
    <s v="VD"/>
    <m/>
    <m/>
    <m/>
    <m/>
    <n v="526363636"/>
    <m/>
    <m/>
    <n v="526363636"/>
    <m/>
    <n v="526363636"/>
    <m/>
  </r>
  <r>
    <s v="201902-201902"/>
    <s v="HCM0"/>
    <x v="10"/>
    <s v="9999"/>
    <x v="0"/>
    <s v="2PW41"/>
    <x v="25"/>
    <m/>
    <s v="VD"/>
    <m/>
    <m/>
    <m/>
    <m/>
    <n v="35097927"/>
    <m/>
    <m/>
    <n v="35097927"/>
    <m/>
    <n v="35097927"/>
    <m/>
  </r>
  <r>
    <s v="201902-201902"/>
    <s v="HCM0"/>
    <x v="10"/>
    <m/>
    <x v="1"/>
    <m/>
    <x v="1"/>
    <m/>
    <s v="VD"/>
    <m/>
    <m/>
    <m/>
    <m/>
    <m/>
    <m/>
    <m/>
    <m/>
    <n v="5975079"/>
    <n v="-5975079"/>
    <m/>
  </r>
  <r>
    <s v="201902-201902"/>
    <s v="HCM0"/>
    <x v="11"/>
    <s v="9999"/>
    <x v="0"/>
    <s v="2W412"/>
    <x v="26"/>
    <m/>
    <s v="VD"/>
    <m/>
    <m/>
    <m/>
    <m/>
    <n v="1368545455"/>
    <m/>
    <m/>
    <n v="1368545455"/>
    <m/>
    <n v="1368545455"/>
    <m/>
  </r>
  <r>
    <s v="201902-201902"/>
    <s v="HCM0"/>
    <x v="11"/>
    <s v="9999"/>
    <x v="0"/>
    <s v="2W831"/>
    <x v="27"/>
    <m/>
    <s v="VD"/>
    <m/>
    <m/>
    <m/>
    <m/>
    <n v="208440000"/>
    <m/>
    <m/>
    <n v="208440000"/>
    <m/>
    <n v="208440000"/>
    <m/>
  </r>
  <r>
    <s v="201902-201902"/>
    <s v="HCM0"/>
    <x v="11"/>
    <s v="9999"/>
    <x v="0"/>
    <s v="743002"/>
    <x v="28"/>
    <m/>
    <s v="VD"/>
    <m/>
    <m/>
    <m/>
    <m/>
    <n v="329854615"/>
    <m/>
    <m/>
    <n v="329854615"/>
    <m/>
    <n v="329854615"/>
    <m/>
  </r>
  <r>
    <s v="201902-201902"/>
    <s v="HCM0"/>
    <x v="11"/>
    <m/>
    <x v="1"/>
    <m/>
    <x v="1"/>
    <m/>
    <s v="VD"/>
    <m/>
    <m/>
    <m/>
    <m/>
    <m/>
    <m/>
    <m/>
    <m/>
    <n v="5127273"/>
    <n v="-5127273"/>
    <m/>
  </r>
  <r>
    <s v="201902-201902"/>
    <s v="HCM0"/>
    <x v="12"/>
    <s v="3316"/>
    <x v="28"/>
    <s v="743C02"/>
    <x v="29"/>
    <s v="ITO161004"/>
    <s v="VD"/>
    <m/>
    <m/>
    <m/>
    <m/>
    <m/>
    <m/>
    <n v="6344155"/>
    <n v="6344155"/>
    <m/>
    <n v="6344155"/>
    <m/>
  </r>
  <r>
    <s v="201902-201902"/>
    <s v="HCM0"/>
    <x v="12"/>
    <s v="7731"/>
    <x v="29"/>
    <s v="743C02"/>
    <x v="29"/>
    <s v="IKO258002"/>
    <s v="VD"/>
    <m/>
    <m/>
    <m/>
    <m/>
    <m/>
    <m/>
    <n v="25212902"/>
    <n v="25212902"/>
    <m/>
    <n v="25212902"/>
    <m/>
  </r>
  <r>
    <s v="201902-201902"/>
    <s v="HCM0"/>
    <x v="12"/>
    <s v="9999"/>
    <x v="0"/>
    <s v="2S845"/>
    <x v="30"/>
    <m/>
    <s v="VD"/>
    <m/>
    <m/>
    <m/>
    <m/>
    <n v="52636364"/>
    <m/>
    <m/>
    <n v="52636364"/>
    <m/>
    <n v="52636364"/>
    <m/>
  </r>
  <r>
    <s v="201902-201902"/>
    <s v="HCM0"/>
    <x v="12"/>
    <s v="9999"/>
    <x v="0"/>
    <s v="2W1Y1"/>
    <x v="31"/>
    <m/>
    <s v="VD"/>
    <m/>
    <m/>
    <m/>
    <m/>
    <n v="424600000"/>
    <m/>
    <m/>
    <n v="424600000"/>
    <m/>
    <n v="424600000"/>
    <m/>
  </r>
  <r>
    <s v="201902-201902"/>
    <s v="HCM0"/>
    <x v="12"/>
    <s v="9999"/>
    <x v="0"/>
    <s v="743002"/>
    <x v="28"/>
    <m/>
    <s v="VD"/>
    <m/>
    <m/>
    <m/>
    <m/>
    <n v="38600000"/>
    <m/>
    <m/>
    <n v="38600000"/>
    <m/>
    <n v="38600000"/>
    <m/>
  </r>
  <r>
    <s v="201902-201902"/>
    <s v="HCM0"/>
    <x v="12"/>
    <m/>
    <x v="1"/>
    <s v="743B02"/>
    <x v="32"/>
    <m/>
    <s v="VD"/>
    <m/>
    <m/>
    <m/>
    <m/>
    <n v="7847727"/>
    <m/>
    <m/>
    <n v="7847727"/>
    <n v="7847727"/>
    <n v="0"/>
    <m/>
  </r>
  <r>
    <s v="201902-201902"/>
    <s v="HCM0"/>
    <x v="13"/>
    <s v="3194"/>
    <x v="30"/>
    <s v="6GX1S"/>
    <x v="33"/>
    <s v="ALM1041"/>
    <s v="VD"/>
    <m/>
    <m/>
    <m/>
    <m/>
    <m/>
    <m/>
    <n v="9264000"/>
    <n v="9264000"/>
    <m/>
    <n v="9264000"/>
    <m/>
  </r>
  <r>
    <s v="201902-201902"/>
    <s v="HCM0"/>
    <x v="14"/>
    <s v="644X"/>
    <x v="31"/>
    <s v="6NV1S"/>
    <x v="34"/>
    <s v="THR0219"/>
    <s v="VD"/>
    <m/>
    <m/>
    <m/>
    <m/>
    <m/>
    <m/>
    <n v="48863445"/>
    <n v="48863445"/>
    <m/>
    <n v="48863445"/>
    <m/>
  </r>
  <r>
    <s v="201902-201902"/>
    <s v="HCM0"/>
    <x v="14"/>
    <s v="644Y"/>
    <x v="32"/>
    <s v="6NV1S"/>
    <x v="34"/>
    <s v="LYS0219"/>
    <s v="VD"/>
    <m/>
    <m/>
    <m/>
    <m/>
    <m/>
    <m/>
    <n v="43742643"/>
    <n v="43742643"/>
    <m/>
    <n v="43742643"/>
    <m/>
  </r>
  <r>
    <s v="201902-201902"/>
    <s v="HCM0"/>
    <x v="14"/>
    <s v="644Z"/>
    <x v="33"/>
    <s v="6NV1S"/>
    <x v="34"/>
    <s v="TRP0219"/>
    <s v="VD"/>
    <m/>
    <m/>
    <m/>
    <m/>
    <m/>
    <m/>
    <n v="23930439"/>
    <n v="23930439"/>
    <m/>
    <n v="23930439"/>
    <m/>
  </r>
  <r>
    <s v="201902-201902"/>
    <s v="HCM0"/>
    <x v="14"/>
    <s v="7960"/>
    <x v="34"/>
    <s v="2S838"/>
    <x v="35"/>
    <s v="FIO0011"/>
    <s v="VD"/>
    <m/>
    <m/>
    <m/>
    <m/>
    <m/>
    <m/>
    <n v="131070778"/>
    <n v="131070778"/>
    <m/>
    <n v="131070778"/>
    <m/>
  </r>
  <r>
    <s v="201902-201902"/>
    <s v="HCM0"/>
    <x v="14"/>
    <s v="9999"/>
    <x v="35"/>
    <s v="2S838"/>
    <x v="35"/>
    <m/>
    <s v="VD"/>
    <m/>
    <m/>
    <m/>
    <m/>
    <n v="877272776"/>
    <m/>
    <m/>
    <n v="877272776"/>
    <m/>
    <n v="877272776"/>
    <m/>
  </r>
  <r>
    <s v="201902-201902"/>
    <s v="HCM0"/>
    <x v="15"/>
    <s v="5679"/>
    <x v="36"/>
    <s v="785018"/>
    <x v="36"/>
    <s v="PDF18039K"/>
    <s v="VD"/>
    <m/>
    <m/>
    <m/>
    <m/>
    <m/>
    <m/>
    <n v="31745412"/>
    <n v="31745412"/>
    <m/>
    <n v="31745412"/>
    <m/>
  </r>
  <r>
    <s v="201902-201902"/>
    <s v="HCM0"/>
    <x v="15"/>
    <s v="5679"/>
    <x v="36"/>
    <s v="785018"/>
    <x v="36"/>
    <s v="PDF18057K"/>
    <s v="VD"/>
    <m/>
    <m/>
    <m/>
    <m/>
    <m/>
    <m/>
    <n v="16110517"/>
    <n v="16110517"/>
    <m/>
    <n v="16110517"/>
    <m/>
  </r>
  <r>
    <s v="201902-201902"/>
    <s v="HCM0"/>
    <x v="15"/>
    <s v="5679"/>
    <x v="36"/>
    <s v="785018"/>
    <x v="36"/>
    <s v="PDF18080K"/>
    <s v="VD"/>
    <m/>
    <m/>
    <m/>
    <m/>
    <m/>
    <m/>
    <n v="20520813"/>
    <n v="20520813"/>
    <m/>
    <n v="20520813"/>
    <m/>
  </r>
  <r>
    <s v="201902-201902"/>
    <s v="HCM0"/>
    <x v="15"/>
    <s v="9999"/>
    <x v="0"/>
    <s v="2W781"/>
    <x v="37"/>
    <m/>
    <s v="VD"/>
    <m/>
    <m/>
    <m/>
    <m/>
    <n v="87727343"/>
    <m/>
    <m/>
    <n v="87727343"/>
    <m/>
    <n v="87727343"/>
    <m/>
  </r>
  <r>
    <s v="201902-201902"/>
    <s v="HCM0"/>
    <x v="15"/>
    <s v="9999"/>
    <x v="0"/>
    <s v="2W784"/>
    <x v="38"/>
    <m/>
    <s v="VD"/>
    <m/>
    <m/>
    <m/>
    <m/>
    <n v="30573182"/>
    <m/>
    <m/>
    <n v="30573182"/>
    <m/>
    <n v="30573182"/>
    <m/>
  </r>
  <r>
    <s v="201902-201902"/>
    <s v="HCM0"/>
    <x v="15"/>
    <m/>
    <x v="1"/>
    <m/>
    <x v="1"/>
    <m/>
    <s v="VD"/>
    <m/>
    <m/>
    <m/>
    <m/>
    <m/>
    <m/>
    <m/>
    <m/>
    <n v="4255000"/>
    <n v="-4255000"/>
    <m/>
  </r>
  <r>
    <s v="201902-201902"/>
    <s v="HCM0"/>
    <x v="16"/>
    <s v="6157"/>
    <x v="37"/>
    <s v="2W781"/>
    <x v="37"/>
    <s v="NVA0180"/>
    <s v="VD"/>
    <m/>
    <m/>
    <m/>
    <m/>
    <m/>
    <m/>
    <n v="16051501"/>
    <n v="16051501"/>
    <m/>
    <n v="16051501"/>
    <m/>
  </r>
  <r>
    <s v="201902-201902"/>
    <s v="HCM0"/>
    <x v="16"/>
    <s v="9999"/>
    <x v="0"/>
    <s v="2W781"/>
    <x v="37"/>
    <m/>
    <s v="VD"/>
    <m/>
    <m/>
    <m/>
    <m/>
    <n v="175454602"/>
    <m/>
    <m/>
    <n v="175454602"/>
    <m/>
    <n v="175454602"/>
    <m/>
  </r>
  <r>
    <s v="201902-201902"/>
    <s v="HCM0"/>
    <x v="16"/>
    <s v="9999"/>
    <x v="0"/>
    <s v="712005"/>
    <x v="7"/>
    <m/>
    <s v="VD"/>
    <m/>
    <m/>
    <m/>
    <m/>
    <n v="70181980"/>
    <m/>
    <m/>
    <n v="70181980"/>
    <m/>
    <n v="7018198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2">
  <r>
    <s v="201902-201902"/>
    <s v="HCM0"/>
    <x v="0"/>
    <x v="0"/>
    <x v="0"/>
    <x v="0"/>
    <x v="0"/>
    <m/>
    <m/>
    <m/>
    <s v="VD"/>
    <m/>
    <m/>
    <m/>
    <m/>
    <m/>
    <n v="-8594"/>
  </r>
  <r>
    <s v="201902-201902"/>
    <s v="HCM0"/>
    <x v="0"/>
    <x v="1"/>
    <x v="1"/>
    <x v="0"/>
    <x v="0"/>
    <m/>
    <m/>
    <m/>
    <s v="VD"/>
    <m/>
    <m/>
    <m/>
    <m/>
    <m/>
    <n v="74077"/>
  </r>
  <r>
    <s v="201902-201902"/>
    <s v="HCM0"/>
    <x v="1"/>
    <x v="1"/>
    <x v="1"/>
    <x v="0"/>
    <x v="0"/>
    <s v="SUS7-9/18"/>
    <m/>
    <m/>
    <s v="VD"/>
    <m/>
    <m/>
    <m/>
    <m/>
    <m/>
    <n v="0"/>
  </r>
  <r>
    <s v="201902-201902"/>
    <s v="HCM0"/>
    <x v="1"/>
    <x v="1"/>
    <x v="1"/>
    <x v="0"/>
    <x v="0"/>
    <m/>
    <m/>
    <m/>
    <s v="VD"/>
    <m/>
    <m/>
    <m/>
    <m/>
    <m/>
    <n v="-5911628.5599999996"/>
  </r>
  <r>
    <s v="201902-201902"/>
    <s v="HCM0"/>
    <x v="2"/>
    <x v="2"/>
    <x v="2"/>
    <x v="1"/>
    <x v="1"/>
    <s v="JBF021901"/>
    <s v="MM"/>
    <n v="316.80900000000003"/>
    <s v="VD"/>
    <n v="90643490"/>
    <m/>
    <n v="81579030"/>
    <n v="9064460"/>
    <n v="0.100001224577738"/>
    <m/>
  </r>
  <r>
    <s v="201902-201902"/>
    <s v="HCM0"/>
    <x v="2"/>
    <x v="2"/>
    <x v="2"/>
    <x v="2"/>
    <x v="2"/>
    <s v="AID021901"/>
    <s v="MM"/>
    <n v="565.30899999999997"/>
    <s v="VD"/>
    <n v="161151217"/>
    <m/>
    <n v="145568339"/>
    <n v="15582878"/>
    <n v="9.6697240579945401E-2"/>
    <m/>
  </r>
  <r>
    <s v="201902-201902"/>
    <s v="HCM0"/>
    <x v="2"/>
    <x v="2"/>
    <x v="2"/>
    <x v="3"/>
    <x v="3"/>
    <s v="FUJ021901"/>
    <s v="MM"/>
    <n v="4.8339999999999996"/>
    <s v="VD"/>
    <n v="1383075"/>
    <m/>
    <n v="1244766"/>
    <n v="138309"/>
    <n v="0.100001084539883"/>
    <m/>
  </r>
  <r>
    <s v="201902-201902"/>
    <s v="HCM0"/>
    <x v="2"/>
    <x v="2"/>
    <x v="2"/>
    <x v="4"/>
    <x v="4"/>
    <s v="KOA021901"/>
    <s v="MM"/>
    <n v="72.272000000000006"/>
    <s v="VD"/>
    <n v="20678031"/>
    <m/>
    <n v="18610203"/>
    <n v="2067828"/>
    <n v="0.10000120417654799"/>
    <m/>
  </r>
  <r>
    <s v="201902-201902"/>
    <s v="HCM0"/>
    <x v="2"/>
    <x v="2"/>
    <x v="2"/>
    <x v="5"/>
    <x v="5"/>
    <s v="KOI021901"/>
    <s v="MM"/>
    <n v="201.24299999999999"/>
    <s v="VD"/>
    <n v="57578440"/>
    <m/>
    <n v="51820525"/>
    <n v="5757915"/>
    <n v="0.10000123310044499"/>
    <m/>
  </r>
  <r>
    <s v="201902-201902"/>
    <s v="HCM0"/>
    <x v="2"/>
    <x v="2"/>
    <x v="2"/>
    <x v="6"/>
    <x v="6"/>
    <s v="LIX021901"/>
    <s v="MM"/>
    <n v="11427.121999999999"/>
    <s v="VD"/>
    <n v="3257500088"/>
    <m/>
    <n v="2942509626"/>
    <n v="314990462"/>
    <n v="9.6696992629520903E-2"/>
    <m/>
  </r>
  <r>
    <s v="201902-201902"/>
    <s v="HCM0"/>
    <x v="2"/>
    <x v="2"/>
    <x v="2"/>
    <x v="7"/>
    <x v="7"/>
    <s v="NAG021901"/>
    <s v="MM"/>
    <n v="275.303"/>
    <s v="VD"/>
    <n v="78479976"/>
    <m/>
    <n v="70891142"/>
    <n v="7588834"/>
    <n v="9.6697710508983806E-2"/>
    <m/>
  </r>
  <r>
    <s v="201902-201902"/>
    <s v="HCM0"/>
    <x v="2"/>
    <x v="2"/>
    <x v="2"/>
    <x v="8"/>
    <x v="8"/>
    <s v="PEG021901"/>
    <s v="MM"/>
    <n v="1064.1099999999999"/>
    <s v="VD"/>
    <n v="303342964"/>
    <m/>
    <n v="274010719"/>
    <n v="29332245"/>
    <n v="9.66966387260592E-2"/>
    <m/>
  </r>
  <r>
    <s v="201902-201902"/>
    <s v="HCM0"/>
    <x v="2"/>
    <x v="2"/>
    <x v="2"/>
    <x v="9"/>
    <x v="9"/>
    <s v="SET021901"/>
    <s v="MM"/>
    <n v="793.96100000000001"/>
    <s v="VD"/>
    <n v="227163358"/>
    <m/>
    <n v="204446744"/>
    <n v="22716614"/>
    <n v="0.100001224669341"/>
    <m/>
  </r>
  <r>
    <s v="201902-201902"/>
    <s v="HCM0"/>
    <x v="2"/>
    <x v="2"/>
    <x v="2"/>
    <x v="10"/>
    <x v="10"/>
    <s v="SMC021901"/>
    <s v="MM"/>
    <n v="603.20000000000005"/>
    <s v="VD"/>
    <n v="171952578"/>
    <m/>
    <n v="155325357"/>
    <n v="16627221"/>
    <n v="9.6696549673131293E-2"/>
    <m/>
  </r>
  <r>
    <s v="201902-201902"/>
    <s v="HCM0"/>
    <x v="2"/>
    <x v="2"/>
    <x v="2"/>
    <x v="11"/>
    <x v="11"/>
    <s v="TAY021901"/>
    <s v="MM"/>
    <n v="205.39599999999999"/>
    <s v="VD"/>
    <n v="58766671"/>
    <m/>
    <n v="52889932"/>
    <n v="5876739"/>
    <n v="0.10000122348260899"/>
    <m/>
  </r>
  <r>
    <s v="201902-201902"/>
    <s v="HCM0"/>
    <x v="2"/>
    <x v="2"/>
    <x v="2"/>
    <x v="12"/>
    <x v="12"/>
    <s v="TER021901"/>
    <s v="MM"/>
    <n v="3075.3440000000001"/>
    <s v="VD"/>
    <n v="876680344"/>
    <m/>
    <n v="791908000"/>
    <n v="84772344"/>
    <n v="9.6696982634755999E-2"/>
    <m/>
  </r>
  <r>
    <s v="201902-201902"/>
    <s v="HCM0"/>
    <x v="2"/>
    <x v="2"/>
    <x v="2"/>
    <x v="13"/>
    <x v="13"/>
    <s v="SHI021901"/>
    <s v="MM"/>
    <n v="161.494"/>
    <s v="VD"/>
    <n v="46036753"/>
    <m/>
    <n v="41585068"/>
    <n v="4451685"/>
    <n v="9.6698500869511803E-2"/>
    <m/>
  </r>
  <r>
    <s v="201902-201902"/>
    <s v="HCM0"/>
    <x v="2"/>
    <x v="2"/>
    <x v="2"/>
    <x v="0"/>
    <x v="0"/>
    <s v="AID011901"/>
    <m/>
    <m/>
    <s v="VD"/>
    <m/>
    <m/>
    <m/>
    <m/>
    <m/>
    <n v="208803"/>
  </r>
  <r>
    <s v="201902-201902"/>
    <s v="HCM0"/>
    <x v="2"/>
    <x v="2"/>
    <x v="2"/>
    <x v="0"/>
    <x v="0"/>
    <s v="LIX011901"/>
    <m/>
    <m/>
    <s v="VD"/>
    <m/>
    <m/>
    <m/>
    <m/>
    <m/>
    <n v="2378744"/>
  </r>
  <r>
    <s v="201902-201902"/>
    <s v="HCM0"/>
    <x v="2"/>
    <x v="2"/>
    <x v="2"/>
    <x v="0"/>
    <x v="0"/>
    <s v="NAG011901"/>
    <m/>
    <m/>
    <s v="VD"/>
    <m/>
    <m/>
    <m/>
    <m/>
    <m/>
    <n v="51788"/>
  </r>
  <r>
    <s v="201902-201902"/>
    <s v="HCM0"/>
    <x v="2"/>
    <x v="2"/>
    <x v="2"/>
    <x v="0"/>
    <x v="0"/>
    <s v="PEG011901"/>
    <m/>
    <m/>
    <s v="VD"/>
    <m/>
    <m/>
    <m/>
    <m/>
    <m/>
    <n v="193168"/>
  </r>
  <r>
    <s v="201902-201902"/>
    <s v="HCM0"/>
    <x v="2"/>
    <x v="2"/>
    <x v="2"/>
    <x v="0"/>
    <x v="0"/>
    <s v="SHI011901"/>
    <m/>
    <m/>
    <s v="VD"/>
    <m/>
    <m/>
    <m/>
    <m/>
    <m/>
    <n v="34303"/>
  </r>
  <r>
    <s v="201902-201902"/>
    <s v="HCM0"/>
    <x v="2"/>
    <x v="2"/>
    <x v="2"/>
    <x v="0"/>
    <x v="0"/>
    <s v="SMC011901"/>
    <m/>
    <m/>
    <s v="VD"/>
    <m/>
    <m/>
    <m/>
    <m/>
    <m/>
    <n v="86011"/>
  </r>
  <r>
    <s v="201902-201902"/>
    <s v="HCM0"/>
    <x v="2"/>
    <x v="2"/>
    <x v="2"/>
    <x v="0"/>
    <x v="0"/>
    <m/>
    <m/>
    <m/>
    <s v="VD"/>
    <m/>
    <m/>
    <n v="435209983"/>
    <n v="-435209983"/>
    <m/>
    <m/>
  </r>
  <r>
    <s v="201902-201902"/>
    <s v="HCM0"/>
    <x v="2"/>
    <x v="3"/>
    <x v="3"/>
    <x v="14"/>
    <x v="14"/>
    <s v="INT021901"/>
    <s v="MM"/>
    <n v="9759.26"/>
    <s v="VD"/>
    <n v="2416695313"/>
    <m/>
    <n v="2256604412"/>
    <n v="160090901"/>
    <n v="6.6243725528340902E-2"/>
    <m/>
  </r>
  <r>
    <s v="201902-201902"/>
    <s v="HCM0"/>
    <x v="2"/>
    <x v="4"/>
    <x v="4"/>
    <x v="15"/>
    <x v="15"/>
    <s v="SAN021901"/>
    <s v="MM"/>
    <n v="146.61199999999999"/>
    <s v="VD"/>
    <n v="41947746"/>
    <m/>
    <n v="37752920"/>
    <n v="4194826"/>
    <n v="0.100001225334014"/>
    <m/>
  </r>
  <r>
    <s v="201902-201902"/>
    <s v="HCM0"/>
    <x v="2"/>
    <x v="4"/>
    <x v="4"/>
    <x v="0"/>
    <x v="0"/>
    <m/>
    <m/>
    <m/>
    <s v="VD"/>
    <m/>
    <m/>
    <n v="-157039502"/>
    <n v="157039502"/>
    <m/>
    <m/>
  </r>
  <r>
    <s v="201902-201902"/>
    <s v="HCM0"/>
    <x v="2"/>
    <x v="1"/>
    <x v="1"/>
    <x v="0"/>
    <x v="0"/>
    <m/>
    <m/>
    <m/>
    <s v="VD"/>
    <m/>
    <m/>
    <n v="268230432"/>
    <n v="-268230432"/>
    <m/>
    <m/>
  </r>
  <r>
    <s v="201902-201902"/>
    <s v="HCM0"/>
    <x v="3"/>
    <x v="5"/>
    <x v="5"/>
    <x v="0"/>
    <x v="0"/>
    <s v="SUS190129"/>
    <m/>
    <m/>
    <s v="VD"/>
    <m/>
    <m/>
    <m/>
    <m/>
    <m/>
    <n v="3053.6"/>
  </r>
  <r>
    <s v="201902-201902"/>
    <s v="HCM0"/>
    <x v="3"/>
    <x v="6"/>
    <x v="6"/>
    <x v="0"/>
    <x v="0"/>
    <s v="HTM80469"/>
    <m/>
    <m/>
    <s v="VD"/>
    <m/>
    <m/>
    <m/>
    <m/>
    <m/>
    <n v="16403.2"/>
  </r>
  <r>
    <s v="201902-201902"/>
    <s v="HCM0"/>
    <x v="3"/>
    <x v="7"/>
    <x v="7"/>
    <x v="0"/>
    <x v="0"/>
    <s v="EMZ3466"/>
    <m/>
    <m/>
    <s v="VD"/>
    <m/>
    <m/>
    <m/>
    <m/>
    <m/>
    <n v="7902.6"/>
  </r>
  <r>
    <s v="201902-201902"/>
    <s v="HCM0"/>
    <x v="3"/>
    <x v="8"/>
    <x v="8"/>
    <x v="0"/>
    <x v="0"/>
    <s v="RTM17034"/>
    <m/>
    <m/>
    <s v="VD"/>
    <m/>
    <m/>
    <m/>
    <m/>
    <m/>
    <n v="-77000"/>
  </r>
  <r>
    <s v="201902-201902"/>
    <s v="HCM0"/>
    <x v="3"/>
    <x v="0"/>
    <x v="0"/>
    <x v="0"/>
    <x v="0"/>
    <m/>
    <m/>
    <m/>
    <s v="VD"/>
    <m/>
    <m/>
    <m/>
    <m/>
    <m/>
    <n v="-162146.6"/>
  </r>
  <r>
    <s v="201902-201902"/>
    <s v="HCM0"/>
    <x v="4"/>
    <x v="9"/>
    <x v="9"/>
    <x v="16"/>
    <x v="16"/>
    <s v="SL 130219"/>
    <s v="PC"/>
    <n v="24000"/>
    <s v="VD"/>
    <n v="689520000"/>
    <m/>
    <n v="631128000"/>
    <n v="58392000"/>
    <n v="8.4684998259658806E-2"/>
    <m/>
  </r>
  <r>
    <s v="201902-201902"/>
    <s v="HCM0"/>
    <x v="4"/>
    <x v="9"/>
    <x v="9"/>
    <x v="16"/>
    <x v="16"/>
    <s v="SL 210219"/>
    <s v="PC"/>
    <n v="24000"/>
    <s v="VD"/>
    <n v="689520000"/>
    <m/>
    <n v="631128000"/>
    <n v="58392000"/>
    <n v="8.4684998259658806E-2"/>
    <m/>
  </r>
  <r>
    <s v="201902-201902"/>
    <s v="HCM0"/>
    <x v="5"/>
    <x v="10"/>
    <x v="10"/>
    <x v="17"/>
    <x v="17"/>
    <s v="BEX020119"/>
    <s v="PC"/>
    <n v="35000"/>
    <s v="VD"/>
    <n v="75250000"/>
    <m/>
    <n v="61425000"/>
    <n v="13825000"/>
    <n v="0.18372093023255801"/>
    <m/>
  </r>
  <r>
    <s v="201902-201902"/>
    <s v="HCM0"/>
    <x v="5"/>
    <x v="10"/>
    <x v="10"/>
    <x v="18"/>
    <x v="18"/>
    <s v="SAG021901"/>
    <s v="PC"/>
    <n v="30000"/>
    <s v="VD"/>
    <n v="19500000"/>
    <m/>
    <n v="17400000"/>
    <n v="2100000"/>
    <n v="0.107692307692307"/>
    <m/>
  </r>
  <r>
    <s v="201902-201902"/>
    <s v="HCM0"/>
    <x v="5"/>
    <x v="10"/>
    <x v="10"/>
    <x v="0"/>
    <x v="0"/>
    <s v="SWG011901"/>
    <m/>
    <m/>
    <s v="VD"/>
    <m/>
    <m/>
    <m/>
    <m/>
    <m/>
    <n v="29002"/>
  </r>
  <r>
    <s v="201902-201902"/>
    <s v="HCM0"/>
    <x v="5"/>
    <x v="11"/>
    <x v="11"/>
    <x v="0"/>
    <x v="0"/>
    <s v="FCV120118"/>
    <m/>
    <m/>
    <s v="VD"/>
    <m/>
    <m/>
    <m/>
    <m/>
    <m/>
    <n v="82220"/>
  </r>
  <r>
    <s v="201902-201902"/>
    <s v="HCM0"/>
    <x v="5"/>
    <x v="12"/>
    <x v="12"/>
    <x v="0"/>
    <x v="0"/>
    <m/>
    <m/>
    <m/>
    <s v="VD"/>
    <m/>
    <m/>
    <n v="5508843"/>
    <n v="-5508843"/>
    <m/>
    <m/>
  </r>
  <r>
    <s v="201902-201902"/>
    <s v="HCM0"/>
    <x v="5"/>
    <x v="13"/>
    <x v="13"/>
    <x v="19"/>
    <x v="19"/>
    <s v="OPP020119"/>
    <s v="KG"/>
    <n v="9828"/>
    <s v="VD"/>
    <n v="424569600"/>
    <m/>
    <n v="367567200"/>
    <n v="57002400"/>
    <n v="0.134259259259259"/>
    <m/>
  </r>
  <r>
    <s v="201902-201902"/>
    <s v="HCM0"/>
    <x v="5"/>
    <x v="13"/>
    <x v="13"/>
    <x v="19"/>
    <x v="19"/>
    <s v="OPP020219"/>
    <s v="KG"/>
    <n v="7338.2"/>
    <s v="VD"/>
    <n v="317010240"/>
    <m/>
    <n v="274448680"/>
    <n v="42561560"/>
    <n v="0.134259259259259"/>
    <m/>
  </r>
  <r>
    <s v="201902-201902"/>
    <s v="HCM0"/>
    <x v="5"/>
    <x v="13"/>
    <x v="13"/>
    <x v="19"/>
    <x v="19"/>
    <s v="OPP020319"/>
    <s v="KG"/>
    <n v="14359.8"/>
    <s v="VD"/>
    <n v="620723108"/>
    <m/>
    <n v="537606880"/>
    <n v="83116228"/>
    <n v="0.133902261618396"/>
    <m/>
  </r>
  <r>
    <s v="201902-201902"/>
    <s v="HCM0"/>
    <x v="5"/>
    <x v="13"/>
    <x v="13"/>
    <x v="0"/>
    <x v="0"/>
    <m/>
    <m/>
    <m/>
    <s v="VD"/>
    <m/>
    <m/>
    <m/>
    <m/>
    <m/>
    <n v="-145603"/>
  </r>
  <r>
    <s v="201902-201902"/>
    <s v="HCM0"/>
    <x v="5"/>
    <x v="14"/>
    <x v="14"/>
    <x v="0"/>
    <x v="0"/>
    <m/>
    <m/>
    <m/>
    <s v="VD"/>
    <m/>
    <m/>
    <n v="1638000"/>
    <n v="-1638000"/>
    <m/>
    <m/>
  </r>
  <r>
    <s v="201902-201902"/>
    <s v="HCM0"/>
    <x v="5"/>
    <x v="15"/>
    <x v="15"/>
    <x v="19"/>
    <x v="19"/>
    <s v="PVC020119"/>
    <s v="KG"/>
    <n v="4896.3"/>
    <s v="VD"/>
    <n v="194456556"/>
    <m/>
    <n v="186867291"/>
    <n v="7589265"/>
    <n v="3.9028074733566703E-2"/>
    <m/>
  </r>
  <r>
    <s v="201902-201902"/>
    <s v="HCM0"/>
    <x v="5"/>
    <x v="15"/>
    <x v="15"/>
    <x v="19"/>
    <x v="19"/>
    <s v="PVC020219"/>
    <s v="KG"/>
    <n v="2177.6999999999998"/>
    <s v="VD"/>
    <n v="86487356"/>
    <m/>
    <n v="83111921"/>
    <n v="3375435"/>
    <n v="3.9028074808992799E-2"/>
    <m/>
  </r>
  <r>
    <s v="201902-201902"/>
    <s v="HCM0"/>
    <x v="5"/>
    <x v="15"/>
    <x v="15"/>
    <x v="19"/>
    <x v="19"/>
    <s v="PVC020319"/>
    <s v="KG"/>
    <n v="6550.6"/>
    <s v="VD"/>
    <n v="260157080"/>
    <m/>
    <n v="250003650"/>
    <n v="10153430"/>
    <n v="3.9028074884604302E-2"/>
    <m/>
  </r>
  <r>
    <s v="201902-201902"/>
    <s v="HCM0"/>
    <x v="5"/>
    <x v="15"/>
    <x v="15"/>
    <x v="19"/>
    <x v="19"/>
    <s v="PVC020419"/>
    <s v="KG"/>
    <n v="6590.9"/>
    <s v="VD"/>
    <n v="261757595"/>
    <m/>
    <n v="251541700"/>
    <n v="10215895"/>
    <n v="3.9028074810971501E-2"/>
    <m/>
  </r>
  <r>
    <s v="201902-201902"/>
    <s v="HCM0"/>
    <x v="5"/>
    <x v="15"/>
    <x v="15"/>
    <x v="19"/>
    <x v="19"/>
    <s v="PVC020519"/>
    <s v="KG"/>
    <n v="9123.6"/>
    <s v="VD"/>
    <n v="362343774"/>
    <m/>
    <n v="348202194"/>
    <n v="14141580"/>
    <n v="3.90280750346216E-2"/>
    <m/>
  </r>
  <r>
    <s v="201902-201902"/>
    <s v="HCM0"/>
    <x v="5"/>
    <x v="15"/>
    <x v="15"/>
    <x v="19"/>
    <x v="19"/>
    <s v="PVC020619"/>
    <s v="KG"/>
    <n v="9819.5"/>
    <s v="VD"/>
    <n v="389981444"/>
    <m/>
    <n v="374761219"/>
    <n v="15220225"/>
    <n v="3.9028074884506499E-2"/>
    <m/>
  </r>
  <r>
    <s v="201902-201902"/>
    <s v="HCM0"/>
    <x v="5"/>
    <x v="15"/>
    <x v="15"/>
    <x v="19"/>
    <x v="19"/>
    <s v="PVC020719"/>
    <s v="KG"/>
    <n v="6704.7"/>
    <s v="VD"/>
    <n v="266277161"/>
    <m/>
    <n v="255884876"/>
    <n v="10392285"/>
    <n v="3.9028074961336902E-2"/>
    <m/>
  </r>
  <r>
    <s v="201902-201902"/>
    <s v="HCM0"/>
    <x v="5"/>
    <x v="15"/>
    <x v="15"/>
    <x v="19"/>
    <x v="19"/>
    <s v="PVC020819"/>
    <s v="KG"/>
    <n v="5374.6"/>
    <s v="VD"/>
    <n v="213452240"/>
    <m/>
    <n v="205121610"/>
    <n v="8330630"/>
    <n v="3.90280748517794E-2"/>
    <m/>
  </r>
  <r>
    <s v="201902-201902"/>
    <s v="HCM0"/>
    <x v="5"/>
    <x v="15"/>
    <x v="15"/>
    <x v="19"/>
    <x v="19"/>
    <s v="PVC020919"/>
    <s v="KG"/>
    <n v="7502.5"/>
    <s v="VD"/>
    <n v="302757335"/>
    <m/>
    <n v="288700901"/>
    <n v="14056434"/>
    <n v="4.6428054335991502E-2"/>
    <m/>
  </r>
  <r>
    <s v="201902-201902"/>
    <s v="HCM0"/>
    <x v="5"/>
    <x v="15"/>
    <x v="15"/>
    <x v="19"/>
    <x v="19"/>
    <s v="PVC021019"/>
    <s v="KG"/>
    <n v="3083.39"/>
    <s v="VD"/>
    <n v="124832840"/>
    <m/>
    <n v="118850825"/>
    <n v="5982015"/>
    <n v="4.7920202728705001E-2"/>
    <m/>
  </r>
  <r>
    <s v="201902-201902"/>
    <s v="HCM0"/>
    <x v="5"/>
    <x v="15"/>
    <x v="15"/>
    <x v="19"/>
    <x v="19"/>
    <s v="PVC021119"/>
    <s v="KG"/>
    <n v="7230.2"/>
    <s v="VD"/>
    <n v="295001296"/>
    <m/>
    <n v="279818753"/>
    <n v="15182543"/>
    <n v="5.1466021356055297E-2"/>
    <m/>
  </r>
  <r>
    <s v="201902-201902"/>
    <s v="HCM0"/>
    <x v="5"/>
    <x v="15"/>
    <x v="15"/>
    <x v="19"/>
    <x v="19"/>
    <m/>
    <s v="KG"/>
    <n v="-2346.6"/>
    <s v="VD"/>
    <n v="-91858203"/>
    <m/>
    <n v="-88049670"/>
    <n v="-3808533"/>
    <n v="4.1461000494424999E-2"/>
    <m/>
  </r>
  <r>
    <s v="201902-201902"/>
    <s v="HCM0"/>
    <x v="5"/>
    <x v="15"/>
    <x v="15"/>
    <x v="20"/>
    <x v="20"/>
    <s v="WST020119"/>
    <s v="KG"/>
    <n v="849"/>
    <s v="VD"/>
    <n v="15361806"/>
    <m/>
    <n v="15473025"/>
    <n v="-111219"/>
    <n v="-7.2399690505139799E-3"/>
    <m/>
  </r>
  <r>
    <s v="201902-201902"/>
    <s v="HCM0"/>
    <x v="5"/>
    <x v="1"/>
    <x v="1"/>
    <x v="0"/>
    <x v="0"/>
    <m/>
    <m/>
    <m/>
    <s v="VD"/>
    <m/>
    <m/>
    <m/>
    <m/>
    <m/>
    <n v="4669"/>
  </r>
  <r>
    <s v="201902-201902"/>
    <s v="HCM0"/>
    <x v="6"/>
    <x v="16"/>
    <x v="16"/>
    <x v="0"/>
    <x v="0"/>
    <s v="TOP0135"/>
    <m/>
    <m/>
    <s v="VD"/>
    <m/>
    <m/>
    <m/>
    <m/>
    <m/>
    <n v="-3347500"/>
  </r>
  <r>
    <s v="201902-201902"/>
    <s v="HCM0"/>
    <x v="6"/>
    <x v="17"/>
    <x v="17"/>
    <x v="0"/>
    <x v="0"/>
    <s v="MIT0025"/>
    <m/>
    <m/>
    <s v="VD"/>
    <m/>
    <m/>
    <m/>
    <m/>
    <m/>
    <n v="-1517250"/>
  </r>
  <r>
    <s v="201902-201902"/>
    <s v="HCM0"/>
    <x v="6"/>
    <x v="18"/>
    <x v="18"/>
    <x v="0"/>
    <x v="0"/>
    <m/>
    <m/>
    <m/>
    <s v="VD"/>
    <m/>
    <m/>
    <m/>
    <m/>
    <m/>
    <n v="-7362961.25"/>
  </r>
  <r>
    <s v="201902-201902"/>
    <s v="HCM0"/>
    <x v="6"/>
    <x v="19"/>
    <x v="19"/>
    <x v="21"/>
    <x v="21"/>
    <s v="FBN006303"/>
    <s v="KG"/>
    <n v="500"/>
    <s v="VD"/>
    <n v="63196500"/>
    <m/>
    <n v="53013500"/>
    <n v="10183000"/>
    <n v="0.16113234118978101"/>
    <m/>
  </r>
  <r>
    <s v="201902-201902"/>
    <s v="HCM0"/>
    <x v="6"/>
    <x v="19"/>
    <x v="19"/>
    <x v="21"/>
    <x v="21"/>
    <s v="FBN006403"/>
    <s v="KG"/>
    <n v="500"/>
    <s v="VD"/>
    <n v="63196500"/>
    <m/>
    <n v="53013500"/>
    <n v="10183000"/>
    <n v="0.16113234118978101"/>
    <m/>
  </r>
  <r>
    <s v="201902-201902"/>
    <s v="HCM0"/>
    <x v="6"/>
    <x v="20"/>
    <x v="20"/>
    <x v="22"/>
    <x v="22"/>
    <s v="TOP0154"/>
    <s v="KG"/>
    <n v="17500"/>
    <s v="VD"/>
    <n v="551197500"/>
    <m/>
    <n v="523062750"/>
    <n v="28134750"/>
    <n v="5.1042956472044897E-2"/>
    <m/>
  </r>
  <r>
    <s v="201902-201902"/>
    <s v="HCM0"/>
    <x v="6"/>
    <x v="21"/>
    <x v="21"/>
    <x v="23"/>
    <x v="23"/>
    <s v="STL001902"/>
    <s v="PC"/>
    <n v="300"/>
    <s v="VD"/>
    <n v="17377500"/>
    <m/>
    <n v="11546100"/>
    <n v="5831400"/>
    <n v="0.33557186016400498"/>
    <m/>
  </r>
  <r>
    <s v="201902-201902"/>
    <s v="HCM0"/>
    <x v="6"/>
    <x v="21"/>
    <x v="21"/>
    <x v="0"/>
    <x v="0"/>
    <s v="STL0019"/>
    <m/>
    <m/>
    <s v="VD"/>
    <m/>
    <m/>
    <n v="577305"/>
    <n v="-577305"/>
    <m/>
    <m/>
  </r>
  <r>
    <s v="201902-201902"/>
    <s v="HCM0"/>
    <x v="6"/>
    <x v="22"/>
    <x v="22"/>
    <x v="23"/>
    <x v="23"/>
    <s v="STL001901"/>
    <s v="PC"/>
    <n v="2000"/>
    <s v="VD"/>
    <n v="90363000"/>
    <m/>
    <n v="69256000"/>
    <n v="21107000"/>
    <n v="0.23358011575534199"/>
    <m/>
  </r>
  <r>
    <s v="201902-201902"/>
    <s v="HCM0"/>
    <x v="6"/>
    <x v="23"/>
    <x v="23"/>
    <x v="0"/>
    <x v="0"/>
    <s v="KLT1812TR"/>
    <m/>
    <m/>
    <s v="VD"/>
    <m/>
    <m/>
    <m/>
    <m/>
    <m/>
    <n v="103949.5"/>
  </r>
  <r>
    <s v="201902-201902"/>
    <s v="HCM0"/>
    <x v="6"/>
    <x v="24"/>
    <x v="24"/>
    <x v="0"/>
    <x v="0"/>
    <s v="STL0016"/>
    <m/>
    <m/>
    <s v="VD"/>
    <m/>
    <m/>
    <n v="751676"/>
    <n v="-751676"/>
    <m/>
    <m/>
  </r>
  <r>
    <s v="201902-201902"/>
    <s v="HCM0"/>
    <x v="6"/>
    <x v="24"/>
    <x v="24"/>
    <x v="0"/>
    <x v="0"/>
    <s v="STL0017"/>
    <m/>
    <m/>
    <s v="VD"/>
    <m/>
    <m/>
    <n v="751676"/>
    <n v="-751676"/>
    <m/>
    <m/>
  </r>
  <r>
    <s v="201902-201902"/>
    <s v="HCM0"/>
    <x v="6"/>
    <x v="24"/>
    <x v="24"/>
    <x v="0"/>
    <x v="0"/>
    <s v="STL0018"/>
    <m/>
    <m/>
    <s v="VD"/>
    <m/>
    <m/>
    <n v="1894074"/>
    <n v="-1894074"/>
    <m/>
    <m/>
  </r>
  <r>
    <s v="201902-201902"/>
    <s v="HCM0"/>
    <x v="6"/>
    <x v="24"/>
    <x v="24"/>
    <x v="0"/>
    <x v="0"/>
    <m/>
    <m/>
    <m/>
    <s v="VD"/>
    <m/>
    <m/>
    <m/>
    <m/>
    <m/>
    <n v="8685.6"/>
  </r>
  <r>
    <s v="201902-201902"/>
    <s v="HCM0"/>
    <x v="6"/>
    <x v="25"/>
    <x v="25"/>
    <x v="24"/>
    <x v="24"/>
    <s v="SPF380101"/>
    <s v="KG"/>
    <n v="10000"/>
    <s v="VD"/>
    <n v="323151480"/>
    <m/>
    <n v="299069980"/>
    <n v="24081500"/>
    <n v="7.4520778923865605E-2"/>
    <m/>
  </r>
  <r>
    <s v="201902-201902"/>
    <s v="HCM0"/>
    <x v="6"/>
    <x v="25"/>
    <x v="25"/>
    <x v="24"/>
    <x v="24"/>
    <s v="SPF380301"/>
    <s v="KG"/>
    <n v="10000"/>
    <s v="VD"/>
    <n v="323151480"/>
    <m/>
    <n v="299725961.14999998"/>
    <n v="23425518.850000001"/>
    <n v="7.24908295329484E-2"/>
    <m/>
  </r>
  <r>
    <s v="201902-201902"/>
    <s v="HCM0"/>
    <x v="6"/>
    <x v="25"/>
    <x v="25"/>
    <x v="24"/>
    <x v="24"/>
    <s v="SPF380501"/>
    <s v="KG"/>
    <n v="10000"/>
    <s v="VD"/>
    <n v="323151480"/>
    <m/>
    <n v="299069980"/>
    <n v="24081500"/>
    <n v="7.4520778923865605E-2"/>
    <m/>
  </r>
  <r>
    <s v="201902-201902"/>
    <s v="HCM0"/>
    <x v="6"/>
    <x v="25"/>
    <x v="25"/>
    <x v="24"/>
    <x v="24"/>
    <s v="SPF380701"/>
    <s v="KG"/>
    <n v="10000"/>
    <s v="VD"/>
    <n v="323151480"/>
    <m/>
    <n v="300343505"/>
    <n v="22807975"/>
    <n v="7.0579825288128006E-2"/>
    <m/>
  </r>
  <r>
    <s v="201902-201902"/>
    <s v="HCM0"/>
    <x v="6"/>
    <x v="25"/>
    <x v="25"/>
    <x v="24"/>
    <x v="24"/>
    <s v="SPF380901"/>
    <s v="KG"/>
    <n v="10000"/>
    <s v="VD"/>
    <n v="323151480"/>
    <m/>
    <n v="300343505"/>
    <n v="22807975"/>
    <n v="7.0579825288128006E-2"/>
    <m/>
  </r>
  <r>
    <s v="201902-201902"/>
    <s v="HCM0"/>
    <x v="6"/>
    <x v="25"/>
    <x v="25"/>
    <x v="24"/>
    <x v="24"/>
    <s v="SPF381101"/>
    <s v="KG"/>
    <n v="11000"/>
    <s v="VD"/>
    <n v="355466628"/>
    <m/>
    <n v="330377855.5"/>
    <n v="25088772.5"/>
    <n v="7.0579825288128006E-2"/>
    <m/>
  </r>
  <r>
    <s v="201902-201902"/>
    <s v="HCM0"/>
    <x v="6"/>
    <x v="25"/>
    <x v="25"/>
    <x v="24"/>
    <x v="24"/>
    <s v="SPF381301"/>
    <s v="KG"/>
    <n v="11000"/>
    <s v="VD"/>
    <n v="355466628"/>
    <m/>
    <n v="330377855.5"/>
    <n v="25088772.5"/>
    <n v="7.0579825288128006E-2"/>
    <m/>
  </r>
  <r>
    <s v="201902-201902"/>
    <s v="HCM0"/>
    <x v="6"/>
    <x v="25"/>
    <x v="25"/>
    <x v="24"/>
    <x v="24"/>
    <s v="SPF381501"/>
    <s v="KG"/>
    <n v="11000"/>
    <s v="VD"/>
    <n v="355466628"/>
    <m/>
    <n v="330377855.5"/>
    <n v="25088772.5"/>
    <n v="7.0579825288128006E-2"/>
    <m/>
  </r>
  <r>
    <s v="201902-201902"/>
    <s v="HCM0"/>
    <x v="6"/>
    <x v="25"/>
    <x v="25"/>
    <x v="24"/>
    <x v="24"/>
    <s v="SPF3817"/>
    <s v="KG"/>
    <n v="11000"/>
    <s v="VD"/>
    <n v="355466628"/>
    <m/>
    <n v="330377855.5"/>
    <n v="25088772.5"/>
    <n v="7.0579825288128006E-2"/>
    <m/>
  </r>
  <r>
    <s v="201902-201902"/>
    <s v="HCM0"/>
    <x v="6"/>
    <x v="25"/>
    <x v="25"/>
    <x v="24"/>
    <x v="24"/>
    <s v="SPF381901"/>
    <s v="KG"/>
    <n v="5000"/>
    <s v="VD"/>
    <n v="161575740"/>
    <m/>
    <n v="150171752.5"/>
    <n v="11403987.5"/>
    <n v="7.0579825288128006E-2"/>
    <m/>
  </r>
  <r>
    <s v="201902-201902"/>
    <s v="HCM0"/>
    <x v="6"/>
    <x v="25"/>
    <x v="25"/>
    <x v="24"/>
    <x v="24"/>
    <s v="SPF382101"/>
    <s v="KG"/>
    <n v="11000"/>
    <s v="VD"/>
    <n v="355466628"/>
    <m/>
    <n v="330377623.94999999"/>
    <n v="25089004.050000001"/>
    <n v="7.0580476685423096E-2"/>
    <m/>
  </r>
  <r>
    <s v="201902-201902"/>
    <s v="HCM0"/>
    <x v="6"/>
    <x v="25"/>
    <x v="25"/>
    <x v="24"/>
    <x v="24"/>
    <s v="SPF3823"/>
    <s v="KG"/>
    <n v="10000"/>
    <s v="VD"/>
    <n v="323151480"/>
    <m/>
    <n v="300343505"/>
    <n v="22807975"/>
    <n v="7.0579825288128006E-2"/>
    <m/>
  </r>
  <r>
    <s v="201902-201902"/>
    <s v="HCM0"/>
    <x v="6"/>
    <x v="25"/>
    <x v="25"/>
    <x v="24"/>
    <x v="24"/>
    <s v="SPF3825"/>
    <s v="KG"/>
    <n v="11000"/>
    <s v="VD"/>
    <n v="355466628"/>
    <m/>
    <n v="330377855.5"/>
    <n v="25088772.5"/>
    <n v="7.0579825288128006E-2"/>
    <m/>
  </r>
  <r>
    <s v="201902-201902"/>
    <s v="HCM0"/>
    <x v="6"/>
    <x v="25"/>
    <x v="25"/>
    <x v="24"/>
    <x v="24"/>
    <s v="SPF3827"/>
    <s v="KG"/>
    <n v="10000"/>
    <s v="VD"/>
    <n v="323151480"/>
    <m/>
    <n v="300343505"/>
    <n v="22807975"/>
    <n v="7.0579825288128006E-2"/>
    <m/>
  </r>
  <r>
    <s v="201902-201902"/>
    <s v="HCM0"/>
    <x v="6"/>
    <x v="25"/>
    <x v="25"/>
    <x v="24"/>
    <x v="24"/>
    <s v="SPF382901"/>
    <s v="KG"/>
    <n v="11000"/>
    <s v="VD"/>
    <n v="355620111"/>
    <m/>
    <n v="330377855.5"/>
    <n v="25242255.5"/>
    <n v="7.0980956136083004E-2"/>
    <m/>
  </r>
  <r>
    <s v="201902-201902"/>
    <s v="HCM0"/>
    <x v="6"/>
    <x v="25"/>
    <x v="25"/>
    <x v="24"/>
    <x v="24"/>
    <s v="SPF399201"/>
    <s v="KG"/>
    <n v="14000"/>
    <s v="VD"/>
    <n v="452412072"/>
    <m/>
    <n v="436409064"/>
    <n v="16003008"/>
    <n v="3.5372637006025699E-2"/>
    <m/>
  </r>
  <r>
    <s v="201902-201902"/>
    <s v="HCM0"/>
    <x v="6"/>
    <x v="25"/>
    <x v="25"/>
    <x v="24"/>
    <x v="24"/>
    <s v="SPF399401"/>
    <s v="KG"/>
    <n v="12000"/>
    <s v="VD"/>
    <n v="387781776"/>
    <m/>
    <n v="374064912"/>
    <n v="13716864"/>
    <n v="3.5372637006025699E-2"/>
    <m/>
  </r>
  <r>
    <s v="201902-201902"/>
    <s v="HCM0"/>
    <x v="6"/>
    <x v="25"/>
    <x v="25"/>
    <x v="24"/>
    <x v="24"/>
    <s v="SPF399601"/>
    <s v="KG"/>
    <n v="12000"/>
    <s v="VD"/>
    <n v="387781776"/>
    <m/>
    <n v="374064912"/>
    <n v="13716864"/>
    <n v="3.5372637006025699E-2"/>
    <m/>
  </r>
  <r>
    <s v="201902-201902"/>
    <s v="HCM0"/>
    <x v="6"/>
    <x v="25"/>
    <x v="25"/>
    <x v="24"/>
    <x v="24"/>
    <s v="SPF399801"/>
    <s v="KG"/>
    <n v="14000"/>
    <s v="VD"/>
    <n v="452412072"/>
    <m/>
    <n v="436409064"/>
    <n v="16003008"/>
    <n v="3.5372637006025699E-2"/>
    <m/>
  </r>
  <r>
    <s v="201902-201902"/>
    <s v="HCM0"/>
    <x v="6"/>
    <x v="25"/>
    <x v="25"/>
    <x v="24"/>
    <x v="24"/>
    <s v="SPF400001"/>
    <s v="KG"/>
    <n v="10000"/>
    <s v="VD"/>
    <n v="323151480"/>
    <m/>
    <n v="311720760"/>
    <n v="11430720"/>
    <n v="3.5372637006025699E-2"/>
    <m/>
  </r>
  <r>
    <s v="201902-201902"/>
    <s v="HCM0"/>
    <x v="6"/>
    <x v="25"/>
    <x v="25"/>
    <x v="24"/>
    <x v="24"/>
    <s v="SPF400201"/>
    <s v="KG"/>
    <n v="13000"/>
    <s v="VD"/>
    <n v="420096924"/>
    <m/>
    <n v="405236988"/>
    <n v="14859936"/>
    <n v="3.5372637006025699E-2"/>
    <m/>
  </r>
  <r>
    <s v="201902-201902"/>
    <s v="HCM0"/>
    <x v="6"/>
    <x v="25"/>
    <x v="25"/>
    <x v="24"/>
    <x v="24"/>
    <s v="SPF4004"/>
    <s v="KG"/>
    <n v="4000"/>
    <s v="VD"/>
    <n v="129260592"/>
    <m/>
    <n v="124688304"/>
    <n v="4572288"/>
    <n v="3.5372637006025699E-2"/>
    <m/>
  </r>
  <r>
    <s v="201902-201902"/>
    <s v="HCM0"/>
    <x v="6"/>
    <x v="25"/>
    <x v="25"/>
    <x v="24"/>
    <x v="24"/>
    <s v="SPF400601"/>
    <s v="KG"/>
    <n v="9000"/>
    <s v="VD"/>
    <n v="290836332"/>
    <m/>
    <n v="269162982"/>
    <n v="21673350"/>
    <n v="7.4520778923865605E-2"/>
    <m/>
  </r>
  <r>
    <s v="201902-201902"/>
    <s v="HCM0"/>
    <x v="6"/>
    <x v="25"/>
    <x v="25"/>
    <x v="24"/>
    <x v="24"/>
    <s v="SPF400801"/>
    <s v="KG"/>
    <n v="13000"/>
    <s v="VD"/>
    <n v="420096924"/>
    <m/>
    <n v="388790974"/>
    <n v="31305950"/>
    <n v="7.4520778923865605E-2"/>
    <m/>
  </r>
  <r>
    <s v="201902-201902"/>
    <s v="HCM0"/>
    <x v="6"/>
    <x v="25"/>
    <x v="25"/>
    <x v="24"/>
    <x v="24"/>
    <s v="SPF401001"/>
    <s v="KG"/>
    <n v="12000"/>
    <s v="VD"/>
    <n v="387781776"/>
    <m/>
    <n v="358883976"/>
    <n v="28897800"/>
    <n v="7.4520778923865605E-2"/>
    <m/>
  </r>
  <r>
    <s v="201902-201902"/>
    <s v="HCM0"/>
    <x v="6"/>
    <x v="25"/>
    <x v="25"/>
    <x v="24"/>
    <x v="24"/>
    <s v="SPF401201"/>
    <s v="KG"/>
    <n v="13000"/>
    <s v="VD"/>
    <n v="420096924"/>
    <m/>
    <n v="388790974"/>
    <n v="31305950"/>
    <n v="7.4520778923865605E-2"/>
    <m/>
  </r>
  <r>
    <s v="201902-201902"/>
    <s v="HCM0"/>
    <x v="6"/>
    <x v="25"/>
    <x v="25"/>
    <x v="24"/>
    <x v="24"/>
    <s v="SPF401401"/>
    <s v="KG"/>
    <n v="12000"/>
    <s v="VD"/>
    <n v="387781776"/>
    <m/>
    <n v="359890060.75"/>
    <n v="27891715.25"/>
    <n v="7.1926317780338297E-2"/>
    <m/>
  </r>
  <r>
    <s v="201902-201902"/>
    <s v="HCM0"/>
    <x v="6"/>
    <x v="25"/>
    <x v="25"/>
    <x v="24"/>
    <x v="24"/>
    <s v="SPF401601"/>
    <s v="KG"/>
    <n v="17000"/>
    <s v="VD"/>
    <n v="549357516"/>
    <m/>
    <n v="510583958.5"/>
    <n v="38773557.5"/>
    <n v="7.0579825288128006E-2"/>
    <m/>
  </r>
  <r>
    <s v="201902-201902"/>
    <s v="HCM0"/>
    <x v="6"/>
    <x v="25"/>
    <x v="25"/>
    <x v="24"/>
    <x v="24"/>
    <s v="SPF401801"/>
    <s v="KG"/>
    <n v="9000"/>
    <s v="VD"/>
    <n v="290836332"/>
    <m/>
    <n v="270309154.5"/>
    <n v="20527177.5"/>
    <n v="7.0579825288128006E-2"/>
    <m/>
  </r>
  <r>
    <s v="201902-201902"/>
    <s v="HCM0"/>
    <x v="6"/>
    <x v="25"/>
    <x v="25"/>
    <x v="24"/>
    <x v="24"/>
    <s v="SPF402001"/>
    <s v="KG"/>
    <n v="13000"/>
    <s v="VD"/>
    <n v="420096924"/>
    <m/>
    <n v="390446556.5"/>
    <n v="29650367.5"/>
    <n v="7.0579825288128006E-2"/>
    <m/>
  </r>
  <r>
    <s v="201902-201902"/>
    <s v="HCM0"/>
    <x v="6"/>
    <x v="25"/>
    <x v="25"/>
    <x v="24"/>
    <x v="24"/>
    <s v="SPF402201"/>
    <s v="KG"/>
    <n v="11000"/>
    <s v="VD"/>
    <n v="355466628"/>
    <m/>
    <n v="330377855.5"/>
    <n v="25088772.5"/>
    <n v="7.0579825288128006E-2"/>
    <m/>
  </r>
  <r>
    <s v="201902-201902"/>
    <s v="HCM0"/>
    <x v="6"/>
    <x v="25"/>
    <x v="25"/>
    <x v="25"/>
    <x v="25"/>
    <s v="SPF3799"/>
    <s v="KG"/>
    <n v="11000"/>
    <s v="VD"/>
    <n v="355466628"/>
    <m/>
    <n v="328976978"/>
    <n v="26489650"/>
    <n v="7.4520778923865605E-2"/>
    <m/>
  </r>
  <r>
    <s v="201902-201902"/>
    <s v="HCM0"/>
    <x v="6"/>
    <x v="25"/>
    <x v="25"/>
    <x v="26"/>
    <x v="26"/>
    <s v="MTV033401"/>
    <s v="KG"/>
    <n v="3000"/>
    <s v="VD"/>
    <n v="97619400"/>
    <m/>
    <n v="89720994"/>
    <n v="7898406"/>
    <n v="8.09102084216866E-2"/>
    <m/>
  </r>
  <r>
    <s v="201902-201902"/>
    <s v="HCM0"/>
    <x v="6"/>
    <x v="25"/>
    <x v="25"/>
    <x v="26"/>
    <x v="26"/>
    <s v="MTV0335"/>
    <s v="KG"/>
    <n v="2000"/>
    <s v="VD"/>
    <n v="65079600"/>
    <m/>
    <n v="60068701"/>
    <n v="5010899"/>
    <n v="7.6996462793256198E-2"/>
    <m/>
  </r>
  <r>
    <s v="201902-201902"/>
    <s v="HCM0"/>
    <x v="6"/>
    <x v="25"/>
    <x v="25"/>
    <x v="27"/>
    <x v="27"/>
    <s v="NIP0280"/>
    <s v="KG"/>
    <n v="1000"/>
    <s v="VD"/>
    <n v="32982000"/>
    <m/>
    <n v="30034350.5"/>
    <n v="2947649.5"/>
    <n v="8.9371460190406801E-2"/>
    <m/>
  </r>
  <r>
    <s v="201902-201902"/>
    <s v="HCM0"/>
    <x v="6"/>
    <x v="25"/>
    <x v="25"/>
    <x v="27"/>
    <x v="27"/>
    <s v="NIP0281"/>
    <s v="KG"/>
    <n v="1000"/>
    <s v="VD"/>
    <n v="32982000"/>
    <m/>
    <n v="30034350.5"/>
    <n v="2947649.5"/>
    <n v="8.9371460190406801E-2"/>
    <m/>
  </r>
  <r>
    <s v="201902-201902"/>
    <s v="HCM0"/>
    <x v="6"/>
    <x v="25"/>
    <x v="25"/>
    <x v="27"/>
    <x v="27"/>
    <s v="NIP0282"/>
    <s v="KG"/>
    <n v="1000"/>
    <s v="VD"/>
    <n v="32982000"/>
    <m/>
    <n v="30034350.5"/>
    <n v="2947649.5"/>
    <n v="8.9371460190406801E-2"/>
    <m/>
  </r>
  <r>
    <s v="201902-201902"/>
    <s v="HCM0"/>
    <x v="6"/>
    <x v="25"/>
    <x v="25"/>
    <x v="27"/>
    <x v="27"/>
    <s v="NIP0283"/>
    <s v="KG"/>
    <n v="1000"/>
    <s v="VD"/>
    <n v="32982000"/>
    <m/>
    <n v="30034350.5"/>
    <n v="2947649.5"/>
    <n v="8.9371460190406801E-2"/>
    <m/>
  </r>
  <r>
    <s v="201902-201902"/>
    <s v="HCM0"/>
    <x v="6"/>
    <x v="25"/>
    <x v="25"/>
    <x v="28"/>
    <x v="28"/>
    <s v="SAN066201"/>
    <s v="KG"/>
    <n v="5000"/>
    <s v="VD"/>
    <n v="162699000"/>
    <m/>
    <n v="155860380"/>
    <n v="6838620"/>
    <n v="4.2032341932033999E-2"/>
    <m/>
  </r>
  <r>
    <s v="201902-201902"/>
    <s v="HCM0"/>
    <x v="6"/>
    <x v="25"/>
    <x v="25"/>
    <x v="28"/>
    <x v="28"/>
    <s v="SAN0663"/>
    <s v="KG"/>
    <n v="5000"/>
    <s v="VD"/>
    <n v="162699000"/>
    <m/>
    <n v="155860380"/>
    <n v="6838620"/>
    <n v="4.2032341932033999E-2"/>
    <m/>
  </r>
  <r>
    <s v="201902-201902"/>
    <s v="HCM0"/>
    <x v="6"/>
    <x v="25"/>
    <x v="25"/>
    <x v="28"/>
    <x v="28"/>
    <s v="SAN0664"/>
    <s v="KG"/>
    <n v="5000"/>
    <s v="VD"/>
    <n v="162699000"/>
    <m/>
    <n v="155860380"/>
    <n v="6838620"/>
    <n v="4.2032341932033999E-2"/>
    <m/>
  </r>
  <r>
    <s v="201902-201902"/>
    <s v="HCM0"/>
    <x v="6"/>
    <x v="25"/>
    <x v="25"/>
    <x v="28"/>
    <x v="28"/>
    <s v="SAN0665"/>
    <s v="KG"/>
    <n v="5000"/>
    <s v="VD"/>
    <n v="162699000"/>
    <m/>
    <n v="152191653.80000001"/>
    <n v="10507346.199999999"/>
    <n v="6.4581504496032505E-2"/>
    <m/>
  </r>
  <r>
    <s v="201902-201902"/>
    <s v="HCM0"/>
    <x v="6"/>
    <x v="25"/>
    <x v="25"/>
    <x v="28"/>
    <x v="28"/>
    <s v="SAN0666"/>
    <s v="KG"/>
    <n v="6000"/>
    <s v="VD"/>
    <n v="195238800"/>
    <m/>
    <n v="179441988"/>
    <n v="15796812"/>
    <n v="8.09102084216866E-2"/>
    <m/>
  </r>
  <r>
    <s v="201902-201902"/>
    <s v="HCM0"/>
    <x v="6"/>
    <x v="25"/>
    <x v="25"/>
    <x v="28"/>
    <x v="28"/>
    <s v="SAN0667"/>
    <s v="KG"/>
    <n v="4000"/>
    <s v="VD"/>
    <n v="130159200"/>
    <m/>
    <n v="120137402"/>
    <n v="10021798"/>
    <n v="7.6996462793256198E-2"/>
    <m/>
  </r>
  <r>
    <s v="201902-201902"/>
    <s v="HCM0"/>
    <x v="6"/>
    <x v="25"/>
    <x v="25"/>
    <x v="0"/>
    <x v="0"/>
    <s v="SEV1906"/>
    <m/>
    <m/>
    <s v="VD"/>
    <m/>
    <m/>
    <n v="69282675"/>
    <n v="-69282675"/>
    <m/>
    <m/>
  </r>
  <r>
    <s v="201902-201902"/>
    <s v="HCM0"/>
    <x v="6"/>
    <x v="25"/>
    <x v="25"/>
    <x v="0"/>
    <x v="0"/>
    <s v="SEV1907"/>
    <m/>
    <m/>
    <s v="VD"/>
    <m/>
    <m/>
    <n v="110890876"/>
    <n v="-110890876"/>
    <m/>
    <m/>
  </r>
  <r>
    <s v="201902-201902"/>
    <s v="HCM0"/>
    <x v="6"/>
    <x v="25"/>
    <x v="25"/>
    <x v="0"/>
    <x v="0"/>
    <s v="SEY0111"/>
    <m/>
    <m/>
    <s v="VD"/>
    <m/>
    <m/>
    <m/>
    <m/>
    <m/>
    <n v="-55376.75"/>
  </r>
  <r>
    <s v="201902-201902"/>
    <s v="HCM0"/>
    <x v="6"/>
    <x v="25"/>
    <x v="25"/>
    <x v="0"/>
    <x v="0"/>
    <s v="SVN1901"/>
    <m/>
    <m/>
    <s v="VD"/>
    <m/>
    <m/>
    <n v="11000000"/>
    <n v="-11000000"/>
    <m/>
    <m/>
  </r>
  <r>
    <s v="201902-201902"/>
    <s v="HCM0"/>
    <x v="6"/>
    <x v="25"/>
    <x v="25"/>
    <x v="0"/>
    <x v="0"/>
    <s v="SVN1906"/>
    <m/>
    <m/>
    <s v="VD"/>
    <m/>
    <m/>
    <n v="11000000"/>
    <n v="-11000000"/>
    <m/>
    <m/>
  </r>
  <r>
    <s v="201902-201902"/>
    <s v="HCM0"/>
    <x v="6"/>
    <x v="25"/>
    <x v="25"/>
    <x v="0"/>
    <x v="0"/>
    <s v="SVN1907"/>
    <m/>
    <m/>
    <s v="VD"/>
    <m/>
    <m/>
    <n v="12000000"/>
    <n v="-12000000"/>
    <m/>
    <m/>
  </r>
  <r>
    <s v="201902-201902"/>
    <s v="HCM0"/>
    <x v="6"/>
    <x v="25"/>
    <x v="25"/>
    <x v="0"/>
    <x v="0"/>
    <s v="SVN1908"/>
    <m/>
    <m/>
    <s v="VD"/>
    <m/>
    <m/>
    <n v="17552632"/>
    <n v="-17552632"/>
    <m/>
    <m/>
  </r>
  <r>
    <s v="201902-201902"/>
    <s v="HCM0"/>
    <x v="6"/>
    <x v="25"/>
    <x v="25"/>
    <x v="0"/>
    <x v="0"/>
    <s v="SVN1909"/>
    <m/>
    <m/>
    <s v="VD"/>
    <m/>
    <m/>
    <n v="12000000"/>
    <n v="-12000000"/>
    <m/>
    <m/>
  </r>
  <r>
    <s v="201902-201902"/>
    <s v="HCM0"/>
    <x v="6"/>
    <x v="25"/>
    <x v="25"/>
    <x v="0"/>
    <x v="0"/>
    <s v="SVN1910"/>
    <m/>
    <m/>
    <s v="VD"/>
    <m/>
    <m/>
    <n v="17480000"/>
    <n v="-17480000"/>
    <m/>
    <m/>
  </r>
  <r>
    <s v="201902-201902"/>
    <s v="HCM0"/>
    <x v="6"/>
    <x v="25"/>
    <x v="25"/>
    <x v="0"/>
    <x v="0"/>
    <m/>
    <m/>
    <m/>
    <s v="VD"/>
    <m/>
    <m/>
    <n v="390366689"/>
    <n v="-390366689"/>
    <m/>
    <n v="106954641.84999999"/>
  </r>
  <r>
    <s v="201902-201902"/>
    <s v="HCM0"/>
    <x v="6"/>
    <x v="26"/>
    <x v="26"/>
    <x v="29"/>
    <x v="29"/>
    <s v="DWV0037"/>
    <s v="KG"/>
    <n v="700"/>
    <s v="VD"/>
    <n v="24063200"/>
    <m/>
    <n v="20934898.600000001"/>
    <n v="3128301.4"/>
    <n v="0.130003548987665"/>
    <m/>
  </r>
  <r>
    <s v="201902-201902"/>
    <s v="HCM0"/>
    <x v="6"/>
    <x v="26"/>
    <x v="26"/>
    <x v="30"/>
    <x v="30"/>
    <s v="HNL0021"/>
    <s v="KG"/>
    <n v="1500"/>
    <s v="VD"/>
    <n v="49822500"/>
    <m/>
    <n v="44860497"/>
    <n v="4962003"/>
    <n v="9.9593617341562496E-2"/>
    <m/>
  </r>
  <r>
    <s v="201902-201902"/>
    <s v="HCM0"/>
    <x v="6"/>
    <x v="26"/>
    <x v="26"/>
    <x v="28"/>
    <x v="28"/>
    <s v="SAN066202"/>
    <s v="KG"/>
    <n v="500"/>
    <s v="VD"/>
    <n v="16269900"/>
    <m/>
    <n v="17017733.399999999"/>
    <n v="-747833.4"/>
    <n v="-4.59642284218095E-2"/>
    <m/>
  </r>
  <r>
    <s v="201902-201902"/>
    <s v="HCM0"/>
    <x v="6"/>
    <x v="26"/>
    <x v="26"/>
    <x v="31"/>
    <x v="31"/>
    <s v="THM0045"/>
    <s v="KG"/>
    <n v="4000"/>
    <s v="VD"/>
    <n v="195944000"/>
    <m/>
    <n v="150739050"/>
    <n v="45204950"/>
    <n v="0.23070341526150301"/>
    <m/>
  </r>
  <r>
    <s v="201902-201902"/>
    <s v="HCM0"/>
    <x v="6"/>
    <x v="27"/>
    <x v="27"/>
    <x v="32"/>
    <x v="32"/>
    <s v="DCV002301"/>
    <s v="KG"/>
    <n v="6000"/>
    <s v="VD"/>
    <n v="281622000"/>
    <m/>
    <n v="256845600"/>
    <n v="24776400"/>
    <n v="8.7977501757675103E-2"/>
    <m/>
  </r>
  <r>
    <s v="201902-201902"/>
    <s v="HCM0"/>
    <x v="6"/>
    <x v="27"/>
    <x v="27"/>
    <x v="33"/>
    <x v="33"/>
    <s v="TKG004501"/>
    <s v="KG"/>
    <n v="3000"/>
    <s v="VD"/>
    <n v="140811000"/>
    <m/>
    <n v="128422800"/>
    <n v="12388200"/>
    <n v="8.7977501757675103E-2"/>
    <m/>
  </r>
  <r>
    <s v="201902-201902"/>
    <s v="HCM0"/>
    <x v="6"/>
    <x v="27"/>
    <x v="27"/>
    <x v="0"/>
    <x v="0"/>
    <s v="DCV1812"/>
    <m/>
    <m/>
    <s v="VD"/>
    <m/>
    <m/>
    <n v="2976000"/>
    <n v="-2976000"/>
    <m/>
    <m/>
  </r>
  <r>
    <s v="201902-201902"/>
    <s v="HCM0"/>
    <x v="6"/>
    <x v="27"/>
    <x v="27"/>
    <x v="0"/>
    <x v="0"/>
    <s v="DCV1901"/>
    <m/>
    <m/>
    <s v="VD"/>
    <m/>
    <m/>
    <n v="5008283"/>
    <n v="-5008283"/>
    <m/>
    <m/>
  </r>
  <r>
    <s v="201902-201902"/>
    <s v="HCM0"/>
    <x v="6"/>
    <x v="27"/>
    <x v="27"/>
    <x v="0"/>
    <x v="0"/>
    <m/>
    <m/>
    <m/>
    <s v="VD"/>
    <m/>
    <m/>
    <m/>
    <m/>
    <m/>
    <n v="-2143232"/>
  </r>
  <r>
    <s v="201902-201902"/>
    <s v="HCM0"/>
    <x v="6"/>
    <x v="28"/>
    <x v="28"/>
    <x v="34"/>
    <x v="34"/>
    <s v="BVC0004"/>
    <s v="KG"/>
    <n v="300"/>
    <s v="VD"/>
    <n v="10638000"/>
    <m/>
    <n v="8871375.1500000004"/>
    <n v="1766624.85"/>
    <n v="0.166067385786802"/>
    <m/>
  </r>
  <r>
    <s v="201902-201902"/>
    <s v="HCM0"/>
    <x v="6"/>
    <x v="28"/>
    <x v="28"/>
    <x v="24"/>
    <x v="24"/>
    <s v="SPF380102"/>
    <s v="KG"/>
    <n v="3000"/>
    <s v="VD"/>
    <n v="95555844"/>
    <m/>
    <n v="88713751.5"/>
    <n v="6842092.5"/>
    <n v="7.1603077463268397E-2"/>
    <m/>
  </r>
  <r>
    <s v="201902-201902"/>
    <s v="HCM0"/>
    <x v="6"/>
    <x v="28"/>
    <x v="28"/>
    <x v="24"/>
    <x v="24"/>
    <s v="SPF380302"/>
    <s v="KG"/>
    <n v="3000"/>
    <s v="VD"/>
    <n v="95555844"/>
    <m/>
    <n v="88713751.5"/>
    <n v="6842092.5"/>
    <n v="7.1603077463268397E-2"/>
    <m/>
  </r>
  <r>
    <s v="201902-201902"/>
    <s v="HCM0"/>
    <x v="6"/>
    <x v="28"/>
    <x v="28"/>
    <x v="24"/>
    <x v="24"/>
    <s v="SPF380502"/>
    <s v="KG"/>
    <n v="3000"/>
    <s v="VD"/>
    <n v="95555844"/>
    <m/>
    <n v="88713751.5"/>
    <n v="6842092.5"/>
    <n v="7.1603077463268397E-2"/>
    <m/>
  </r>
  <r>
    <s v="201902-201902"/>
    <s v="HCM0"/>
    <x v="6"/>
    <x v="28"/>
    <x v="28"/>
    <x v="24"/>
    <x v="24"/>
    <s v="SPF380702"/>
    <s v="KG"/>
    <n v="3000"/>
    <s v="VD"/>
    <n v="95555844"/>
    <m/>
    <n v="88713751.5"/>
    <n v="6842092.5"/>
    <n v="7.1603077463268397E-2"/>
    <m/>
  </r>
  <r>
    <s v="201902-201902"/>
    <s v="HCM0"/>
    <x v="6"/>
    <x v="28"/>
    <x v="28"/>
    <x v="24"/>
    <x v="24"/>
    <s v="SPF380902"/>
    <s v="KG"/>
    <n v="3000"/>
    <s v="VD"/>
    <n v="95555844"/>
    <m/>
    <n v="88713751.5"/>
    <n v="6842092.5"/>
    <n v="7.1603077463268397E-2"/>
    <m/>
  </r>
  <r>
    <s v="201902-201902"/>
    <s v="HCM0"/>
    <x v="6"/>
    <x v="28"/>
    <x v="28"/>
    <x v="24"/>
    <x v="24"/>
    <s v="SPF381102"/>
    <s v="KG"/>
    <n v="4000"/>
    <s v="VD"/>
    <n v="127407792"/>
    <m/>
    <n v="118285002"/>
    <n v="9122790"/>
    <n v="7.1603077463268397E-2"/>
    <m/>
  </r>
  <r>
    <s v="201902-201902"/>
    <s v="HCM0"/>
    <x v="6"/>
    <x v="28"/>
    <x v="28"/>
    <x v="24"/>
    <x v="24"/>
    <s v="SPF381302"/>
    <s v="KG"/>
    <n v="4000"/>
    <s v="VD"/>
    <n v="127407792"/>
    <m/>
    <n v="118285002"/>
    <n v="9122790"/>
    <n v="7.1603077463268397E-2"/>
    <m/>
  </r>
  <r>
    <s v="201902-201902"/>
    <s v="HCM0"/>
    <x v="6"/>
    <x v="28"/>
    <x v="28"/>
    <x v="24"/>
    <x v="24"/>
    <s v="SPF381502"/>
    <s v="KG"/>
    <n v="4000"/>
    <s v="VD"/>
    <n v="127407792"/>
    <m/>
    <n v="118285002"/>
    <n v="9122790"/>
    <n v="7.1603077463268397E-2"/>
    <m/>
  </r>
  <r>
    <s v="201902-201902"/>
    <s v="HCM0"/>
    <x v="6"/>
    <x v="28"/>
    <x v="28"/>
    <x v="24"/>
    <x v="24"/>
    <s v="SPF382102"/>
    <s v="KG"/>
    <n v="3000"/>
    <s v="VD"/>
    <n v="95555844"/>
    <m/>
    <n v="88713751.5"/>
    <n v="6842092.5"/>
    <n v="7.1603077463268397E-2"/>
    <m/>
  </r>
  <r>
    <s v="201902-201902"/>
    <s v="HCM0"/>
    <x v="6"/>
    <x v="28"/>
    <x v="28"/>
    <x v="24"/>
    <x v="24"/>
    <s v="SPF382902"/>
    <s v="KG"/>
    <n v="1000"/>
    <s v="VD"/>
    <n v="31865701"/>
    <m/>
    <n v="29571250.5"/>
    <n v="2294450.5"/>
    <n v="7.2003766683180703E-2"/>
    <m/>
  </r>
  <r>
    <s v="201902-201902"/>
    <s v="HCM0"/>
    <x v="6"/>
    <x v="28"/>
    <x v="28"/>
    <x v="24"/>
    <x v="24"/>
    <s v="SPF399202"/>
    <s v="KG"/>
    <n v="13000"/>
    <s v="VD"/>
    <n v="414075324"/>
    <m/>
    <n v="384426256.5"/>
    <n v="29649067.5"/>
    <n v="7.1603077463268397E-2"/>
    <m/>
  </r>
  <r>
    <s v="201902-201902"/>
    <s v="HCM0"/>
    <x v="6"/>
    <x v="28"/>
    <x v="28"/>
    <x v="24"/>
    <x v="24"/>
    <s v="SPF399402"/>
    <s v="KG"/>
    <n v="8000"/>
    <s v="VD"/>
    <n v="254815584"/>
    <m/>
    <n v="236570004"/>
    <n v="18245580"/>
    <n v="7.1603077463268397E-2"/>
    <m/>
  </r>
  <r>
    <s v="201902-201902"/>
    <s v="HCM0"/>
    <x v="6"/>
    <x v="28"/>
    <x v="28"/>
    <x v="24"/>
    <x v="24"/>
    <s v="SPF399602"/>
    <s v="KG"/>
    <n v="7000"/>
    <s v="VD"/>
    <n v="222963636"/>
    <m/>
    <n v="206998753.5"/>
    <n v="15964882.5"/>
    <n v="7.1603077463268397E-2"/>
    <m/>
  </r>
  <r>
    <s v="201902-201902"/>
    <s v="HCM0"/>
    <x v="6"/>
    <x v="28"/>
    <x v="28"/>
    <x v="24"/>
    <x v="24"/>
    <s v="SPF399802"/>
    <s v="KG"/>
    <n v="7000"/>
    <s v="VD"/>
    <n v="222963636"/>
    <m/>
    <n v="206998753.5"/>
    <n v="15964882.5"/>
    <n v="7.1603077463268397E-2"/>
    <m/>
  </r>
  <r>
    <s v="201902-201902"/>
    <s v="HCM0"/>
    <x v="6"/>
    <x v="28"/>
    <x v="28"/>
    <x v="24"/>
    <x v="24"/>
    <s v="SPF400002"/>
    <s v="KG"/>
    <n v="5000"/>
    <s v="VD"/>
    <n v="159259740"/>
    <m/>
    <n v="147856252.5"/>
    <n v="11403487.5"/>
    <n v="7.1603077463268397E-2"/>
    <m/>
  </r>
  <r>
    <s v="201902-201902"/>
    <s v="HCM0"/>
    <x v="6"/>
    <x v="28"/>
    <x v="28"/>
    <x v="24"/>
    <x v="24"/>
    <s v="SPF400202"/>
    <s v="KG"/>
    <n v="7000"/>
    <s v="VD"/>
    <n v="222963636"/>
    <m/>
    <n v="206998753.5"/>
    <n v="15964882.5"/>
    <n v="7.1603077463268397E-2"/>
    <m/>
  </r>
  <r>
    <s v="201902-201902"/>
    <s v="HCM0"/>
    <x v="6"/>
    <x v="28"/>
    <x v="28"/>
    <x v="24"/>
    <x v="24"/>
    <s v="SPF400602"/>
    <s v="KG"/>
    <n v="7000"/>
    <s v="VD"/>
    <n v="222963636"/>
    <m/>
    <n v="206998753.5"/>
    <n v="15964882.5"/>
    <n v="7.1603077463268397E-2"/>
    <m/>
  </r>
  <r>
    <s v="201902-201902"/>
    <s v="HCM0"/>
    <x v="6"/>
    <x v="28"/>
    <x v="28"/>
    <x v="24"/>
    <x v="24"/>
    <s v="SPF400802"/>
    <s v="KG"/>
    <n v="8000"/>
    <s v="VD"/>
    <n v="254815584"/>
    <m/>
    <n v="236570004"/>
    <n v="18245580"/>
    <n v="7.1603077463268397E-2"/>
    <m/>
  </r>
  <r>
    <s v="201902-201902"/>
    <s v="HCM0"/>
    <x v="6"/>
    <x v="28"/>
    <x v="28"/>
    <x v="24"/>
    <x v="24"/>
    <s v="SPF401002"/>
    <s v="KG"/>
    <n v="8000"/>
    <s v="VD"/>
    <n v="254815584"/>
    <m/>
    <n v="236570004"/>
    <n v="18245580"/>
    <n v="7.1603077463268397E-2"/>
    <m/>
  </r>
  <r>
    <s v="201902-201902"/>
    <s v="HCM0"/>
    <x v="6"/>
    <x v="28"/>
    <x v="28"/>
    <x v="24"/>
    <x v="24"/>
    <s v="SPF401202"/>
    <s v="KG"/>
    <n v="7000"/>
    <s v="VD"/>
    <n v="222963636"/>
    <m/>
    <n v="206998753.5"/>
    <n v="15964882.5"/>
    <n v="7.1603077463268397E-2"/>
    <m/>
  </r>
  <r>
    <s v="201902-201902"/>
    <s v="HCM0"/>
    <x v="6"/>
    <x v="28"/>
    <x v="28"/>
    <x v="24"/>
    <x v="24"/>
    <s v="SPF401402"/>
    <s v="KG"/>
    <n v="8000"/>
    <s v="VD"/>
    <n v="254815584"/>
    <m/>
    <n v="236570004"/>
    <n v="18245580"/>
    <n v="7.1603077463268397E-2"/>
    <m/>
  </r>
  <r>
    <s v="201902-201902"/>
    <s v="HCM0"/>
    <x v="6"/>
    <x v="28"/>
    <x v="28"/>
    <x v="24"/>
    <x v="24"/>
    <s v="SPF401602"/>
    <s v="KG"/>
    <n v="11000"/>
    <s v="VD"/>
    <n v="350371428"/>
    <m/>
    <n v="325283755.5"/>
    <n v="25087672.5"/>
    <n v="7.1603077463268397E-2"/>
    <m/>
  </r>
  <r>
    <s v="201902-201902"/>
    <s v="HCM0"/>
    <x v="6"/>
    <x v="28"/>
    <x v="28"/>
    <x v="24"/>
    <x v="24"/>
    <s v="SPF401802"/>
    <s v="KG"/>
    <n v="5000"/>
    <s v="VD"/>
    <n v="159259740"/>
    <m/>
    <n v="147856252.5"/>
    <n v="11403487.5"/>
    <n v="7.1603077463268397E-2"/>
    <m/>
  </r>
  <r>
    <s v="201902-201902"/>
    <s v="HCM0"/>
    <x v="6"/>
    <x v="28"/>
    <x v="28"/>
    <x v="24"/>
    <x v="24"/>
    <s v="SPF402002"/>
    <s v="KG"/>
    <n v="7000"/>
    <s v="VD"/>
    <n v="222963636"/>
    <m/>
    <n v="206998753.5"/>
    <n v="15964882.5"/>
    <n v="7.1603077463268397E-2"/>
    <m/>
  </r>
  <r>
    <s v="201902-201902"/>
    <s v="HCM0"/>
    <x v="6"/>
    <x v="28"/>
    <x v="28"/>
    <x v="24"/>
    <x v="24"/>
    <s v="SPF402202"/>
    <s v="KG"/>
    <n v="7000"/>
    <s v="VD"/>
    <n v="222963636"/>
    <m/>
    <n v="206998753.5"/>
    <n v="15964882.5"/>
    <n v="7.1603077463268397E-2"/>
    <m/>
  </r>
  <r>
    <s v="201902-201902"/>
    <s v="HCM0"/>
    <x v="6"/>
    <x v="28"/>
    <x v="28"/>
    <x v="35"/>
    <x v="35"/>
    <s v="DKV0081"/>
    <s v="KG"/>
    <n v="450"/>
    <s v="VD"/>
    <n v="14737500"/>
    <m/>
    <n v="13306946.949999999"/>
    <n v="1430553.05"/>
    <n v="9.7068909245122903E-2"/>
    <m/>
  </r>
  <r>
    <s v="201902-201902"/>
    <s v="HCM0"/>
    <x v="6"/>
    <x v="28"/>
    <x v="28"/>
    <x v="26"/>
    <x v="26"/>
    <s v="MTV0333"/>
    <s v="KG"/>
    <n v="3000"/>
    <s v="VD"/>
    <n v="96229800"/>
    <m/>
    <n v="88713751.5"/>
    <n v="7516048.5"/>
    <n v="7.8105207534464302E-2"/>
    <m/>
  </r>
  <r>
    <s v="201902-201902"/>
    <s v="HCM0"/>
    <x v="6"/>
    <x v="28"/>
    <x v="28"/>
    <x v="26"/>
    <x v="26"/>
    <s v="MTV033402"/>
    <s v="KG"/>
    <n v="3000"/>
    <s v="VD"/>
    <n v="96229800"/>
    <m/>
    <n v="88713751.5"/>
    <n v="7516048.5"/>
    <n v="7.8105207534464302E-2"/>
    <m/>
  </r>
  <r>
    <s v="201902-201902"/>
    <s v="HCM0"/>
    <x v="6"/>
    <x v="28"/>
    <x v="28"/>
    <x v="28"/>
    <x v="28"/>
    <s v="SAN066203"/>
    <s v="KG"/>
    <n v="500"/>
    <s v="VD"/>
    <n v="16038300"/>
    <m/>
    <n v="14785625.25"/>
    <n v="1252674.75"/>
    <n v="7.8105207534464302E-2"/>
    <m/>
  </r>
  <r>
    <s v="201902-201902"/>
    <s v="HCM0"/>
    <x v="6"/>
    <x v="28"/>
    <x v="28"/>
    <x v="0"/>
    <x v="0"/>
    <m/>
    <m/>
    <m/>
    <s v="VD"/>
    <m/>
    <m/>
    <m/>
    <m/>
    <m/>
    <n v="-130950"/>
  </r>
  <r>
    <s v="201902-201902"/>
    <s v="HCM0"/>
    <x v="6"/>
    <x v="29"/>
    <x v="29"/>
    <x v="36"/>
    <x v="36"/>
    <s v="KLT0034"/>
    <s v="KG"/>
    <n v="1000"/>
    <s v="VD"/>
    <n v="113875000"/>
    <m/>
    <n v="106953000"/>
    <n v="6922000"/>
    <n v="6.0785949506037301E-2"/>
    <m/>
  </r>
  <r>
    <s v="201902-201902"/>
    <s v="HCM0"/>
    <x v="6"/>
    <x v="29"/>
    <x v="29"/>
    <x v="0"/>
    <x v="0"/>
    <m/>
    <m/>
    <m/>
    <s v="VD"/>
    <m/>
    <m/>
    <m/>
    <m/>
    <m/>
    <n v="-1177846"/>
  </r>
  <r>
    <s v="201902-201902"/>
    <s v="HCM0"/>
    <x v="6"/>
    <x v="30"/>
    <x v="30"/>
    <x v="37"/>
    <x v="37"/>
    <s v="CHT0004"/>
    <s v="KG"/>
    <n v="2775"/>
    <s v="VD"/>
    <n v="206432028"/>
    <m/>
    <n v="182741575.5"/>
    <n v="23690452.5"/>
    <n v="0.114761516076371"/>
    <m/>
  </r>
  <r>
    <s v="201902-201902"/>
    <s v="HCM0"/>
    <x v="6"/>
    <x v="30"/>
    <x v="30"/>
    <x v="21"/>
    <x v="21"/>
    <s v="FBN006301"/>
    <s v="KG"/>
    <n v="3000"/>
    <s v="VD"/>
    <n v="216444000"/>
    <m/>
    <n v="197558460"/>
    <n v="18885540"/>
    <n v="8.72537007262848E-2"/>
    <m/>
  </r>
  <r>
    <s v="201902-201902"/>
    <s v="HCM0"/>
    <x v="6"/>
    <x v="30"/>
    <x v="30"/>
    <x v="21"/>
    <x v="21"/>
    <s v="FBN006401"/>
    <s v="KG"/>
    <n v="4000"/>
    <s v="VD"/>
    <n v="288592000"/>
    <m/>
    <n v="263411280"/>
    <n v="25180720"/>
    <n v="8.72537007262848E-2"/>
    <m/>
  </r>
  <r>
    <s v="201902-201902"/>
    <s v="HCM0"/>
    <x v="6"/>
    <x v="30"/>
    <x v="30"/>
    <x v="38"/>
    <x v="38"/>
    <s v="MRM173601"/>
    <s v="KG"/>
    <n v="5000"/>
    <s v="VD"/>
    <n v="370405000"/>
    <m/>
    <n v="330010650"/>
    <n v="40394350"/>
    <n v="0.10905454839972401"/>
    <m/>
  </r>
  <r>
    <s v="201902-201902"/>
    <s v="HCM0"/>
    <x v="6"/>
    <x v="30"/>
    <x v="30"/>
    <x v="0"/>
    <x v="0"/>
    <s v="FBN1901"/>
    <m/>
    <m/>
    <s v="VD"/>
    <m/>
    <m/>
    <n v="7161000"/>
    <n v="-7161000"/>
    <m/>
    <m/>
  </r>
  <r>
    <s v="201902-201902"/>
    <s v="HCM0"/>
    <x v="6"/>
    <x v="30"/>
    <x v="30"/>
    <x v="0"/>
    <x v="0"/>
    <s v="SGW1902"/>
    <m/>
    <m/>
    <s v="VD"/>
    <m/>
    <m/>
    <n v="23664215"/>
    <n v="-23664215"/>
    <m/>
    <m/>
  </r>
  <r>
    <s v="201902-201902"/>
    <s v="HCM0"/>
    <x v="6"/>
    <x v="30"/>
    <x v="30"/>
    <x v="0"/>
    <x v="0"/>
    <m/>
    <m/>
    <m/>
    <s v="VD"/>
    <m/>
    <m/>
    <m/>
    <m/>
    <m/>
    <n v="-3533200"/>
  </r>
  <r>
    <s v="201902-201902"/>
    <s v="HCM0"/>
    <x v="6"/>
    <x v="31"/>
    <x v="31"/>
    <x v="39"/>
    <x v="39"/>
    <s v="TOV005101"/>
    <s v="KG"/>
    <n v="3000"/>
    <s v="VD"/>
    <n v="353861640"/>
    <m/>
    <n v="323291700"/>
    <n v="30569940"/>
    <n v="8.6389527839185895E-2"/>
    <m/>
  </r>
  <r>
    <s v="201902-201902"/>
    <s v="HCM0"/>
    <x v="6"/>
    <x v="31"/>
    <x v="31"/>
    <x v="0"/>
    <x v="0"/>
    <s v="TOV1901"/>
    <m/>
    <m/>
    <s v="VD"/>
    <m/>
    <m/>
    <n v="2883837"/>
    <n v="-2883837"/>
    <m/>
    <m/>
  </r>
  <r>
    <s v="201902-201902"/>
    <s v="HCM0"/>
    <x v="6"/>
    <x v="31"/>
    <x v="31"/>
    <x v="0"/>
    <x v="0"/>
    <m/>
    <m/>
    <m/>
    <s v="VD"/>
    <m/>
    <m/>
    <m/>
    <m/>
    <m/>
    <n v="-2572724"/>
  </r>
  <r>
    <s v="201902-201902"/>
    <s v="HCM0"/>
    <x v="6"/>
    <x v="32"/>
    <x v="32"/>
    <x v="40"/>
    <x v="40"/>
    <s v="ALP0036"/>
    <s v="KG"/>
    <n v="200"/>
    <s v="VD"/>
    <n v="37484000"/>
    <m/>
    <n v="32236300"/>
    <n v="5247700"/>
    <n v="0.139998399317041"/>
    <m/>
  </r>
  <r>
    <s v="201902-201902"/>
    <s v="HCM0"/>
    <x v="6"/>
    <x v="33"/>
    <x v="33"/>
    <x v="39"/>
    <x v="39"/>
    <s v="TOV005103"/>
    <s v="KG"/>
    <n v="1000"/>
    <s v="VD"/>
    <n v="181180680"/>
    <m/>
    <n v="170508200"/>
    <n v="10672480"/>
    <n v="5.8905176865436198E-2"/>
    <m/>
  </r>
  <r>
    <s v="201902-201902"/>
    <s v="HCM0"/>
    <x v="6"/>
    <x v="34"/>
    <x v="34"/>
    <x v="39"/>
    <x v="39"/>
    <s v="TOV005102"/>
    <s v="KG"/>
    <n v="500"/>
    <s v="VD"/>
    <n v="69920040"/>
    <m/>
    <n v="64112700"/>
    <n v="5807340"/>
    <n v="8.3056874681421797E-2"/>
    <m/>
  </r>
  <r>
    <s v="201902-201902"/>
    <s v="HCM0"/>
    <x v="6"/>
    <x v="35"/>
    <x v="35"/>
    <x v="22"/>
    <x v="22"/>
    <s v="TOP0150"/>
    <s v="KG"/>
    <n v="49500"/>
    <s v="VD"/>
    <n v="1613700000"/>
    <m/>
    <n v="1450586475"/>
    <n v="163113525"/>
    <n v="0.101080451756832"/>
    <n v="-45663.75"/>
  </r>
  <r>
    <s v="201902-201902"/>
    <s v="HCM0"/>
    <x v="6"/>
    <x v="35"/>
    <x v="35"/>
    <x v="0"/>
    <x v="0"/>
    <s v="TOP0155"/>
    <m/>
    <m/>
    <s v="VD"/>
    <m/>
    <m/>
    <m/>
    <m/>
    <m/>
    <n v="-228318.75"/>
  </r>
  <r>
    <s v="201902-201902"/>
    <s v="HCM0"/>
    <x v="6"/>
    <x v="36"/>
    <x v="36"/>
    <x v="41"/>
    <x v="41"/>
    <s v="TYI001301"/>
    <s v="KG"/>
    <n v="18900"/>
    <s v="VD"/>
    <n v="545321700"/>
    <m/>
    <n v="522204732"/>
    <n v="23116968"/>
    <n v="4.2391432433369097E-2"/>
    <m/>
  </r>
  <r>
    <s v="201902-201902"/>
    <s v="HCM0"/>
    <x v="6"/>
    <x v="36"/>
    <x v="36"/>
    <x v="0"/>
    <x v="0"/>
    <s v="TOP0154"/>
    <m/>
    <m/>
    <s v="VD"/>
    <m/>
    <m/>
    <n v="63240344"/>
    <n v="-63240344"/>
    <m/>
    <m/>
  </r>
  <r>
    <s v="201902-201902"/>
    <s v="HCM0"/>
    <x v="6"/>
    <x v="37"/>
    <x v="37"/>
    <x v="41"/>
    <x v="41"/>
    <s v="TYI001302"/>
    <s v="KG"/>
    <n v="100"/>
    <s v="VD"/>
    <n v="2838800"/>
    <m/>
    <n v="2716668"/>
    <n v="122132"/>
    <n v="4.3022403832605298E-2"/>
    <m/>
  </r>
  <r>
    <s v="201902-201902"/>
    <s v="HCM0"/>
    <x v="6"/>
    <x v="37"/>
    <x v="37"/>
    <x v="22"/>
    <x v="22"/>
    <s v="TOP0152"/>
    <s v="KG"/>
    <n v="38000"/>
    <s v="VD"/>
    <n v="1072132000"/>
    <m/>
    <n v="1028377280"/>
    <n v="43754720"/>
    <n v="4.0810944920961198E-2"/>
    <m/>
  </r>
  <r>
    <s v="201902-201902"/>
    <s v="HCM0"/>
    <x v="6"/>
    <x v="37"/>
    <x v="37"/>
    <x v="22"/>
    <x v="22"/>
    <s v="TOP0153"/>
    <s v="KG"/>
    <n v="19000"/>
    <s v="VD"/>
    <n v="536066000"/>
    <m/>
    <n v="513966720"/>
    <n v="22099280"/>
    <n v="4.1224923796696601E-2"/>
    <m/>
  </r>
  <r>
    <s v="201902-201902"/>
    <s v="HCM0"/>
    <x v="6"/>
    <x v="38"/>
    <x v="38"/>
    <x v="21"/>
    <x v="21"/>
    <s v="FBN006302"/>
    <s v="KG"/>
    <n v="2000"/>
    <s v="VD"/>
    <n v="144296000"/>
    <m/>
    <n v="131714172"/>
    <n v="12581828"/>
    <n v="8.71945722681155E-2"/>
    <m/>
  </r>
  <r>
    <s v="201902-201902"/>
    <s v="HCM0"/>
    <x v="6"/>
    <x v="38"/>
    <x v="38"/>
    <x v="21"/>
    <x v="21"/>
    <s v="FBN006402"/>
    <s v="KG"/>
    <n v="1000"/>
    <s v="VD"/>
    <n v="72148000"/>
    <m/>
    <n v="65867040"/>
    <n v="6280960"/>
    <n v="8.7056605865720393E-2"/>
    <m/>
  </r>
  <r>
    <s v="201902-201902"/>
    <s v="HCM0"/>
    <x v="6"/>
    <x v="38"/>
    <x v="38"/>
    <x v="38"/>
    <x v="38"/>
    <s v="MRM173602"/>
    <s v="KG"/>
    <n v="3000"/>
    <s v="VD"/>
    <n v="222243000"/>
    <m/>
    <n v="197558460"/>
    <n v="24684540"/>
    <n v="0.111070044950797"/>
    <m/>
  </r>
  <r>
    <s v="201902-201902"/>
    <s v="HCM0"/>
    <x v="6"/>
    <x v="39"/>
    <x v="39"/>
    <x v="33"/>
    <x v="33"/>
    <s v="TKG004503"/>
    <s v="KG"/>
    <n v="1000"/>
    <s v="VD"/>
    <n v="247614000"/>
    <m/>
    <n v="221157090"/>
    <n v="26456910"/>
    <n v="0.106847391504519"/>
    <m/>
  </r>
  <r>
    <s v="201902-201902"/>
    <s v="HCM0"/>
    <x v="6"/>
    <x v="40"/>
    <x v="40"/>
    <x v="32"/>
    <x v="32"/>
    <s v="DCV002302"/>
    <s v="KG"/>
    <n v="4000"/>
    <s v="VD"/>
    <n v="215380000"/>
    <m/>
    <n v="197287200"/>
    <n v="18092800"/>
    <n v="8.4004085801838602E-2"/>
    <m/>
  </r>
  <r>
    <s v="201902-201902"/>
    <s v="HCM0"/>
    <x v="6"/>
    <x v="40"/>
    <x v="40"/>
    <x v="42"/>
    <x v="42"/>
    <s v="SSP0003"/>
    <s v="KG"/>
    <n v="0"/>
    <s v="VD"/>
    <n v="0"/>
    <m/>
    <m/>
    <n v="0"/>
    <m/>
    <m/>
  </r>
  <r>
    <s v="201902-201902"/>
    <s v="HCM0"/>
    <x v="6"/>
    <x v="40"/>
    <x v="40"/>
    <x v="33"/>
    <x v="33"/>
    <s v="TKG004502"/>
    <s v="KG"/>
    <n v="1000"/>
    <s v="VD"/>
    <n v="53845000"/>
    <m/>
    <n v="49321800"/>
    <n v="4523200"/>
    <n v="8.4004085801838602E-2"/>
    <m/>
  </r>
  <r>
    <s v="201902-201902"/>
    <s v="HCM0"/>
    <x v="6"/>
    <x v="1"/>
    <x v="1"/>
    <x v="0"/>
    <x v="0"/>
    <m/>
    <m/>
    <m/>
    <s v="VD"/>
    <m/>
    <m/>
    <m/>
    <m/>
    <m/>
    <n v="-0.25"/>
  </r>
  <r>
    <s v="201902-201902"/>
    <s v="HCM0"/>
    <x v="7"/>
    <x v="41"/>
    <x v="41"/>
    <x v="43"/>
    <x v="43"/>
    <s v="VTE006101"/>
    <s v="KG"/>
    <n v="250"/>
    <s v="VD"/>
    <n v="14540250"/>
    <m/>
    <n v="11318817.5"/>
    <n v="3221432.5"/>
    <n v="0.22155275872148"/>
    <m/>
  </r>
  <r>
    <s v="201902-201902"/>
    <s v="HCM0"/>
    <x v="7"/>
    <x v="41"/>
    <x v="41"/>
    <x v="43"/>
    <x v="43"/>
    <s v="VTE006305"/>
    <s v="KG"/>
    <n v="25"/>
    <s v="VD"/>
    <n v="1454025"/>
    <m/>
    <n v="1131997.8999999999"/>
    <n v="322027.09999999998"/>
    <n v="0.221472877013806"/>
    <m/>
  </r>
  <r>
    <s v="201902-201902"/>
    <s v="HCM0"/>
    <x v="7"/>
    <x v="42"/>
    <x v="42"/>
    <x v="44"/>
    <x v="44"/>
    <s v="MIK000301"/>
    <s v="KG"/>
    <n v="275"/>
    <s v="VD"/>
    <n v="23381325"/>
    <m/>
    <n v="21042494.550000001"/>
    <n v="2338830.4500000002"/>
    <n v="0.100029850746268"/>
    <m/>
  </r>
  <r>
    <s v="201902-201902"/>
    <s v="HCM0"/>
    <x v="7"/>
    <x v="42"/>
    <x v="42"/>
    <x v="45"/>
    <x v="45"/>
    <s v="NIS000802"/>
    <s v="KG"/>
    <n v="250"/>
    <s v="VD"/>
    <n v="21066500"/>
    <m/>
    <n v="19100867.5"/>
    <n v="1965632.5"/>
    <n v="9.3306078370873097E-2"/>
    <m/>
  </r>
  <r>
    <s v="201902-201902"/>
    <s v="HCM0"/>
    <x v="7"/>
    <x v="42"/>
    <x v="42"/>
    <x v="46"/>
    <x v="46"/>
    <s v="NID000402"/>
    <s v="KG"/>
    <n v="200"/>
    <s v="VD"/>
    <n v="17158780"/>
    <m/>
    <n v="15295083.550000001"/>
    <n v="1863696.45"/>
    <n v="0.108614741257828"/>
    <m/>
  </r>
  <r>
    <s v="201902-201902"/>
    <s v="HCM0"/>
    <x v="7"/>
    <x v="42"/>
    <x v="42"/>
    <x v="47"/>
    <x v="47"/>
    <s v="OHA000304"/>
    <s v="KG"/>
    <n v="500"/>
    <s v="VD"/>
    <n v="43135500"/>
    <m/>
    <n v="38259292.5"/>
    <n v="4876207.5"/>
    <n v="0.113043954515422"/>
    <m/>
  </r>
  <r>
    <s v="201902-201902"/>
    <s v="HCM0"/>
    <x v="7"/>
    <x v="43"/>
    <x v="43"/>
    <x v="43"/>
    <x v="43"/>
    <s v="VTE006114"/>
    <s v="KG"/>
    <n v="375"/>
    <s v="VD"/>
    <n v="31883625"/>
    <m/>
    <n v="28651417.399999999"/>
    <n v="3232207.6"/>
    <n v="0.10137516044678101"/>
    <m/>
  </r>
  <r>
    <s v="201902-201902"/>
    <s v="HCM0"/>
    <x v="7"/>
    <x v="44"/>
    <x v="44"/>
    <x v="43"/>
    <x v="43"/>
    <s v="VTE006112"/>
    <s v="KG"/>
    <n v="75"/>
    <s v="VD"/>
    <n v="10003050"/>
    <m/>
    <n v="8928000.9000000004"/>
    <n v="1075049.1000000001"/>
    <n v="0.107472131000044"/>
    <m/>
  </r>
  <r>
    <s v="201902-201902"/>
    <s v="HCM0"/>
    <x v="7"/>
    <x v="45"/>
    <x v="45"/>
    <x v="43"/>
    <x v="43"/>
    <s v="VTE006118"/>
    <s v="KG"/>
    <n v="100"/>
    <s v="VD"/>
    <n v="13337400"/>
    <m/>
    <n v="11887026"/>
    <n v="1450374"/>
    <n v="0.108744882810742"/>
    <m/>
  </r>
  <r>
    <s v="201902-201902"/>
    <s v="HCM0"/>
    <x v="7"/>
    <x v="45"/>
    <x v="45"/>
    <x v="43"/>
    <x v="43"/>
    <s v="VTE006302"/>
    <s v="KG"/>
    <n v="25"/>
    <s v="VD"/>
    <n v="3334350"/>
    <m/>
    <n v="2971756.5"/>
    <n v="362593.5"/>
    <n v="0.108744882810742"/>
    <m/>
  </r>
  <r>
    <s v="201902-201902"/>
    <s v="HCM0"/>
    <x v="7"/>
    <x v="46"/>
    <x v="46"/>
    <x v="47"/>
    <x v="47"/>
    <s v="OHA000305"/>
    <s v="KG"/>
    <n v="550"/>
    <s v="VD"/>
    <n v="70377450"/>
    <m/>
    <n v="62132713.5"/>
    <n v="8244736.5"/>
    <n v="0.117150259067357"/>
    <m/>
  </r>
  <r>
    <s v="201902-201902"/>
    <s v="HCM0"/>
    <x v="7"/>
    <x v="46"/>
    <x v="46"/>
    <x v="43"/>
    <x v="43"/>
    <s v="VTE006107"/>
    <s v="KG"/>
    <n v="200"/>
    <s v="VD"/>
    <n v="25413600"/>
    <m/>
    <n v="22623493.75"/>
    <n v="2790106.25"/>
    <n v="0.109787918673466"/>
    <m/>
  </r>
  <r>
    <s v="201902-201902"/>
    <s v="HCM0"/>
    <x v="7"/>
    <x v="47"/>
    <x v="47"/>
    <x v="47"/>
    <x v="47"/>
    <s v="OHA000307"/>
    <s v="KG"/>
    <n v="150"/>
    <s v="VD"/>
    <n v="19193850"/>
    <m/>
    <n v="16970345.600000001"/>
    <n v="2223504.4"/>
    <n v="0.11584462731552"/>
    <m/>
  </r>
  <r>
    <s v="201902-201902"/>
    <s v="HCM0"/>
    <x v="7"/>
    <x v="48"/>
    <x v="48"/>
    <x v="45"/>
    <x v="45"/>
    <s v="NIS000813"/>
    <s v="KG"/>
    <n v="150"/>
    <s v="VD"/>
    <n v="18890400"/>
    <m/>
    <n v="16945285.5"/>
    <n v="1945114.5"/>
    <n v="0.102968412526997"/>
    <m/>
  </r>
  <r>
    <s v="201902-201902"/>
    <s v="HCM0"/>
    <x v="7"/>
    <x v="49"/>
    <x v="49"/>
    <x v="44"/>
    <x v="44"/>
    <s v="MIK000303"/>
    <s v="KG"/>
    <n v="75"/>
    <s v="VD"/>
    <n v="11807475"/>
    <m/>
    <n v="10600480"/>
    <n v="1206995"/>
    <n v="0.102222956220529"/>
    <m/>
  </r>
  <r>
    <s v="201902-201902"/>
    <s v="HCM0"/>
    <x v="7"/>
    <x v="50"/>
    <x v="50"/>
    <x v="44"/>
    <x v="44"/>
    <s v="MIK000304"/>
    <s v="KG"/>
    <n v="175"/>
    <s v="VD"/>
    <n v="12876150"/>
    <m/>
    <n v="11719999.6"/>
    <n v="1156150.3999999999"/>
    <n v="8.9790069236534195E-2"/>
    <m/>
  </r>
  <r>
    <s v="201902-201902"/>
    <s v="HCM0"/>
    <x v="7"/>
    <x v="50"/>
    <x v="50"/>
    <x v="45"/>
    <x v="45"/>
    <s v="NIS000814"/>
    <s v="KG"/>
    <n v="1400"/>
    <s v="VD"/>
    <n v="102091500"/>
    <m/>
    <n v="93760926"/>
    <n v="8330574"/>
    <n v="8.1599094929548394E-2"/>
    <m/>
  </r>
  <r>
    <s v="201902-201902"/>
    <s v="HCM0"/>
    <x v="7"/>
    <x v="50"/>
    <x v="50"/>
    <x v="45"/>
    <x v="45"/>
    <s v="NIS001007"/>
    <s v="KG"/>
    <n v="350"/>
    <s v="VD"/>
    <n v="25533900"/>
    <m/>
    <n v="23440231.5"/>
    <n v="2093668.5"/>
    <n v="8.1995641088905294E-2"/>
    <m/>
  </r>
  <r>
    <s v="201902-201902"/>
    <s v="HCM0"/>
    <x v="7"/>
    <x v="50"/>
    <x v="50"/>
    <x v="48"/>
    <x v="48"/>
    <s v="NIO0004"/>
    <s v="KG"/>
    <n v="1500"/>
    <s v="VD"/>
    <n v="110367000"/>
    <m/>
    <n v="100458135"/>
    <n v="9908865"/>
    <n v="8.9781048683030204E-2"/>
    <m/>
  </r>
  <r>
    <s v="201902-201902"/>
    <s v="HCM0"/>
    <x v="7"/>
    <x v="50"/>
    <x v="50"/>
    <x v="47"/>
    <x v="47"/>
    <s v="OHA000301"/>
    <s v="KG"/>
    <n v="900"/>
    <s v="VD"/>
    <n v="67430340"/>
    <m/>
    <n v="60274881"/>
    <n v="7155459"/>
    <n v="0.106116312034019"/>
    <m/>
  </r>
  <r>
    <s v="201902-201902"/>
    <s v="HCM0"/>
    <x v="7"/>
    <x v="50"/>
    <x v="50"/>
    <x v="49"/>
    <x v="49"/>
    <s v="RKH001702"/>
    <s v="KG"/>
    <n v="100"/>
    <s v="VD"/>
    <n v="7357800"/>
    <m/>
    <n v="6697209"/>
    <n v="660591"/>
    <n v="8.9781048683030204E-2"/>
    <m/>
  </r>
  <r>
    <s v="201902-201902"/>
    <s v="HCM0"/>
    <x v="7"/>
    <x v="50"/>
    <x v="50"/>
    <x v="43"/>
    <x v="43"/>
    <s v="VTE006109"/>
    <s v="KG"/>
    <n v="3250"/>
    <s v="VD"/>
    <n v="239128500"/>
    <m/>
    <n v="217659292.5"/>
    <n v="21469207.5"/>
    <n v="8.9781048683030204E-2"/>
    <m/>
  </r>
  <r>
    <s v="201902-201902"/>
    <s v="HCM0"/>
    <x v="7"/>
    <x v="50"/>
    <x v="50"/>
    <x v="50"/>
    <x v="50"/>
    <s v="YKV000802"/>
    <s v="KG"/>
    <n v="650"/>
    <s v="VD"/>
    <n v="49344100"/>
    <m/>
    <n v="43531858.5"/>
    <n v="5812241.5"/>
    <n v="0.117789999209631"/>
    <m/>
  </r>
  <r>
    <s v="201902-201902"/>
    <s v="HCM0"/>
    <x v="7"/>
    <x v="50"/>
    <x v="50"/>
    <x v="50"/>
    <x v="50"/>
    <s v="YKV001003"/>
    <s v="KG"/>
    <n v="1000"/>
    <s v="VD"/>
    <n v="75914000"/>
    <m/>
    <n v="66972090"/>
    <n v="8941910"/>
    <n v="0.117789999209631"/>
    <m/>
  </r>
  <r>
    <s v="201902-201902"/>
    <s v="HCM0"/>
    <x v="7"/>
    <x v="50"/>
    <x v="50"/>
    <x v="0"/>
    <x v="0"/>
    <m/>
    <m/>
    <m/>
    <s v="VD"/>
    <m/>
    <m/>
    <n v="9732758"/>
    <n v="-9732758"/>
    <m/>
    <n v="-47518.8"/>
  </r>
  <r>
    <s v="201902-201902"/>
    <s v="HCM0"/>
    <x v="7"/>
    <x v="51"/>
    <x v="51"/>
    <x v="47"/>
    <x v="47"/>
    <s v="OHA000308"/>
    <s v="KG"/>
    <n v="25"/>
    <s v="VD"/>
    <n v="3355420.8"/>
    <m/>
    <n v="2976000.3"/>
    <n v="379420.5"/>
    <n v="0.113076875484588"/>
    <m/>
  </r>
  <r>
    <s v="201902-201902"/>
    <s v="HCM0"/>
    <x v="7"/>
    <x v="52"/>
    <x v="52"/>
    <x v="0"/>
    <x v="0"/>
    <m/>
    <m/>
    <m/>
    <s v="VD"/>
    <m/>
    <m/>
    <m/>
    <m/>
    <m/>
    <n v="-18231505.949999999"/>
  </r>
  <r>
    <s v="201902-201902"/>
    <s v="HCM0"/>
    <x v="7"/>
    <x v="53"/>
    <x v="53"/>
    <x v="43"/>
    <x v="43"/>
    <s v="VTE006116"/>
    <s v="KG"/>
    <n v="25"/>
    <s v="VD"/>
    <n v="3334350"/>
    <m/>
    <n v="2971756.5"/>
    <n v="362593.5"/>
    <n v="0.108744882810742"/>
    <m/>
  </r>
  <r>
    <s v="201902-201902"/>
    <s v="HCM0"/>
    <x v="7"/>
    <x v="53"/>
    <x v="53"/>
    <x v="50"/>
    <x v="50"/>
    <s v="YKV001004"/>
    <s v="KG"/>
    <n v="75"/>
    <s v="VD"/>
    <n v="10171275"/>
    <m/>
    <n v="8915269.5"/>
    <n v="1256005.5"/>
    <n v="0.12348555122145401"/>
    <m/>
  </r>
  <r>
    <s v="201902-201902"/>
    <s v="HCM0"/>
    <x v="7"/>
    <x v="53"/>
    <x v="53"/>
    <x v="0"/>
    <x v="0"/>
    <s v="STL0005"/>
    <m/>
    <m/>
    <s v="VD"/>
    <m/>
    <m/>
    <m/>
    <m/>
    <m/>
    <n v="-1681.25"/>
  </r>
  <r>
    <s v="201902-201902"/>
    <s v="HCM0"/>
    <x v="7"/>
    <x v="54"/>
    <x v="54"/>
    <x v="44"/>
    <x v="44"/>
    <s v="MIK000302"/>
    <s v="KG"/>
    <n v="200"/>
    <s v="VD"/>
    <n v="22143400"/>
    <m/>
    <n v="19505376"/>
    <n v="2638024"/>
    <n v="0.119133647046072"/>
    <m/>
  </r>
  <r>
    <s v="201902-201902"/>
    <s v="HCM0"/>
    <x v="7"/>
    <x v="54"/>
    <x v="54"/>
    <x v="45"/>
    <x v="45"/>
    <s v="NIS000801"/>
    <s v="KG"/>
    <n v="650"/>
    <s v="VD"/>
    <n v="71325150"/>
    <m/>
    <n v="63392472"/>
    <n v="7932678"/>
    <n v="0.111218525302785"/>
    <m/>
  </r>
  <r>
    <s v="201902-201902"/>
    <s v="HCM0"/>
    <x v="7"/>
    <x v="54"/>
    <x v="54"/>
    <x v="45"/>
    <x v="45"/>
    <s v="NIS001001"/>
    <s v="KG"/>
    <n v="450"/>
    <s v="VD"/>
    <n v="49400280"/>
    <m/>
    <n v="43887096"/>
    <n v="5513184"/>
    <n v="0.11160228241621301"/>
    <m/>
  </r>
  <r>
    <s v="201902-201902"/>
    <s v="HCM0"/>
    <x v="7"/>
    <x v="54"/>
    <x v="54"/>
    <x v="43"/>
    <x v="43"/>
    <s v="VTE006124"/>
    <s v="KG"/>
    <n v="300"/>
    <s v="VD"/>
    <n v="33215100"/>
    <m/>
    <n v="29258064"/>
    <n v="3957036"/>
    <n v="0.119133647046072"/>
    <m/>
  </r>
  <r>
    <s v="201902-201902"/>
    <s v="HCM0"/>
    <x v="7"/>
    <x v="55"/>
    <x v="55"/>
    <x v="45"/>
    <x v="45"/>
    <s v="NIS000811"/>
    <s v="KG"/>
    <n v="175"/>
    <s v="VD"/>
    <n v="29169000"/>
    <m/>
    <n v="27528410"/>
    <n v="1640590"/>
    <n v="5.62443004559635E-2"/>
    <m/>
  </r>
  <r>
    <s v="201902-201902"/>
    <s v="HCM0"/>
    <x v="7"/>
    <x v="55"/>
    <x v="55"/>
    <x v="47"/>
    <x v="47"/>
    <s v="OHA000306"/>
    <s v="KG"/>
    <n v="350"/>
    <s v="VD"/>
    <n v="59052210"/>
    <m/>
    <n v="55056820"/>
    <n v="3995390"/>
    <n v="6.7658602446885499E-2"/>
    <m/>
  </r>
  <r>
    <s v="201902-201902"/>
    <s v="HCM0"/>
    <x v="7"/>
    <x v="55"/>
    <x v="55"/>
    <x v="43"/>
    <x v="43"/>
    <s v="VTE006121"/>
    <s v="KG"/>
    <n v="25"/>
    <s v="VD"/>
    <n v="4204450"/>
    <m/>
    <n v="3932630"/>
    <n v="271820"/>
    <n v="6.4650548823270496E-2"/>
    <m/>
  </r>
  <r>
    <s v="201902-201902"/>
    <s v="HCM0"/>
    <x v="7"/>
    <x v="56"/>
    <x v="56"/>
    <x v="45"/>
    <x v="45"/>
    <s v="NIS000803"/>
    <s v="KG"/>
    <n v="440"/>
    <s v="VD"/>
    <n v="75987560"/>
    <m/>
    <n v="71697146.400000006"/>
    <n v="4290413.5999999996"/>
    <n v="5.6462052472799402E-2"/>
    <m/>
  </r>
  <r>
    <s v="201902-201902"/>
    <s v="HCM0"/>
    <x v="7"/>
    <x v="56"/>
    <x v="56"/>
    <x v="45"/>
    <x v="45"/>
    <s v="NIS001002"/>
    <s v="KG"/>
    <n v="760"/>
    <s v="VD"/>
    <n v="131307936"/>
    <m/>
    <n v="123840525.59999999"/>
    <n v="7467410.4000000004"/>
    <n v="5.6869452277431197E-2"/>
    <m/>
  </r>
  <r>
    <s v="201902-201902"/>
    <s v="HCM0"/>
    <x v="7"/>
    <x v="56"/>
    <x v="56"/>
    <x v="43"/>
    <x v="43"/>
    <s v="VTE006122"/>
    <s v="KG"/>
    <n v="40"/>
    <s v="VD"/>
    <n v="6970040"/>
    <m/>
    <n v="6517922.4000000004"/>
    <n v="452117.6"/>
    <n v="6.4865854428381997E-2"/>
    <m/>
  </r>
  <r>
    <s v="201902-201902"/>
    <s v="HCM0"/>
    <x v="7"/>
    <x v="56"/>
    <x v="56"/>
    <x v="43"/>
    <x v="43"/>
    <s v="VTE006123"/>
    <s v="KG"/>
    <n v="1120"/>
    <s v="VD"/>
    <n v="195161120"/>
    <m/>
    <n v="182501827.19999999"/>
    <n v="12659292.800000001"/>
    <n v="6.4865854428381997E-2"/>
    <m/>
  </r>
  <r>
    <s v="201902-201902"/>
    <s v="HCM0"/>
    <x v="7"/>
    <x v="56"/>
    <x v="56"/>
    <x v="0"/>
    <x v="0"/>
    <m/>
    <m/>
    <m/>
    <s v="VD"/>
    <m/>
    <m/>
    <m/>
    <m/>
    <m/>
    <n v="-4631107.5"/>
  </r>
  <r>
    <s v="201902-201902"/>
    <s v="HCM0"/>
    <x v="7"/>
    <x v="57"/>
    <x v="57"/>
    <x v="44"/>
    <x v="44"/>
    <s v="MIK000305"/>
    <s v="KG"/>
    <n v="100"/>
    <s v="VD"/>
    <n v="9670200"/>
    <m/>
    <n v="8863965"/>
    <n v="806235"/>
    <n v="8.3373146367189899E-2"/>
    <m/>
  </r>
  <r>
    <s v="201902-201902"/>
    <s v="HCM0"/>
    <x v="7"/>
    <x v="57"/>
    <x v="57"/>
    <x v="45"/>
    <x v="45"/>
    <s v="NIS000805"/>
    <s v="KG"/>
    <n v="275"/>
    <s v="VD"/>
    <n v="26356275"/>
    <m/>
    <n v="24375903.75"/>
    <n v="1980371.25"/>
    <n v="7.5138510658277702E-2"/>
    <m/>
  </r>
  <r>
    <s v="201902-201902"/>
    <s v="HCM0"/>
    <x v="7"/>
    <x v="57"/>
    <x v="57"/>
    <x v="43"/>
    <x v="43"/>
    <s v="VTE006104"/>
    <s v="KG"/>
    <n v="450"/>
    <s v="VD"/>
    <n v="43515900"/>
    <m/>
    <n v="39887842.5"/>
    <n v="3628057.5"/>
    <n v="8.3373146367189899E-2"/>
    <m/>
  </r>
  <r>
    <s v="201902-201902"/>
    <s v="HCM0"/>
    <x v="7"/>
    <x v="57"/>
    <x v="57"/>
    <x v="0"/>
    <x v="0"/>
    <m/>
    <m/>
    <m/>
    <s v="VD"/>
    <m/>
    <m/>
    <m/>
    <m/>
    <m/>
    <n v="-6904280.3499999996"/>
  </r>
  <r>
    <s v="201902-201902"/>
    <s v="HCM0"/>
    <x v="7"/>
    <x v="58"/>
    <x v="58"/>
    <x v="45"/>
    <x v="45"/>
    <s v="NIS000804"/>
    <s v="KG"/>
    <n v="1550"/>
    <s v="VD"/>
    <n v="165418325"/>
    <m/>
    <n v="153855774.5"/>
    <n v="11562550.5"/>
    <n v="6.9898848873001199E-2"/>
    <m/>
  </r>
  <r>
    <s v="201902-201902"/>
    <s v="HCM0"/>
    <x v="7"/>
    <x v="58"/>
    <x v="58"/>
    <x v="45"/>
    <x v="45"/>
    <s v="NIS001003"/>
    <s v="KG"/>
    <n v="300"/>
    <s v="VD"/>
    <n v="32030280"/>
    <m/>
    <n v="29722454.25"/>
    <n v="2307825.75"/>
    <n v="7.2051376072890999E-2"/>
    <m/>
  </r>
  <r>
    <s v="201902-201902"/>
    <s v="HCM0"/>
    <x v="7"/>
    <x v="58"/>
    <x v="58"/>
    <x v="46"/>
    <x v="46"/>
    <s v="NID000401"/>
    <s v="KG"/>
    <n v="500"/>
    <s v="VD"/>
    <n v="54124700"/>
    <m/>
    <n v="49630895"/>
    <n v="4493805"/>
    <n v="8.3026880518506305E-2"/>
    <m/>
  </r>
  <r>
    <s v="201902-201902"/>
    <s v="HCM0"/>
    <x v="7"/>
    <x v="58"/>
    <x v="58"/>
    <x v="46"/>
    <x v="46"/>
    <s v="NID0005"/>
    <s v="KG"/>
    <n v="500"/>
    <s v="VD"/>
    <n v="54148080"/>
    <m/>
    <n v="49630895"/>
    <n v="4517185"/>
    <n v="8.3422810190130398E-2"/>
    <m/>
  </r>
  <r>
    <s v="201902-201902"/>
    <s v="HCM0"/>
    <x v="7"/>
    <x v="58"/>
    <x v="58"/>
    <x v="46"/>
    <x v="46"/>
    <s v="NID0006"/>
    <s v="KG"/>
    <n v="500"/>
    <s v="VD"/>
    <n v="54148080"/>
    <m/>
    <n v="49470657.5"/>
    <n v="4677422.5"/>
    <n v="8.6382056390549702E-2"/>
    <m/>
  </r>
  <r>
    <s v="201902-201902"/>
    <s v="HCM0"/>
    <x v="7"/>
    <x v="58"/>
    <x v="58"/>
    <x v="43"/>
    <x v="43"/>
    <s v="VTE006115"/>
    <s v="KG"/>
    <n v="1425"/>
    <s v="VD"/>
    <n v="153444000"/>
    <m/>
    <n v="141447934.59999999"/>
    <n v="11996065.4"/>
    <n v="7.8178784442532706E-2"/>
    <m/>
  </r>
  <r>
    <s v="201902-201902"/>
    <s v="HCM0"/>
    <x v="7"/>
    <x v="58"/>
    <x v="58"/>
    <x v="43"/>
    <x v="43"/>
    <s v="VTE006604"/>
    <s v="KG"/>
    <n v="200"/>
    <s v="VD"/>
    <n v="21536000"/>
    <m/>
    <n v="19788263"/>
    <n v="1747737"/>
    <n v="8.1154206909360996E-2"/>
    <m/>
  </r>
  <r>
    <s v="201902-201902"/>
    <s v="HCM0"/>
    <x v="7"/>
    <x v="58"/>
    <x v="58"/>
    <x v="50"/>
    <x v="50"/>
    <s v="YKV000803"/>
    <s v="KG"/>
    <n v="300"/>
    <s v="VD"/>
    <n v="33004800"/>
    <m/>
    <n v="29778537"/>
    <n v="3226263"/>
    <n v="9.77513270796974E-2"/>
    <m/>
  </r>
  <r>
    <s v="201902-201902"/>
    <s v="HCM0"/>
    <x v="7"/>
    <x v="58"/>
    <x v="58"/>
    <x v="50"/>
    <x v="50"/>
    <s v="YKV001006"/>
    <s v="KG"/>
    <n v="275"/>
    <s v="VD"/>
    <n v="30254400"/>
    <m/>
    <n v="27208977.399999999"/>
    <n v="3045422.6"/>
    <n v="0.10066048574752701"/>
    <m/>
  </r>
  <r>
    <s v="201902-201902"/>
    <s v="HCM0"/>
    <x v="7"/>
    <x v="58"/>
    <x v="58"/>
    <x v="0"/>
    <x v="0"/>
    <s v="SGH1921"/>
    <m/>
    <m/>
    <s v="VD"/>
    <m/>
    <m/>
    <n v="42742810"/>
    <n v="-42742810"/>
    <m/>
    <m/>
  </r>
  <r>
    <s v="201902-201902"/>
    <s v="HCM0"/>
    <x v="7"/>
    <x v="58"/>
    <x v="58"/>
    <x v="0"/>
    <x v="0"/>
    <m/>
    <m/>
    <m/>
    <s v="VD"/>
    <m/>
    <m/>
    <m/>
    <m/>
    <m/>
    <n v="56859"/>
  </r>
  <r>
    <s v="201902-201902"/>
    <s v="HCM0"/>
    <x v="7"/>
    <x v="59"/>
    <x v="59"/>
    <x v="43"/>
    <x v="43"/>
    <s v="VTE006105"/>
    <s v="KG"/>
    <n v="1100"/>
    <s v="VD"/>
    <n v="126927900"/>
    <m/>
    <n v="117720295"/>
    <n v="9207605"/>
    <n v="7.2542010070283894E-2"/>
    <m/>
  </r>
  <r>
    <s v="201902-201902"/>
    <s v="HCM0"/>
    <x v="7"/>
    <x v="59"/>
    <x v="59"/>
    <x v="43"/>
    <x v="43"/>
    <s v="VTE006303"/>
    <s v="KG"/>
    <n v="50"/>
    <s v="VD"/>
    <n v="5769450"/>
    <m/>
    <n v="5350922.5"/>
    <n v="418527.5"/>
    <n v="7.2542010070283894E-2"/>
    <m/>
  </r>
  <r>
    <s v="201902-201902"/>
    <s v="HCM0"/>
    <x v="7"/>
    <x v="59"/>
    <x v="59"/>
    <x v="43"/>
    <x v="43"/>
    <s v="VTE006602"/>
    <s v="KG"/>
    <n v="250"/>
    <s v="VD"/>
    <n v="28847250"/>
    <m/>
    <n v="26754612.5"/>
    <n v="2092637.5"/>
    <n v="7.2542010070283894E-2"/>
    <m/>
  </r>
  <r>
    <s v="201902-201902"/>
    <s v="HCM0"/>
    <x v="7"/>
    <x v="60"/>
    <x v="60"/>
    <x v="43"/>
    <x v="43"/>
    <s v="VTE006304"/>
    <s v="KG"/>
    <n v="25"/>
    <s v="VD"/>
    <n v="2978150"/>
    <m/>
    <n v="2661667.25"/>
    <n v="316482.75"/>
    <n v="0.106268236992763"/>
    <m/>
  </r>
  <r>
    <s v="201902-201902"/>
    <s v="HCM0"/>
    <x v="7"/>
    <x v="60"/>
    <x v="60"/>
    <x v="43"/>
    <x v="43"/>
    <s v="VTE006601"/>
    <s v="KG"/>
    <n v="300"/>
    <s v="VD"/>
    <n v="35737800"/>
    <m/>
    <n v="31940007"/>
    <n v="3797793"/>
    <n v="0.106268236992763"/>
    <m/>
  </r>
  <r>
    <s v="201902-201902"/>
    <s v="HCM0"/>
    <x v="7"/>
    <x v="60"/>
    <x v="60"/>
    <x v="50"/>
    <x v="50"/>
    <s v="YKV001007"/>
    <s v="KG"/>
    <n v="575"/>
    <s v="VD"/>
    <n v="69840650"/>
    <m/>
    <n v="61218346.75"/>
    <n v="8622303.25"/>
    <n v="0.12345680130411101"/>
    <m/>
  </r>
  <r>
    <s v="201902-201902"/>
    <s v="HCM0"/>
    <x v="7"/>
    <x v="61"/>
    <x v="61"/>
    <x v="45"/>
    <x v="45"/>
    <s v="NIS000809"/>
    <s v="KG"/>
    <n v="275"/>
    <s v="VD"/>
    <n v="31958575"/>
    <m/>
    <n v="29932331.699999999"/>
    <n v="2026243.3"/>
    <n v="6.3402179227327798E-2"/>
    <m/>
  </r>
  <r>
    <s v="201902-201902"/>
    <s v="HCM0"/>
    <x v="7"/>
    <x v="61"/>
    <x v="61"/>
    <x v="43"/>
    <x v="43"/>
    <s v="VTE006119"/>
    <s v="KG"/>
    <n v="800"/>
    <s v="VD"/>
    <n v="93805600"/>
    <m/>
    <n v="87048324"/>
    <n v="6757276"/>
    <n v="7.2034889175059902E-2"/>
    <m/>
  </r>
  <r>
    <s v="201902-201902"/>
    <s v="HCM0"/>
    <x v="7"/>
    <x v="62"/>
    <x v="62"/>
    <x v="45"/>
    <x v="45"/>
    <s v="NIS000810"/>
    <s v="KG"/>
    <n v="500"/>
    <s v="VD"/>
    <n v="72922500"/>
    <m/>
    <n v="68735617.5"/>
    <n v="4186882.5"/>
    <n v="5.7415509616373497E-2"/>
    <m/>
  </r>
  <r>
    <s v="201902-201902"/>
    <s v="HCM0"/>
    <x v="7"/>
    <x v="63"/>
    <x v="63"/>
    <x v="51"/>
    <x v="51"/>
    <s v="TRI0041P1"/>
    <s v="PC"/>
    <n v="2196"/>
    <s v="VD"/>
    <n v="88665696"/>
    <m/>
    <n v="75270096"/>
    <n v="13395600"/>
    <n v="0.15107984941549399"/>
    <m/>
  </r>
  <r>
    <s v="201902-201902"/>
    <s v="HCM0"/>
    <x v="7"/>
    <x v="64"/>
    <x v="64"/>
    <x v="51"/>
    <x v="51"/>
    <s v="TRI0041P2"/>
    <s v="PC"/>
    <n v="2160"/>
    <s v="VD"/>
    <n v="88732800"/>
    <m/>
    <n v="77226480"/>
    <n v="11506320"/>
    <n v="0.12967380720545199"/>
    <m/>
  </r>
  <r>
    <s v="201902-201902"/>
    <s v="HCM0"/>
    <x v="7"/>
    <x v="65"/>
    <x v="65"/>
    <x v="52"/>
    <x v="52"/>
    <s v="RKV007704"/>
    <s v="KG"/>
    <n v="2000"/>
    <s v="VD"/>
    <n v="267216000"/>
    <m/>
    <n v="235279500"/>
    <n v="31936500"/>
    <n v="0.119515672714208"/>
    <m/>
  </r>
  <r>
    <s v="201902-201902"/>
    <s v="HCM0"/>
    <x v="7"/>
    <x v="66"/>
    <x v="66"/>
    <x v="53"/>
    <x v="53"/>
    <s v="VNS122813"/>
    <s v="KG"/>
    <n v="12000"/>
    <s v="VD"/>
    <n v="794772000"/>
    <m/>
    <n v="763174005"/>
    <n v="31597995"/>
    <n v="3.9757307756186598E-2"/>
    <m/>
  </r>
  <r>
    <s v="201902-201902"/>
    <s v="HCM0"/>
    <x v="7"/>
    <x v="66"/>
    <x v="66"/>
    <x v="53"/>
    <x v="53"/>
    <s v="VNS122908"/>
    <s v="KG"/>
    <n v="2000"/>
    <s v="VD"/>
    <n v="132462000"/>
    <m/>
    <n v="126982020"/>
    <n v="5479980"/>
    <n v="4.1370204285002397E-2"/>
    <m/>
  </r>
  <r>
    <s v="201902-201902"/>
    <s v="HCM0"/>
    <x v="7"/>
    <x v="66"/>
    <x v="66"/>
    <x v="53"/>
    <x v="53"/>
    <s v="VNS123007"/>
    <s v="KG"/>
    <n v="1000"/>
    <s v="VD"/>
    <n v="66231000"/>
    <m/>
    <n v="63491010"/>
    <n v="2739990"/>
    <n v="4.1370204285002397E-2"/>
    <m/>
  </r>
  <r>
    <s v="201902-201902"/>
    <s v="HCM0"/>
    <x v="7"/>
    <x v="66"/>
    <x v="66"/>
    <x v="53"/>
    <x v="53"/>
    <s v="VNS123106"/>
    <s v="KG"/>
    <n v="1000"/>
    <s v="VD"/>
    <n v="66231000"/>
    <m/>
    <n v="63491010"/>
    <n v="2739990"/>
    <n v="4.1370204285002397E-2"/>
    <m/>
  </r>
  <r>
    <s v="201902-201902"/>
    <s v="HCM0"/>
    <x v="7"/>
    <x v="66"/>
    <x v="66"/>
    <x v="53"/>
    <x v="53"/>
    <s v="VNS123207"/>
    <s v="KG"/>
    <n v="3000"/>
    <s v="VD"/>
    <n v="198693000"/>
    <m/>
    <n v="190473030"/>
    <n v="8219970"/>
    <n v="4.1370204285002397E-2"/>
    <m/>
  </r>
  <r>
    <s v="201902-201902"/>
    <s v="HCM0"/>
    <x v="7"/>
    <x v="66"/>
    <x v="66"/>
    <x v="53"/>
    <x v="53"/>
    <s v="VNS123304"/>
    <s v="KG"/>
    <n v="4500"/>
    <s v="VD"/>
    <n v="298039500"/>
    <m/>
    <n v="285709545"/>
    <n v="12329955"/>
    <n v="4.1370204285002397E-2"/>
    <m/>
  </r>
  <r>
    <s v="201902-201902"/>
    <s v="HCM0"/>
    <x v="7"/>
    <x v="66"/>
    <x v="66"/>
    <x v="53"/>
    <x v="53"/>
    <s v="VNS123407"/>
    <s v="KG"/>
    <n v="3000"/>
    <s v="VD"/>
    <n v="198693000"/>
    <m/>
    <n v="190473030"/>
    <n v="8219970"/>
    <n v="4.1370204285002397E-2"/>
    <m/>
  </r>
  <r>
    <s v="201902-201902"/>
    <s v="HCM0"/>
    <x v="7"/>
    <x v="66"/>
    <x v="66"/>
    <x v="53"/>
    <x v="53"/>
    <s v="VNS123506"/>
    <s v="KG"/>
    <n v="4000"/>
    <s v="VD"/>
    <n v="264924000"/>
    <m/>
    <n v="253964040"/>
    <n v="10959960"/>
    <n v="4.1370204285002397E-2"/>
    <m/>
  </r>
  <r>
    <s v="201902-201902"/>
    <s v="HCM0"/>
    <x v="7"/>
    <x v="66"/>
    <x v="66"/>
    <x v="53"/>
    <x v="53"/>
    <s v="VNS123604"/>
    <s v="KG"/>
    <n v="4000"/>
    <s v="VD"/>
    <n v="264924000"/>
    <m/>
    <n v="208893380"/>
    <n v="56030620"/>
    <n v="0.211496957618033"/>
    <m/>
  </r>
  <r>
    <s v="201902-201902"/>
    <s v="HCM0"/>
    <x v="7"/>
    <x v="67"/>
    <x v="67"/>
    <x v="53"/>
    <x v="53"/>
    <s v="VNS122907"/>
    <s v="KG"/>
    <n v="1000"/>
    <s v="VD"/>
    <n v="90909000"/>
    <m/>
    <n v="85904540"/>
    <n v="5004460"/>
    <n v="5.5049115049114999E-2"/>
    <m/>
  </r>
  <r>
    <s v="201902-201902"/>
    <s v="HCM0"/>
    <x v="7"/>
    <x v="67"/>
    <x v="67"/>
    <x v="53"/>
    <x v="53"/>
    <s v="VNS123206"/>
    <s v="KG"/>
    <n v="1000"/>
    <s v="VD"/>
    <n v="90909000"/>
    <m/>
    <n v="85904540"/>
    <n v="5004460"/>
    <n v="5.5049115049114999E-2"/>
    <m/>
  </r>
  <r>
    <s v="201902-201902"/>
    <s v="HCM0"/>
    <x v="7"/>
    <x v="67"/>
    <x v="67"/>
    <x v="53"/>
    <x v="53"/>
    <s v="VNS123406"/>
    <s v="KG"/>
    <n v="1000"/>
    <s v="VD"/>
    <n v="90909000"/>
    <m/>
    <n v="85904540"/>
    <n v="5004460"/>
    <n v="5.5049115049114999E-2"/>
    <m/>
  </r>
  <r>
    <s v="201902-201902"/>
    <s v="HCM0"/>
    <x v="7"/>
    <x v="67"/>
    <x v="67"/>
    <x v="53"/>
    <x v="53"/>
    <s v="VNS123708"/>
    <s v="KG"/>
    <n v="1000"/>
    <s v="VD"/>
    <n v="90909000"/>
    <m/>
    <n v="85904540"/>
    <n v="5004460"/>
    <n v="5.5049115049114999E-2"/>
    <m/>
  </r>
  <r>
    <s v="201902-201902"/>
    <s v="HCM0"/>
    <x v="7"/>
    <x v="67"/>
    <x v="67"/>
    <x v="53"/>
    <x v="53"/>
    <s v="VNS123905"/>
    <s v="KG"/>
    <n v="1000"/>
    <s v="VD"/>
    <n v="90909000"/>
    <m/>
    <n v="85941520"/>
    <n v="4967480"/>
    <n v="5.4642334642334603E-2"/>
    <m/>
  </r>
  <r>
    <s v="201902-201902"/>
    <s v="HCM0"/>
    <x v="7"/>
    <x v="67"/>
    <x v="67"/>
    <x v="53"/>
    <x v="53"/>
    <s v="VNS124005"/>
    <s v="KG"/>
    <n v="1000"/>
    <s v="VD"/>
    <n v="90909000"/>
    <m/>
    <n v="85941520"/>
    <n v="4967480"/>
    <n v="5.4642334642334603E-2"/>
    <m/>
  </r>
  <r>
    <s v="201902-201902"/>
    <s v="HCM0"/>
    <x v="7"/>
    <x v="68"/>
    <x v="68"/>
    <x v="42"/>
    <x v="42"/>
    <s v="SSP015607"/>
    <s v="KG"/>
    <n v="500"/>
    <s v="VD"/>
    <n v="47432000"/>
    <m/>
    <n v="42217000"/>
    <n v="5215000"/>
    <n v="0.109946871310507"/>
    <m/>
  </r>
  <r>
    <s v="201902-201902"/>
    <s v="HCM0"/>
    <x v="7"/>
    <x v="69"/>
    <x v="69"/>
    <x v="43"/>
    <x v="43"/>
    <s v="VTE006402"/>
    <s v="KG"/>
    <n v="113"/>
    <s v="VD"/>
    <n v="26259957"/>
    <m/>
    <n v="17996662.5"/>
    <n v="8263294.5"/>
    <n v="0.31467281153582999"/>
    <m/>
  </r>
  <r>
    <s v="201902-201902"/>
    <s v="HCM0"/>
    <x v="7"/>
    <x v="70"/>
    <x v="70"/>
    <x v="51"/>
    <x v="51"/>
    <s v="TRI003912"/>
    <s v="PC"/>
    <n v="2240"/>
    <s v="VD"/>
    <n v="331042880"/>
    <m/>
    <n v="266439040"/>
    <n v="64603840"/>
    <n v="0.19515248296534801"/>
    <m/>
  </r>
  <r>
    <s v="201902-201902"/>
    <s v="HCM0"/>
    <x v="7"/>
    <x v="70"/>
    <x v="70"/>
    <x v="51"/>
    <x v="51"/>
    <s v="TRI004301"/>
    <s v="PC"/>
    <n v="4998"/>
    <s v="VD"/>
    <n v="738639426"/>
    <m/>
    <n v="735995484"/>
    <n v="2643942"/>
    <n v="3.5794758672954901E-3"/>
    <m/>
  </r>
  <r>
    <s v="201902-201902"/>
    <s v="HCM0"/>
    <x v="7"/>
    <x v="71"/>
    <x v="71"/>
    <x v="54"/>
    <x v="54"/>
    <s v="COM0181"/>
    <s v="PC"/>
    <n v="5023"/>
    <s v="VD"/>
    <n v="23603077"/>
    <m/>
    <n v="26431096.32"/>
    <n v="-2828019.32"/>
    <n v="-0.119815705384514"/>
    <m/>
  </r>
  <r>
    <s v="201902-201902"/>
    <s v="HCM0"/>
    <x v="7"/>
    <x v="72"/>
    <x v="72"/>
    <x v="54"/>
    <x v="54"/>
    <s v="COM017201"/>
    <s v="PC"/>
    <n v="5005"/>
    <s v="VD"/>
    <n v="2117115"/>
    <m/>
    <n v="1183628.58"/>
    <n v="933486.42"/>
    <n v="0.44092381377487699"/>
    <m/>
  </r>
  <r>
    <s v="201902-201902"/>
    <s v="HCM0"/>
    <x v="7"/>
    <x v="73"/>
    <x v="73"/>
    <x v="54"/>
    <x v="54"/>
    <s v="COM018404"/>
    <s v="PC"/>
    <n v="5007"/>
    <s v="VD"/>
    <n v="545763"/>
    <m/>
    <n v="6010085.6699999999"/>
    <n v="-5464322.6699999999"/>
    <n v="-9.9999000000000002"/>
    <m/>
  </r>
  <r>
    <s v="201902-201902"/>
    <s v="HCM0"/>
    <x v="7"/>
    <x v="74"/>
    <x v="74"/>
    <x v="0"/>
    <x v="0"/>
    <m/>
    <m/>
    <m/>
    <s v="VD"/>
    <m/>
    <m/>
    <m/>
    <m/>
    <m/>
    <n v="-11940"/>
  </r>
  <r>
    <s v="201902-201902"/>
    <s v="HCM0"/>
    <x v="7"/>
    <x v="75"/>
    <x v="75"/>
    <x v="54"/>
    <x v="54"/>
    <s v="COM017202"/>
    <s v="PC"/>
    <n v="5006"/>
    <s v="VD"/>
    <n v="1767118"/>
    <m/>
    <n v="1745803.72"/>
    <n v="21314.28"/>
    <n v="1.2061605393640901E-2"/>
    <m/>
  </r>
  <r>
    <s v="201902-201902"/>
    <s v="HCM0"/>
    <x v="7"/>
    <x v="76"/>
    <x v="76"/>
    <x v="54"/>
    <x v="54"/>
    <s v="COM0209"/>
    <s v="PC"/>
    <n v="5023"/>
    <s v="VD"/>
    <n v="88530375"/>
    <m/>
    <n v="86323351.680000007"/>
    <n v="2207023.3199999998"/>
    <n v="2.4929560278040101E-2"/>
    <m/>
  </r>
  <r>
    <s v="201902-201902"/>
    <s v="HCM0"/>
    <x v="7"/>
    <x v="77"/>
    <x v="77"/>
    <x v="54"/>
    <x v="54"/>
    <s v="COM016901"/>
    <s v="PC"/>
    <n v="60054"/>
    <s v="VD"/>
    <n v="10149126"/>
    <m/>
    <n v="9972464.4000000004"/>
    <n v="176661.6"/>
    <n v="1.7406582596373298E-2"/>
    <m/>
  </r>
  <r>
    <s v="201902-201902"/>
    <s v="HCM0"/>
    <x v="7"/>
    <x v="77"/>
    <x v="77"/>
    <x v="0"/>
    <x v="0"/>
    <m/>
    <m/>
    <m/>
    <s v="VD"/>
    <m/>
    <m/>
    <m/>
    <m/>
    <m/>
    <n v="635609.75"/>
  </r>
  <r>
    <s v="201902-201902"/>
    <s v="HCM0"/>
    <x v="7"/>
    <x v="78"/>
    <x v="78"/>
    <x v="54"/>
    <x v="54"/>
    <s v="COM016902"/>
    <s v="PC"/>
    <n v="15026"/>
    <s v="VD"/>
    <n v="15657092"/>
    <m/>
    <n v="15430350"/>
    <n v="226742"/>
    <n v="1.4481744119533801E-2"/>
    <m/>
  </r>
  <r>
    <s v="201902-201902"/>
    <s v="HCM0"/>
    <x v="7"/>
    <x v="79"/>
    <x v="79"/>
    <x v="54"/>
    <x v="54"/>
    <s v="COM002402"/>
    <s v="PC"/>
    <n v="20038"/>
    <s v="VD"/>
    <n v="11000862"/>
    <m/>
    <n v="10605010.65"/>
    <n v="395851.35"/>
    <n v="3.59836665526755E-2"/>
    <m/>
  </r>
  <r>
    <s v="201902-201902"/>
    <s v="HCM0"/>
    <x v="7"/>
    <x v="80"/>
    <x v="80"/>
    <x v="54"/>
    <x v="54"/>
    <s v="COM016903"/>
    <s v="PC"/>
    <n v="19992"/>
    <s v="VD"/>
    <n v="67552968"/>
    <m/>
    <n v="66590790"/>
    <n v="962178"/>
    <n v="1.4243312003700499E-2"/>
    <m/>
  </r>
  <r>
    <s v="201902-201902"/>
    <s v="HCM0"/>
    <x v="7"/>
    <x v="81"/>
    <x v="81"/>
    <x v="54"/>
    <x v="54"/>
    <s v="COM016904"/>
    <s v="PC"/>
    <n v="40050"/>
    <s v="VD"/>
    <n v="3043800"/>
    <m/>
    <n v="2995977.6"/>
    <n v="47822.400000000001"/>
    <n v="1.5711413364872799E-2"/>
    <m/>
  </r>
  <r>
    <s v="201902-201902"/>
    <s v="HCM0"/>
    <x v="7"/>
    <x v="82"/>
    <x v="82"/>
    <x v="54"/>
    <x v="54"/>
    <s v="COM002404"/>
    <s v="PC"/>
    <n v="5005"/>
    <s v="VD"/>
    <n v="170170"/>
    <m/>
    <n v="159999.75"/>
    <n v="10170.25"/>
    <n v="5.9765234765234702E-2"/>
    <m/>
  </r>
  <r>
    <s v="201902-201902"/>
    <s v="HCM0"/>
    <x v="7"/>
    <x v="83"/>
    <x v="83"/>
    <x v="54"/>
    <x v="54"/>
    <s v="COM016905"/>
    <s v="PC"/>
    <n v="20013"/>
    <s v="VD"/>
    <n v="680442"/>
    <m/>
    <n v="653575.19999999995"/>
    <n v="26866.799999999999"/>
    <n v="3.9484335182131597E-2"/>
    <m/>
  </r>
  <r>
    <s v="201902-201902"/>
    <s v="HCM0"/>
    <x v="7"/>
    <x v="84"/>
    <x v="84"/>
    <x v="54"/>
    <x v="54"/>
    <s v="COM016906"/>
    <s v="PC"/>
    <n v="5017"/>
    <s v="VD"/>
    <n v="466581"/>
    <m/>
    <n v="457873.2"/>
    <n v="8707.7999999999993"/>
    <n v="1.8662997421669499E-2"/>
    <m/>
  </r>
  <r>
    <s v="201902-201902"/>
    <s v="HCM0"/>
    <x v="7"/>
    <x v="85"/>
    <x v="85"/>
    <x v="54"/>
    <x v="54"/>
    <s v="COM016907"/>
    <s v="PC"/>
    <n v="5012"/>
    <s v="VD"/>
    <n v="380912"/>
    <m/>
    <n v="374960.4"/>
    <n v="5951.6"/>
    <n v="1.5624606208258E-2"/>
    <m/>
  </r>
  <r>
    <s v="201902-201902"/>
    <s v="HCM0"/>
    <x v="7"/>
    <x v="86"/>
    <x v="86"/>
    <x v="54"/>
    <x v="54"/>
    <s v="COM016908"/>
    <s v="PC"/>
    <n v="5003"/>
    <s v="VD"/>
    <n v="170102"/>
    <m/>
    <n v="163278"/>
    <n v="6824"/>
    <n v="4.0117106206864102E-2"/>
    <m/>
  </r>
  <r>
    <s v="201902-201902"/>
    <s v="HCM0"/>
    <x v="7"/>
    <x v="87"/>
    <x v="87"/>
    <x v="54"/>
    <x v="54"/>
    <s v="COM0175"/>
    <s v="PC"/>
    <n v="5003"/>
    <s v="VD"/>
    <n v="48674187"/>
    <m/>
    <n v="47981008.600000001"/>
    <n v="693178.4"/>
    <n v="1.42411911266232E-2"/>
    <m/>
  </r>
  <r>
    <s v="201902-201902"/>
    <s v="HCM0"/>
    <x v="7"/>
    <x v="88"/>
    <x v="88"/>
    <x v="54"/>
    <x v="54"/>
    <s v="COM016909"/>
    <s v="PC"/>
    <n v="4998"/>
    <s v="VD"/>
    <n v="87944808"/>
    <m/>
    <n v="86699460"/>
    <n v="1245348"/>
    <n v="1.4160563065871899E-2"/>
    <m/>
  </r>
  <r>
    <s v="201902-201902"/>
    <s v="HCM0"/>
    <x v="7"/>
    <x v="89"/>
    <x v="89"/>
    <x v="54"/>
    <x v="54"/>
    <s v="COM0168"/>
    <s v="PC"/>
    <n v="59976"/>
    <s v="VD"/>
    <n v="93982392"/>
    <m/>
    <n v="92633660"/>
    <n v="1348732"/>
    <n v="1.4350900964512499E-2"/>
    <m/>
  </r>
  <r>
    <s v="201902-201902"/>
    <s v="HCM0"/>
    <x v="7"/>
    <x v="90"/>
    <x v="90"/>
    <x v="54"/>
    <x v="54"/>
    <s v="COM021402"/>
    <s v="PC"/>
    <n v="5000"/>
    <s v="VD"/>
    <n v="96710000"/>
    <m/>
    <n v="95674999.950000003"/>
    <n v="1035000.05"/>
    <n v="1.07020995760521E-2"/>
    <m/>
  </r>
  <r>
    <s v="201902-201902"/>
    <s v="HCM0"/>
    <x v="7"/>
    <x v="91"/>
    <x v="91"/>
    <x v="50"/>
    <x v="50"/>
    <s v="YKV001104"/>
    <s v="KG"/>
    <n v="75"/>
    <s v="VD"/>
    <n v="31305525"/>
    <m/>
    <n v="25893000"/>
    <n v="5412525"/>
    <n v="0.172893602646817"/>
    <m/>
  </r>
  <r>
    <s v="201902-201902"/>
    <s v="HCM0"/>
    <x v="7"/>
    <x v="92"/>
    <x v="92"/>
    <x v="0"/>
    <x v="0"/>
    <m/>
    <m/>
    <m/>
    <s v="VD"/>
    <m/>
    <m/>
    <m/>
    <m/>
    <m/>
    <n v="-2200380"/>
  </r>
  <r>
    <s v="201902-201902"/>
    <s v="HCM0"/>
    <x v="7"/>
    <x v="93"/>
    <x v="93"/>
    <x v="51"/>
    <x v="51"/>
    <s v="TRI0041P4"/>
    <s v="PC"/>
    <n v="1979"/>
    <s v="VD"/>
    <n v="165472106"/>
    <m/>
    <n v="159841851"/>
    <n v="5630255"/>
    <n v="3.4025402444566602E-2"/>
    <m/>
  </r>
  <r>
    <s v="201902-201902"/>
    <s v="HCM0"/>
    <x v="7"/>
    <x v="94"/>
    <x v="94"/>
    <x v="51"/>
    <x v="51"/>
    <s v="TRI0041P5"/>
    <s v="PC"/>
    <n v="1979"/>
    <s v="VD"/>
    <n v="165472106"/>
    <m/>
    <n v="159841851"/>
    <n v="5630255"/>
    <n v="3.4025402444566602E-2"/>
    <m/>
  </r>
  <r>
    <s v="201902-201902"/>
    <s v="HCM0"/>
    <x v="7"/>
    <x v="95"/>
    <x v="95"/>
    <x v="51"/>
    <x v="51"/>
    <s v="TRI0041P6"/>
    <s v="PC"/>
    <n v="1979"/>
    <s v="VD"/>
    <n v="165472106"/>
    <m/>
    <n v="159841851"/>
    <n v="5630255"/>
    <n v="3.4025402444566602E-2"/>
    <m/>
  </r>
  <r>
    <s v="201902-201902"/>
    <s v="HCM0"/>
    <x v="7"/>
    <x v="96"/>
    <x v="96"/>
    <x v="51"/>
    <x v="51"/>
    <s v="TRI0041P7"/>
    <s v="PC"/>
    <n v="1979"/>
    <s v="VD"/>
    <n v="165472106"/>
    <m/>
    <n v="159841851"/>
    <n v="5630255"/>
    <n v="3.4025402444566602E-2"/>
    <m/>
  </r>
  <r>
    <s v="201902-201902"/>
    <s v="HCM0"/>
    <x v="7"/>
    <x v="97"/>
    <x v="97"/>
    <x v="51"/>
    <x v="51"/>
    <s v="TRI0041P3"/>
    <s v="PC"/>
    <n v="1979"/>
    <s v="VD"/>
    <n v="578610125"/>
    <m/>
    <n v="558925012"/>
    <n v="19685113"/>
    <n v="3.4021376656690798E-2"/>
    <m/>
  </r>
  <r>
    <s v="201902-201902"/>
    <s v="HCM0"/>
    <x v="7"/>
    <x v="98"/>
    <x v="98"/>
    <x v="54"/>
    <x v="54"/>
    <s v="COM0195"/>
    <s v="PC"/>
    <n v="25083"/>
    <s v="VD"/>
    <n v="10208781"/>
    <m/>
    <n v="9470509.5299999993"/>
    <n v="738271.47"/>
    <n v="7.2317299195663001E-2"/>
    <m/>
  </r>
  <r>
    <s v="201902-201902"/>
    <s v="HCM0"/>
    <x v="7"/>
    <x v="99"/>
    <x v="99"/>
    <x v="54"/>
    <x v="54"/>
    <s v="COM016601"/>
    <s v="PC"/>
    <n v="7"/>
    <s v="VD"/>
    <n v="2534"/>
    <m/>
    <n v="2548.15"/>
    <n v="-14.15"/>
    <n v="-5.5840568271507398E-3"/>
    <m/>
  </r>
  <r>
    <s v="201902-201902"/>
    <s v="HCM0"/>
    <x v="7"/>
    <x v="100"/>
    <x v="100"/>
    <x v="45"/>
    <x v="45"/>
    <s v="NIS000812"/>
    <s v="KG"/>
    <n v="150"/>
    <s v="VD"/>
    <n v="15973500"/>
    <m/>
    <n v="14889268.5"/>
    <n v="1084231.5"/>
    <n v="6.7876889848812003E-2"/>
    <m/>
  </r>
  <r>
    <s v="201902-201902"/>
    <s v="HCM0"/>
    <x v="7"/>
    <x v="100"/>
    <x v="100"/>
    <x v="45"/>
    <x v="45"/>
    <s v="NIS001006"/>
    <s v="KG"/>
    <n v="300"/>
    <s v="VD"/>
    <n v="31960800"/>
    <m/>
    <n v="29778537"/>
    <n v="2182263"/>
    <n v="6.8279360967184802E-2"/>
    <m/>
  </r>
  <r>
    <s v="201902-201902"/>
    <s v="HCM0"/>
    <x v="7"/>
    <x v="100"/>
    <x v="100"/>
    <x v="43"/>
    <x v="43"/>
    <s v="VTE006108"/>
    <s v="KG"/>
    <n v="1675"/>
    <s v="VD"/>
    <n v="179973725"/>
    <m/>
    <n v="166263382.09999999"/>
    <n v="13710342.9"/>
    <n v="7.6179691785564801E-2"/>
    <m/>
  </r>
  <r>
    <s v="201902-201902"/>
    <s v="HCM0"/>
    <x v="7"/>
    <x v="100"/>
    <x v="100"/>
    <x v="50"/>
    <x v="50"/>
    <s v="YKV001005"/>
    <s v="KG"/>
    <n v="675"/>
    <s v="VD"/>
    <n v="74103525"/>
    <m/>
    <n v="66873634.399999999"/>
    <n v="7229890.5999999996"/>
    <n v="9.75647325818845E-2"/>
    <m/>
  </r>
  <r>
    <s v="201902-201902"/>
    <s v="HCM0"/>
    <x v="7"/>
    <x v="100"/>
    <x v="100"/>
    <x v="0"/>
    <x v="0"/>
    <m/>
    <m/>
    <m/>
    <s v="VD"/>
    <m/>
    <m/>
    <m/>
    <m/>
    <m/>
    <n v="-7569559.75"/>
  </r>
  <r>
    <s v="201902-201902"/>
    <s v="HCM0"/>
    <x v="7"/>
    <x v="101"/>
    <x v="101"/>
    <x v="0"/>
    <x v="0"/>
    <m/>
    <m/>
    <m/>
    <s v="VD"/>
    <m/>
    <m/>
    <m/>
    <m/>
    <m/>
    <n v="-4987670"/>
  </r>
  <r>
    <s v="201902-201902"/>
    <s v="HCM0"/>
    <x v="7"/>
    <x v="102"/>
    <x v="102"/>
    <x v="0"/>
    <x v="0"/>
    <m/>
    <m/>
    <m/>
    <s v="VD"/>
    <m/>
    <m/>
    <n v="19446000"/>
    <n v="-19446000"/>
    <m/>
    <m/>
  </r>
  <r>
    <s v="201902-201902"/>
    <s v="HCM0"/>
    <x v="7"/>
    <x v="103"/>
    <x v="103"/>
    <x v="54"/>
    <x v="54"/>
    <s v="COM0200"/>
    <s v="PC"/>
    <n v="121"/>
    <s v="VD"/>
    <n v="3411232"/>
    <m/>
    <n v="13620286"/>
    <n v="-10209054"/>
    <n v="-2.9927762169210399"/>
    <m/>
  </r>
  <r>
    <s v="201902-201902"/>
    <s v="HCM0"/>
    <x v="7"/>
    <x v="103"/>
    <x v="103"/>
    <x v="0"/>
    <x v="0"/>
    <s v="COM0186"/>
    <m/>
    <m/>
    <s v="VD"/>
    <m/>
    <m/>
    <n v="3234090"/>
    <n v="-3234090"/>
    <m/>
    <m/>
  </r>
  <r>
    <s v="201902-201902"/>
    <s v="HCM0"/>
    <x v="7"/>
    <x v="104"/>
    <x v="104"/>
    <x v="54"/>
    <x v="54"/>
    <s v="COM019801"/>
    <s v="PC"/>
    <n v="244"/>
    <s v="VD"/>
    <n v="1318576"/>
    <m/>
    <n v="542407.19999999995"/>
    <n v="776168.8"/>
    <n v="0.58864168618266899"/>
    <m/>
  </r>
  <r>
    <s v="201902-201902"/>
    <s v="HCM0"/>
    <x v="7"/>
    <x v="104"/>
    <x v="104"/>
    <x v="0"/>
    <x v="0"/>
    <s v="COM0195"/>
    <m/>
    <m/>
    <s v="VD"/>
    <m/>
    <m/>
    <m/>
    <m/>
    <m/>
    <n v="-209151"/>
  </r>
  <r>
    <s v="201902-201902"/>
    <s v="HCM0"/>
    <x v="7"/>
    <x v="104"/>
    <x v="104"/>
    <x v="0"/>
    <x v="0"/>
    <s v="COM0198"/>
    <m/>
    <m/>
    <s v="VD"/>
    <m/>
    <m/>
    <n v="1627500"/>
    <n v="-1627500"/>
    <m/>
    <m/>
  </r>
  <r>
    <s v="201902-201902"/>
    <s v="HCM0"/>
    <x v="7"/>
    <x v="105"/>
    <x v="105"/>
    <x v="54"/>
    <x v="54"/>
    <s v="COM013102"/>
    <s v="PC"/>
    <n v="10"/>
    <s v="VD"/>
    <n v="516840"/>
    <m/>
    <n v="512820"/>
    <n v="4020"/>
    <n v="7.7780357557464498E-3"/>
    <m/>
  </r>
  <r>
    <s v="201902-201902"/>
    <s v="HCM0"/>
    <x v="7"/>
    <x v="106"/>
    <x v="106"/>
    <x v="54"/>
    <x v="54"/>
    <s v="COM0171"/>
    <s v="PC"/>
    <n v="27"/>
    <s v="VD"/>
    <n v="327321"/>
    <m/>
    <n v="322688.45"/>
    <n v="4632.55"/>
    <n v="1.41529263322548E-2"/>
    <m/>
  </r>
  <r>
    <s v="201902-201902"/>
    <s v="HCM0"/>
    <x v="7"/>
    <x v="107"/>
    <x v="107"/>
    <x v="54"/>
    <x v="54"/>
    <s v="COM019601"/>
    <s v="PC"/>
    <n v="126"/>
    <s v="VD"/>
    <n v="1509732"/>
    <m/>
    <n v="1487940.3"/>
    <n v="21791.7"/>
    <n v="1.44341512268402E-2"/>
    <m/>
  </r>
  <r>
    <s v="201902-201902"/>
    <s v="HCM0"/>
    <x v="7"/>
    <x v="108"/>
    <x v="108"/>
    <x v="54"/>
    <x v="54"/>
    <s v="COM019804"/>
    <s v="PC"/>
    <n v="124"/>
    <s v="VD"/>
    <n v="873952"/>
    <m/>
    <n v="575396.4"/>
    <n v="298555.59999999998"/>
    <n v="0.34161555783383901"/>
    <m/>
  </r>
  <r>
    <s v="201902-201902"/>
    <s v="HCM0"/>
    <x v="7"/>
    <x v="109"/>
    <x v="109"/>
    <x v="54"/>
    <x v="54"/>
    <s v="COM019803"/>
    <s v="PC"/>
    <n v="124"/>
    <s v="VD"/>
    <n v="1718764"/>
    <m/>
    <n v="1214241.6000000001"/>
    <n v="504522.4"/>
    <n v="0.29353791445480498"/>
    <m/>
  </r>
  <r>
    <s v="201902-201902"/>
    <s v="HCM0"/>
    <x v="7"/>
    <x v="110"/>
    <x v="110"/>
    <x v="54"/>
    <x v="54"/>
    <s v="COM019605"/>
    <s v="PC"/>
    <n v="168"/>
    <s v="VD"/>
    <n v="197400"/>
    <m/>
    <n v="1361808"/>
    <n v="-1164408"/>
    <n v="-5.8987234042553096"/>
    <m/>
  </r>
  <r>
    <s v="201902-201902"/>
    <s v="HCM0"/>
    <x v="7"/>
    <x v="111"/>
    <x v="111"/>
    <x v="54"/>
    <x v="54"/>
    <s v="COM019602"/>
    <s v="PC"/>
    <n v="152"/>
    <s v="VD"/>
    <n v="178600"/>
    <m/>
    <n v="1513410.8"/>
    <n v="-1334810.8"/>
    <n v="-7.4737446808510599"/>
    <m/>
  </r>
  <r>
    <s v="201902-201902"/>
    <s v="HCM0"/>
    <x v="7"/>
    <x v="111"/>
    <x v="111"/>
    <x v="0"/>
    <x v="0"/>
    <s v="COM0196"/>
    <m/>
    <m/>
    <s v="VD"/>
    <m/>
    <m/>
    <n v="813750"/>
    <n v="-813750"/>
    <m/>
    <m/>
  </r>
  <r>
    <s v="201902-201902"/>
    <s v="HCM0"/>
    <x v="7"/>
    <x v="112"/>
    <x v="112"/>
    <x v="54"/>
    <x v="54"/>
    <s v="COM019604"/>
    <s v="PC"/>
    <n v="127"/>
    <s v="VD"/>
    <n v="149225"/>
    <m/>
    <n v="294132"/>
    <n v="-144907"/>
    <n v="-0.97106382978723405"/>
    <m/>
  </r>
  <r>
    <s v="201902-201902"/>
    <s v="HCM0"/>
    <x v="7"/>
    <x v="113"/>
    <x v="113"/>
    <x v="54"/>
    <x v="54"/>
    <s v="COM019806"/>
    <s v="PC"/>
    <n v="41"/>
    <s v="VD"/>
    <n v="38540"/>
    <m/>
    <n v="3945.6"/>
    <n v="34594.400000000001"/>
    <n v="0.89762324857291098"/>
    <m/>
  </r>
  <r>
    <s v="201902-201902"/>
    <s v="HCM0"/>
    <x v="7"/>
    <x v="114"/>
    <x v="114"/>
    <x v="54"/>
    <x v="54"/>
    <s v="COM019807"/>
    <s v="PC"/>
    <n v="121"/>
    <s v="VD"/>
    <n v="5685306"/>
    <m/>
    <n v="4311047.5999999996"/>
    <n v="1374258.4"/>
    <n v="0.24172109645461401"/>
    <m/>
  </r>
  <r>
    <s v="201902-201902"/>
    <s v="HCM0"/>
    <x v="7"/>
    <x v="115"/>
    <x v="115"/>
    <x v="54"/>
    <x v="54"/>
    <s v="COM021401"/>
    <s v="PC"/>
    <n v="16"/>
    <s v="VD"/>
    <n v="169680"/>
    <m/>
    <n v="130400"/>
    <n v="39280"/>
    <n v="0.23149457802923101"/>
    <m/>
  </r>
  <r>
    <s v="201902-201902"/>
    <s v="HCM0"/>
    <x v="7"/>
    <x v="116"/>
    <x v="116"/>
    <x v="54"/>
    <x v="54"/>
    <s v="COM019603"/>
    <s v="PC"/>
    <n v="123"/>
    <s v="VD"/>
    <n v="855342"/>
    <m/>
    <n v="989689.05"/>
    <n v="-134347.04999999999"/>
    <n v="-0.15706822534144199"/>
    <m/>
  </r>
  <r>
    <s v="201902-201902"/>
    <s v="HCM0"/>
    <x v="7"/>
    <x v="117"/>
    <x v="117"/>
    <x v="51"/>
    <x v="51"/>
    <s v="TRI004209"/>
    <s v="PC"/>
    <n v="988"/>
    <s v="VD"/>
    <n v="31732584"/>
    <m/>
    <n v="30487704"/>
    <n v="1244880"/>
    <n v="3.9230338128152402E-2"/>
    <m/>
  </r>
  <r>
    <s v="201902-201902"/>
    <s v="HCM0"/>
    <x v="7"/>
    <x v="118"/>
    <x v="118"/>
    <x v="43"/>
    <x v="43"/>
    <s v="VTE006301"/>
    <s v="KG"/>
    <n v="50"/>
    <s v="VD"/>
    <n v="5208850"/>
    <m/>
    <n v="4570797"/>
    <n v="638053"/>
    <n v="0.12249402459276"/>
    <m/>
  </r>
  <r>
    <s v="201902-201902"/>
    <s v="HCM0"/>
    <x v="7"/>
    <x v="119"/>
    <x v="119"/>
    <x v="43"/>
    <x v="43"/>
    <s v="VTE006110"/>
    <s v="KG"/>
    <n v="100"/>
    <s v="VD"/>
    <n v="10417700"/>
    <m/>
    <n v="9171204"/>
    <n v="1246496"/>
    <n v="0.119651746546742"/>
    <m/>
  </r>
  <r>
    <s v="201902-201902"/>
    <s v="HCM0"/>
    <x v="7"/>
    <x v="120"/>
    <x v="120"/>
    <x v="43"/>
    <x v="43"/>
    <s v="VTE006117"/>
    <s v="KG"/>
    <n v="120"/>
    <s v="VD"/>
    <n v="23096400"/>
    <m/>
    <n v="20942170.199999999"/>
    <n v="2154229.7999999998"/>
    <n v="9.3271237075907898E-2"/>
    <m/>
  </r>
  <r>
    <s v="201902-201902"/>
    <s v="HCM0"/>
    <x v="7"/>
    <x v="121"/>
    <x v="121"/>
    <x v="45"/>
    <x v="45"/>
    <s v="NIS000902"/>
    <s v="KG"/>
    <n v="150"/>
    <s v="VD"/>
    <n v="26016786"/>
    <m/>
    <n v="21485025"/>
    <n v="4531761"/>
    <n v="0.17418604281097499"/>
    <m/>
  </r>
  <r>
    <s v="201902-201902"/>
    <s v="HCM0"/>
    <x v="7"/>
    <x v="122"/>
    <x v="122"/>
    <x v="42"/>
    <x v="42"/>
    <s v="SSP015501"/>
    <s v="KG"/>
    <n v="1000"/>
    <s v="VD"/>
    <n v="150992000"/>
    <m/>
    <n v="141135317.40000001"/>
    <n v="9856682.5999999996"/>
    <n v="6.5279502225283406E-2"/>
    <m/>
  </r>
  <r>
    <s v="201902-201902"/>
    <s v="HCM0"/>
    <x v="7"/>
    <x v="122"/>
    <x v="122"/>
    <x v="42"/>
    <x v="42"/>
    <s v="SSP015603"/>
    <s v="KG"/>
    <n v="400"/>
    <s v="VD"/>
    <n v="60396800"/>
    <m/>
    <n v="56418394.200000003"/>
    <n v="3978405.8"/>
    <n v="6.5871135556850605E-2"/>
    <m/>
  </r>
  <r>
    <s v="201902-201902"/>
    <s v="HCM0"/>
    <x v="7"/>
    <x v="123"/>
    <x v="123"/>
    <x v="42"/>
    <x v="42"/>
    <s v="SSP015601"/>
    <s v="KG"/>
    <n v="500"/>
    <s v="VD"/>
    <n v="31098000"/>
    <m/>
    <n v="30681787.5"/>
    <n v="416212.5"/>
    <n v="1.3383899286127701E-2"/>
    <m/>
  </r>
  <r>
    <s v="201902-201902"/>
    <s v="HCM0"/>
    <x v="7"/>
    <x v="123"/>
    <x v="123"/>
    <x v="55"/>
    <x v="55"/>
    <s v="INV042001"/>
    <s v="KG"/>
    <n v="150"/>
    <s v="VD"/>
    <n v="9329400"/>
    <m/>
    <n v="9204419.6999999993"/>
    <n v="124980.3"/>
    <n v="1.33963920509357E-2"/>
    <m/>
  </r>
  <r>
    <s v="201902-201902"/>
    <s v="HCM0"/>
    <x v="7"/>
    <x v="124"/>
    <x v="124"/>
    <x v="42"/>
    <x v="42"/>
    <s v="SSP015602"/>
    <s v="KG"/>
    <n v="800"/>
    <s v="VD"/>
    <n v="122132800"/>
    <m/>
    <n v="113484000"/>
    <n v="8648800"/>
    <n v="7.0814719714933194E-2"/>
    <m/>
  </r>
  <r>
    <s v="201902-201902"/>
    <s v="HCM0"/>
    <x v="7"/>
    <x v="124"/>
    <x v="124"/>
    <x v="55"/>
    <x v="55"/>
    <s v="INV042002"/>
    <s v="KG"/>
    <n v="525"/>
    <s v="VD"/>
    <n v="80149650"/>
    <m/>
    <n v="74731008.799999997"/>
    <n v="5418641.2000000002"/>
    <n v="6.7606548500211694E-2"/>
    <m/>
  </r>
  <r>
    <s v="201902-201902"/>
    <s v="HCM0"/>
    <x v="7"/>
    <x v="124"/>
    <x v="124"/>
    <x v="50"/>
    <x v="50"/>
    <s v="YKM009401"/>
    <s v="KG"/>
    <n v="1350"/>
    <s v="VD"/>
    <n v="206099100"/>
    <m/>
    <n v="191596125"/>
    <n v="14502975"/>
    <n v="7.0368939020112098E-2"/>
    <m/>
  </r>
  <r>
    <s v="201902-201902"/>
    <s v="HCM0"/>
    <x v="7"/>
    <x v="125"/>
    <x v="125"/>
    <x v="42"/>
    <x v="42"/>
    <s v="SSP015503"/>
    <s v="KG"/>
    <n v="2000"/>
    <s v="VD"/>
    <n v="161594000"/>
    <m/>
    <n v="147507640"/>
    <n v="14086360"/>
    <n v="8.7171305865316698E-2"/>
    <m/>
  </r>
  <r>
    <s v="201902-201902"/>
    <s v="HCM0"/>
    <x v="7"/>
    <x v="125"/>
    <x v="125"/>
    <x v="42"/>
    <x v="42"/>
    <s v="SSP015604"/>
    <s v="KG"/>
    <n v="1100"/>
    <s v="VD"/>
    <n v="88876700"/>
    <m/>
    <n v="81129202"/>
    <n v="7747498"/>
    <n v="8.7171305865316698E-2"/>
    <m/>
  </r>
  <r>
    <s v="201902-201902"/>
    <s v="HCM0"/>
    <x v="7"/>
    <x v="126"/>
    <x v="126"/>
    <x v="55"/>
    <x v="55"/>
    <s v="INV042008"/>
    <s v="KG"/>
    <n v="200"/>
    <s v="VD"/>
    <n v="18763600"/>
    <m/>
    <n v="17810206.399999999"/>
    <n v="953393.6"/>
    <n v="5.0810803896906703E-2"/>
    <m/>
  </r>
  <r>
    <s v="201902-201902"/>
    <s v="HCM0"/>
    <x v="7"/>
    <x v="127"/>
    <x v="127"/>
    <x v="55"/>
    <x v="55"/>
    <s v="INV0422"/>
    <s v="KG"/>
    <n v="17000"/>
    <s v="VD"/>
    <n v="1217421000"/>
    <m/>
    <n v="1154885480"/>
    <n v="62535520"/>
    <n v="5.1367209864130799E-2"/>
    <m/>
  </r>
  <r>
    <s v="201902-201902"/>
    <s v="HCM0"/>
    <x v="7"/>
    <x v="127"/>
    <x v="127"/>
    <x v="0"/>
    <x v="0"/>
    <s v="GWH1964"/>
    <m/>
    <m/>
    <s v="VD"/>
    <m/>
    <m/>
    <n v="24610125"/>
    <n v="-24610125"/>
    <m/>
    <m/>
  </r>
  <r>
    <s v="201902-201902"/>
    <s v="HCM0"/>
    <x v="7"/>
    <x v="127"/>
    <x v="127"/>
    <x v="0"/>
    <x v="0"/>
    <m/>
    <m/>
    <m/>
    <s v="VD"/>
    <m/>
    <m/>
    <n v="8507625"/>
    <n v="-8507625"/>
    <m/>
    <n v="-152872091.69999999"/>
  </r>
  <r>
    <s v="201902-201902"/>
    <s v="HCM0"/>
    <x v="7"/>
    <x v="12"/>
    <x v="128"/>
    <x v="55"/>
    <x v="55"/>
    <s v="INV042003"/>
    <s v="KG"/>
    <n v="800"/>
    <s v="VD"/>
    <n v="136418400"/>
    <m/>
    <n v="125339883.2"/>
    <n v="11078516.800000001"/>
    <n v="8.1209842660520795E-2"/>
    <m/>
  </r>
  <r>
    <s v="201902-201902"/>
    <s v="HCM0"/>
    <x v="7"/>
    <x v="12"/>
    <x v="128"/>
    <x v="55"/>
    <x v="55"/>
    <s v="INV042102"/>
    <s v="KG"/>
    <n v="1000"/>
    <s v="VD"/>
    <n v="170523000"/>
    <m/>
    <n v="156412664.80000001"/>
    <n v="14110335.199999999"/>
    <n v="8.2747401816763697E-2"/>
    <m/>
  </r>
  <r>
    <s v="201902-201902"/>
    <s v="HCM0"/>
    <x v="7"/>
    <x v="128"/>
    <x v="129"/>
    <x v="55"/>
    <x v="55"/>
    <s v="INV042007"/>
    <s v="KG"/>
    <n v="800"/>
    <s v="VD"/>
    <n v="60173600"/>
    <m/>
    <n v="56817849.549999997"/>
    <n v="3355750.45"/>
    <n v="5.5767819276227398E-2"/>
    <m/>
  </r>
  <r>
    <s v="201902-201902"/>
    <s v="HCM0"/>
    <x v="7"/>
    <x v="128"/>
    <x v="129"/>
    <x v="55"/>
    <x v="55"/>
    <s v="INV042106"/>
    <s v="KG"/>
    <n v="675"/>
    <s v="VD"/>
    <n v="50771475"/>
    <m/>
    <n v="47944677.350000001"/>
    <n v="2826797.65"/>
    <n v="5.56768864800559E-2"/>
    <m/>
  </r>
  <r>
    <s v="201902-201902"/>
    <s v="HCM0"/>
    <x v="7"/>
    <x v="129"/>
    <x v="130"/>
    <x v="42"/>
    <x v="42"/>
    <s v="SSP015502"/>
    <s v="KG"/>
    <n v="2000"/>
    <s v="VD"/>
    <n v="98816000"/>
    <m/>
    <n v="91157640"/>
    <n v="7658360"/>
    <n v="7.7501214378238301E-2"/>
    <m/>
  </r>
  <r>
    <s v="201902-201902"/>
    <s v="HCM0"/>
    <x v="7"/>
    <x v="130"/>
    <x v="131"/>
    <x v="55"/>
    <x v="55"/>
    <s v="INV042006"/>
    <s v="KG"/>
    <n v="50"/>
    <s v="VD"/>
    <n v="5469800"/>
    <m/>
    <n v="4560920"/>
    <n v="908880"/>
    <n v="0.16616329664704299"/>
    <m/>
  </r>
  <r>
    <s v="201902-201902"/>
    <s v="HCM0"/>
    <x v="7"/>
    <x v="130"/>
    <x v="131"/>
    <x v="55"/>
    <x v="55"/>
    <s v="INV042105"/>
    <s v="KG"/>
    <n v="100"/>
    <s v="VD"/>
    <n v="10939600"/>
    <m/>
    <n v="10395134.4"/>
    <n v="544465.6"/>
    <n v="4.9770156130023002E-2"/>
    <m/>
  </r>
  <r>
    <s v="201902-201902"/>
    <s v="HCM0"/>
    <x v="7"/>
    <x v="131"/>
    <x v="132"/>
    <x v="55"/>
    <x v="55"/>
    <s v="INV042005"/>
    <s v="KG"/>
    <n v="800"/>
    <s v="VD"/>
    <n v="54779200"/>
    <m/>
    <n v="51398123.700000003"/>
    <n v="3381076.3"/>
    <n v="6.1721899918217103E-2"/>
    <m/>
  </r>
  <r>
    <s v="201902-201902"/>
    <s v="HCM0"/>
    <x v="7"/>
    <x v="131"/>
    <x v="132"/>
    <x v="55"/>
    <x v="55"/>
    <s v="INV042104"/>
    <s v="KG"/>
    <n v="350"/>
    <s v="VD"/>
    <n v="23965900"/>
    <m/>
    <n v="22451486.399999999"/>
    <n v="1514413.6"/>
    <n v="6.3190349621754197E-2"/>
    <m/>
  </r>
  <r>
    <s v="201902-201902"/>
    <s v="HCM0"/>
    <x v="7"/>
    <x v="132"/>
    <x v="133"/>
    <x v="53"/>
    <x v="53"/>
    <s v="VNS122803"/>
    <s v="KG"/>
    <n v="8000"/>
    <s v="VD"/>
    <n v="557576000"/>
    <m/>
    <n v="529964960"/>
    <n v="27611040"/>
    <n v="4.9519778469661498E-2"/>
    <m/>
  </r>
  <r>
    <s v="201902-201902"/>
    <s v="HCM0"/>
    <x v="7"/>
    <x v="132"/>
    <x v="133"/>
    <x v="53"/>
    <x v="53"/>
    <s v="VNS122902"/>
    <s v="KG"/>
    <n v="2000"/>
    <s v="VD"/>
    <n v="139394000"/>
    <m/>
    <n v="132491240"/>
    <n v="6902760"/>
    <n v="4.9519778469661498E-2"/>
    <m/>
  </r>
  <r>
    <s v="201902-201902"/>
    <s v="HCM0"/>
    <x v="7"/>
    <x v="132"/>
    <x v="133"/>
    <x v="53"/>
    <x v="53"/>
    <s v="VNS123002"/>
    <s v="KG"/>
    <n v="3000"/>
    <s v="VD"/>
    <n v="209091000"/>
    <m/>
    <n v="198736860"/>
    <n v="10354140"/>
    <n v="4.9519778469661498E-2"/>
    <m/>
  </r>
  <r>
    <s v="201902-201902"/>
    <s v="HCM0"/>
    <x v="7"/>
    <x v="132"/>
    <x v="133"/>
    <x v="53"/>
    <x v="53"/>
    <s v="VNS123102"/>
    <s v="KG"/>
    <n v="2000"/>
    <s v="VD"/>
    <n v="139394000"/>
    <m/>
    <n v="132491240"/>
    <n v="6902760"/>
    <n v="4.9519778469661498E-2"/>
    <m/>
  </r>
  <r>
    <s v="201902-201902"/>
    <s v="HCM0"/>
    <x v="7"/>
    <x v="132"/>
    <x v="133"/>
    <x v="53"/>
    <x v="53"/>
    <s v="VNS123202"/>
    <s v="KG"/>
    <n v="6000"/>
    <s v="VD"/>
    <n v="418182000"/>
    <m/>
    <n v="396256200.39999998"/>
    <n v="21925799.600000001"/>
    <n v="5.2431237116853401E-2"/>
    <m/>
  </r>
  <r>
    <s v="201902-201902"/>
    <s v="HCM0"/>
    <x v="7"/>
    <x v="132"/>
    <x v="133"/>
    <x v="53"/>
    <x v="53"/>
    <s v="VNS123302"/>
    <s v="KG"/>
    <n v="1000"/>
    <s v="VD"/>
    <n v="69697000"/>
    <m/>
    <n v="66003327.5"/>
    <n v="3693672.5"/>
    <n v="5.2996147610370602E-2"/>
    <m/>
  </r>
  <r>
    <s v="201902-201902"/>
    <s v="HCM0"/>
    <x v="7"/>
    <x v="132"/>
    <x v="133"/>
    <x v="53"/>
    <x v="53"/>
    <s v="VNS123402"/>
    <s v="KG"/>
    <n v="2000"/>
    <s v="VD"/>
    <n v="139394000"/>
    <m/>
    <n v="132006655"/>
    <n v="7387345"/>
    <n v="5.2996147610370602E-2"/>
    <m/>
  </r>
  <r>
    <s v="201902-201902"/>
    <s v="HCM0"/>
    <x v="7"/>
    <x v="132"/>
    <x v="133"/>
    <x v="53"/>
    <x v="53"/>
    <s v="VNS123502"/>
    <s v="KG"/>
    <n v="2000"/>
    <s v="VD"/>
    <n v="139394000"/>
    <m/>
    <n v="132006655"/>
    <n v="7387345"/>
    <n v="5.2996147610370602E-2"/>
    <m/>
  </r>
  <r>
    <s v="201902-201902"/>
    <s v="HCM0"/>
    <x v="7"/>
    <x v="132"/>
    <x v="133"/>
    <x v="53"/>
    <x v="53"/>
    <s v="VNS123602"/>
    <s v="KG"/>
    <n v="2000"/>
    <s v="VD"/>
    <n v="139394000"/>
    <m/>
    <n v="132006655"/>
    <n v="7387345"/>
    <n v="5.2996147610370602E-2"/>
    <m/>
  </r>
  <r>
    <s v="201902-201902"/>
    <s v="HCM0"/>
    <x v="7"/>
    <x v="132"/>
    <x v="133"/>
    <x v="53"/>
    <x v="53"/>
    <s v="VNS123702"/>
    <s v="KG"/>
    <n v="4000"/>
    <s v="VD"/>
    <n v="278788000"/>
    <m/>
    <n v="264013310"/>
    <n v="14774690"/>
    <n v="5.2996147610370602E-2"/>
    <m/>
  </r>
  <r>
    <s v="201902-201902"/>
    <s v="HCM0"/>
    <x v="7"/>
    <x v="132"/>
    <x v="133"/>
    <x v="53"/>
    <x v="53"/>
    <s v="VNS123802"/>
    <s v="KG"/>
    <n v="4000"/>
    <s v="VD"/>
    <n v="278788000"/>
    <m/>
    <n v="264013310"/>
    <n v="14774690"/>
    <n v="5.2996147610370602E-2"/>
    <m/>
  </r>
  <r>
    <s v="201902-201902"/>
    <s v="HCM0"/>
    <x v="7"/>
    <x v="132"/>
    <x v="133"/>
    <x v="53"/>
    <x v="53"/>
    <s v="VNS123902"/>
    <s v="KG"/>
    <n v="4000"/>
    <s v="VD"/>
    <n v="278788000"/>
    <m/>
    <n v="264013310"/>
    <n v="14774690"/>
    <n v="5.2996147610370602E-2"/>
    <m/>
  </r>
  <r>
    <s v="201902-201902"/>
    <s v="HCM0"/>
    <x v="7"/>
    <x v="132"/>
    <x v="133"/>
    <x v="53"/>
    <x v="53"/>
    <s v="VNS124002"/>
    <s v="KG"/>
    <n v="4000"/>
    <s v="VD"/>
    <n v="278788000"/>
    <m/>
    <n v="264013310"/>
    <n v="14774690"/>
    <n v="5.2996147610370602E-2"/>
    <m/>
  </r>
  <r>
    <s v="201902-201902"/>
    <s v="HCM0"/>
    <x v="7"/>
    <x v="133"/>
    <x v="134"/>
    <x v="53"/>
    <x v="53"/>
    <s v="VNS122804"/>
    <s v="KG"/>
    <n v="14000"/>
    <s v="VD"/>
    <n v="959868000"/>
    <m/>
    <n v="925155974.60000002"/>
    <n v="34712025.399999999"/>
    <n v="3.6163332249851E-2"/>
    <m/>
  </r>
  <r>
    <s v="201902-201902"/>
    <s v="HCM0"/>
    <x v="7"/>
    <x v="133"/>
    <x v="134"/>
    <x v="53"/>
    <x v="53"/>
    <s v="VNS122903"/>
    <s v="KG"/>
    <n v="3000"/>
    <s v="VD"/>
    <n v="205686000"/>
    <m/>
    <n v="198220932"/>
    <n v="7465068"/>
    <n v="3.62935153583617E-2"/>
    <m/>
  </r>
  <r>
    <s v="201902-201902"/>
    <s v="HCM0"/>
    <x v="7"/>
    <x v="133"/>
    <x v="134"/>
    <x v="53"/>
    <x v="53"/>
    <s v="VNS123003"/>
    <s v="KG"/>
    <n v="3000"/>
    <s v="VD"/>
    <n v="205686000"/>
    <m/>
    <n v="198220932"/>
    <n v="7465068"/>
    <n v="3.62935153583617E-2"/>
    <m/>
  </r>
  <r>
    <s v="201902-201902"/>
    <s v="HCM0"/>
    <x v="7"/>
    <x v="133"/>
    <x v="134"/>
    <x v="53"/>
    <x v="53"/>
    <s v="VNS123103"/>
    <s v="KG"/>
    <n v="2000"/>
    <s v="VD"/>
    <n v="137124000"/>
    <m/>
    <n v="132147288"/>
    <n v="4976712"/>
    <n v="3.62935153583617E-2"/>
    <m/>
  </r>
  <r>
    <s v="201902-201902"/>
    <s v="HCM0"/>
    <x v="7"/>
    <x v="133"/>
    <x v="134"/>
    <x v="53"/>
    <x v="53"/>
    <s v="VNS123203"/>
    <s v="KG"/>
    <n v="7000"/>
    <s v="VD"/>
    <n v="479934000"/>
    <m/>
    <n v="462515508"/>
    <n v="17418492"/>
    <n v="3.62935153583617E-2"/>
    <m/>
  </r>
  <r>
    <s v="201902-201902"/>
    <s v="HCM0"/>
    <x v="7"/>
    <x v="133"/>
    <x v="134"/>
    <x v="53"/>
    <x v="53"/>
    <s v="VNS123503"/>
    <s v="KG"/>
    <n v="2000"/>
    <s v="VD"/>
    <n v="137124000"/>
    <m/>
    <n v="132147288"/>
    <n v="4976712"/>
    <n v="3.62935153583617E-2"/>
    <m/>
  </r>
  <r>
    <s v="201902-201902"/>
    <s v="HCM0"/>
    <x v="7"/>
    <x v="133"/>
    <x v="134"/>
    <x v="53"/>
    <x v="53"/>
    <s v="VNS123703"/>
    <s v="KG"/>
    <n v="2000"/>
    <s v="VD"/>
    <n v="137124000"/>
    <m/>
    <n v="132147288"/>
    <n v="4976712"/>
    <n v="3.62935153583617E-2"/>
    <m/>
  </r>
  <r>
    <s v="201902-201902"/>
    <s v="HCM0"/>
    <x v="7"/>
    <x v="133"/>
    <x v="134"/>
    <x v="55"/>
    <x v="55"/>
    <s v="INV042004"/>
    <s v="KG"/>
    <n v="1600"/>
    <s v="VD"/>
    <n v="108443200"/>
    <m/>
    <n v="105717830.40000001"/>
    <n v="2725369.6"/>
    <n v="2.51317703645779E-2"/>
    <m/>
  </r>
  <r>
    <s v="201902-201902"/>
    <s v="HCM0"/>
    <x v="7"/>
    <x v="133"/>
    <x v="134"/>
    <x v="55"/>
    <x v="55"/>
    <s v="INV042103"/>
    <s v="KG"/>
    <n v="1725"/>
    <s v="VD"/>
    <n v="116915325"/>
    <m/>
    <n v="113977094"/>
    <n v="2938231"/>
    <n v="2.5131273423736299E-2"/>
    <m/>
  </r>
  <r>
    <s v="201902-201902"/>
    <s v="HCM0"/>
    <x v="7"/>
    <x v="133"/>
    <x v="134"/>
    <x v="0"/>
    <x v="0"/>
    <s v="GWH1962"/>
    <m/>
    <m/>
    <s v="VD"/>
    <m/>
    <m/>
    <n v="121697011"/>
    <n v="-121697011"/>
    <m/>
    <m/>
  </r>
  <r>
    <s v="201902-201902"/>
    <s v="HCM0"/>
    <x v="7"/>
    <x v="134"/>
    <x v="135"/>
    <x v="53"/>
    <x v="53"/>
    <s v="VNS122806"/>
    <s v="KG"/>
    <n v="1000"/>
    <s v="VD"/>
    <n v="110385000"/>
    <m/>
    <n v="107077035"/>
    <n v="3307965"/>
    <n v="2.9967522761244699E-2"/>
    <m/>
  </r>
  <r>
    <s v="201902-201902"/>
    <s v="HCM0"/>
    <x v="7"/>
    <x v="134"/>
    <x v="135"/>
    <x v="53"/>
    <x v="53"/>
    <s v="VNS123303"/>
    <s v="KG"/>
    <n v="1000"/>
    <s v="VD"/>
    <n v="110385000"/>
    <m/>
    <n v="107088540"/>
    <n v="3296460"/>
    <n v="2.9863296643565702E-2"/>
    <m/>
  </r>
  <r>
    <s v="201902-201902"/>
    <s v="HCM0"/>
    <x v="7"/>
    <x v="134"/>
    <x v="135"/>
    <x v="53"/>
    <x v="53"/>
    <s v="VNS123803"/>
    <s v="KG"/>
    <n v="1000"/>
    <s v="VD"/>
    <n v="110385000"/>
    <m/>
    <n v="107088540"/>
    <n v="3296460"/>
    <n v="2.9863296643565702E-2"/>
    <m/>
  </r>
  <r>
    <s v="201902-201902"/>
    <s v="HCM0"/>
    <x v="7"/>
    <x v="135"/>
    <x v="136"/>
    <x v="53"/>
    <x v="53"/>
    <s v="VNS122805"/>
    <s v="KG"/>
    <n v="1000"/>
    <s v="VD"/>
    <n v="109995000"/>
    <m/>
    <n v="106716220"/>
    <n v="3278780"/>
    <n v="2.98084458384472E-2"/>
    <m/>
  </r>
  <r>
    <s v="201902-201902"/>
    <s v="HCM0"/>
    <x v="7"/>
    <x v="136"/>
    <x v="137"/>
    <x v="53"/>
    <x v="53"/>
    <s v="VNS123004"/>
    <s v="KG"/>
    <n v="100"/>
    <s v="VD"/>
    <n v="10569900"/>
    <m/>
    <n v="10229430.300000001"/>
    <n v="340469.7"/>
    <n v="3.2211250815996302E-2"/>
    <m/>
  </r>
  <r>
    <s v="201902-201902"/>
    <s v="HCM0"/>
    <x v="7"/>
    <x v="137"/>
    <x v="138"/>
    <x v="53"/>
    <x v="53"/>
    <s v="VNS122812"/>
    <s v="KG"/>
    <n v="1000"/>
    <s v="VD"/>
    <n v="103380000"/>
    <m/>
    <n v="96374000.090000004"/>
    <n v="7005999.9100000001"/>
    <n v="6.7769393596440297E-2"/>
    <m/>
  </r>
  <r>
    <s v="201902-201902"/>
    <s v="HCM0"/>
    <x v="7"/>
    <x v="137"/>
    <x v="138"/>
    <x v="53"/>
    <x v="53"/>
    <s v="VNS123105"/>
    <s v="KG"/>
    <n v="1000"/>
    <s v="VD"/>
    <n v="103380000"/>
    <m/>
    <n v="96373999.980000004"/>
    <n v="7006000.0199999996"/>
    <n v="6.7769394660475907E-2"/>
    <m/>
  </r>
  <r>
    <s v="201902-201902"/>
    <s v="HCM0"/>
    <x v="7"/>
    <x v="137"/>
    <x v="138"/>
    <x v="53"/>
    <x v="53"/>
    <s v="VNS123707"/>
    <s v="KG"/>
    <n v="1000"/>
    <s v="VD"/>
    <n v="103380000"/>
    <m/>
    <n v="96374000"/>
    <n v="7006000"/>
    <n v="6.7769394467014799E-2"/>
    <m/>
  </r>
  <r>
    <s v="201902-201902"/>
    <s v="HCM0"/>
    <x v="7"/>
    <x v="137"/>
    <x v="138"/>
    <x v="53"/>
    <x v="53"/>
    <s v="VNS124004"/>
    <s v="KG"/>
    <n v="1000"/>
    <s v="VD"/>
    <n v="103380000"/>
    <m/>
    <n v="96374000"/>
    <n v="7006000"/>
    <n v="6.7769394467014799E-2"/>
    <m/>
  </r>
  <r>
    <s v="201902-201902"/>
    <s v="HCM0"/>
    <x v="7"/>
    <x v="137"/>
    <x v="138"/>
    <x v="0"/>
    <x v="0"/>
    <s v="ISEVN07"/>
    <m/>
    <m/>
    <s v="VD"/>
    <m/>
    <m/>
    <n v="4266443"/>
    <n v="-4266443"/>
    <m/>
    <m/>
  </r>
  <r>
    <s v="201902-201902"/>
    <s v="HCM0"/>
    <x v="7"/>
    <x v="137"/>
    <x v="138"/>
    <x v="0"/>
    <x v="0"/>
    <s v="PPE1902"/>
    <m/>
    <m/>
    <s v="VD"/>
    <m/>
    <m/>
    <n v="465000"/>
    <n v="-465000"/>
    <m/>
    <m/>
  </r>
  <r>
    <s v="201902-201902"/>
    <s v="HCM0"/>
    <x v="7"/>
    <x v="137"/>
    <x v="138"/>
    <x v="0"/>
    <x v="0"/>
    <m/>
    <m/>
    <m/>
    <s v="VD"/>
    <m/>
    <m/>
    <n v="231950"/>
    <n v="-231950"/>
    <m/>
    <m/>
  </r>
  <r>
    <s v="201902-201902"/>
    <s v="HCM0"/>
    <x v="7"/>
    <x v="138"/>
    <x v="139"/>
    <x v="53"/>
    <x v="53"/>
    <s v="VNS122801"/>
    <s v="KG"/>
    <n v="2000"/>
    <s v="VD"/>
    <n v="144522000"/>
    <m/>
    <n v="139658760"/>
    <n v="4863240"/>
    <n v="3.3650516876323297E-2"/>
    <m/>
  </r>
  <r>
    <s v="201902-201902"/>
    <s v="HCM0"/>
    <x v="7"/>
    <x v="138"/>
    <x v="139"/>
    <x v="53"/>
    <x v="53"/>
    <s v="VNS122901"/>
    <s v="KG"/>
    <n v="1000"/>
    <s v="VD"/>
    <n v="72261000"/>
    <m/>
    <n v="69829380"/>
    <n v="2431620"/>
    <n v="3.3650516876323297E-2"/>
    <m/>
  </r>
  <r>
    <s v="201902-201902"/>
    <s v="HCM0"/>
    <x v="7"/>
    <x v="138"/>
    <x v="139"/>
    <x v="53"/>
    <x v="53"/>
    <s v="VNS123001"/>
    <s v="KG"/>
    <n v="2000"/>
    <s v="VD"/>
    <n v="144522000"/>
    <m/>
    <n v="139658760"/>
    <n v="4863240"/>
    <n v="3.3650516876323297E-2"/>
    <m/>
  </r>
  <r>
    <s v="201902-201902"/>
    <s v="HCM0"/>
    <x v="7"/>
    <x v="138"/>
    <x v="139"/>
    <x v="53"/>
    <x v="53"/>
    <s v="VNS123101"/>
    <s v="KG"/>
    <n v="1000"/>
    <s v="VD"/>
    <n v="72261000"/>
    <m/>
    <n v="69829380"/>
    <n v="2431620"/>
    <n v="3.3650516876323297E-2"/>
    <m/>
  </r>
  <r>
    <s v="201902-201902"/>
    <s v="HCM0"/>
    <x v="7"/>
    <x v="138"/>
    <x v="139"/>
    <x v="53"/>
    <x v="53"/>
    <s v="VNS123201"/>
    <s v="KG"/>
    <n v="2000"/>
    <s v="VD"/>
    <n v="144522000"/>
    <m/>
    <n v="139658760"/>
    <n v="4863240"/>
    <n v="3.3650516876323297E-2"/>
    <m/>
  </r>
  <r>
    <s v="201902-201902"/>
    <s v="HCM0"/>
    <x v="7"/>
    <x v="138"/>
    <x v="139"/>
    <x v="53"/>
    <x v="53"/>
    <s v="VNS123301"/>
    <s v="KG"/>
    <n v="2000"/>
    <s v="VD"/>
    <n v="144522000"/>
    <m/>
    <n v="139658760"/>
    <n v="4863240"/>
    <n v="3.3650516876323297E-2"/>
    <m/>
  </r>
  <r>
    <s v="201902-201902"/>
    <s v="HCM0"/>
    <x v="7"/>
    <x v="138"/>
    <x v="139"/>
    <x v="53"/>
    <x v="53"/>
    <s v="VNS123401"/>
    <s v="KG"/>
    <n v="1000"/>
    <s v="VD"/>
    <n v="72261000"/>
    <m/>
    <n v="69829380"/>
    <n v="2431620"/>
    <n v="3.3650516876323297E-2"/>
    <m/>
  </r>
  <r>
    <s v="201902-201902"/>
    <s v="HCM0"/>
    <x v="7"/>
    <x v="138"/>
    <x v="139"/>
    <x v="53"/>
    <x v="53"/>
    <s v="VNS123501"/>
    <s v="KG"/>
    <n v="1000"/>
    <s v="VD"/>
    <n v="72261000"/>
    <m/>
    <n v="69829380"/>
    <n v="2431620"/>
    <n v="3.3650516876323297E-2"/>
    <m/>
  </r>
  <r>
    <s v="201902-201902"/>
    <s v="HCM0"/>
    <x v="7"/>
    <x v="138"/>
    <x v="139"/>
    <x v="53"/>
    <x v="53"/>
    <s v="VNS123601"/>
    <s v="KG"/>
    <n v="1000"/>
    <s v="VD"/>
    <n v="72261000"/>
    <m/>
    <n v="69829380"/>
    <n v="2431620"/>
    <n v="3.3650516876323297E-2"/>
    <m/>
  </r>
  <r>
    <s v="201902-201902"/>
    <s v="HCM0"/>
    <x v="7"/>
    <x v="138"/>
    <x v="139"/>
    <x v="53"/>
    <x v="53"/>
    <s v="VNS123701"/>
    <s v="KG"/>
    <n v="1000"/>
    <s v="VD"/>
    <n v="72261000"/>
    <m/>
    <n v="69829380"/>
    <n v="2431620"/>
    <n v="3.3650516876323297E-2"/>
    <m/>
  </r>
  <r>
    <s v="201902-201902"/>
    <s v="HCM0"/>
    <x v="7"/>
    <x v="138"/>
    <x v="139"/>
    <x v="53"/>
    <x v="53"/>
    <s v="VNS123801"/>
    <s v="KG"/>
    <n v="2000"/>
    <s v="VD"/>
    <n v="144522000"/>
    <m/>
    <n v="139658760"/>
    <n v="4863240"/>
    <n v="3.3650516876323297E-2"/>
    <m/>
  </r>
  <r>
    <s v="201902-201902"/>
    <s v="HCM0"/>
    <x v="7"/>
    <x v="138"/>
    <x v="139"/>
    <x v="53"/>
    <x v="53"/>
    <s v="VNS123901"/>
    <s v="KG"/>
    <n v="1000"/>
    <s v="VD"/>
    <n v="72261000"/>
    <m/>
    <n v="69829380"/>
    <n v="2431620"/>
    <n v="3.3650516876323297E-2"/>
    <m/>
  </r>
  <r>
    <s v="201902-201902"/>
    <s v="HCM0"/>
    <x v="7"/>
    <x v="138"/>
    <x v="139"/>
    <x v="53"/>
    <x v="53"/>
    <s v="VNS124001"/>
    <s v="KG"/>
    <n v="2000"/>
    <s v="VD"/>
    <n v="144522000"/>
    <m/>
    <n v="139658760"/>
    <n v="4863240"/>
    <n v="3.3650516876323297E-2"/>
    <m/>
  </r>
  <r>
    <s v="201902-201902"/>
    <s v="HCM0"/>
    <x v="7"/>
    <x v="138"/>
    <x v="139"/>
    <x v="0"/>
    <x v="0"/>
    <s v="GWH1958"/>
    <m/>
    <m/>
    <s v="VD"/>
    <m/>
    <m/>
    <n v="29589875"/>
    <n v="-29589875"/>
    <m/>
    <m/>
  </r>
  <r>
    <s v="201902-201902"/>
    <s v="HCM0"/>
    <x v="7"/>
    <x v="138"/>
    <x v="139"/>
    <x v="0"/>
    <x v="0"/>
    <s v="GWH1959"/>
    <m/>
    <m/>
    <s v="VD"/>
    <m/>
    <m/>
    <n v="81132000"/>
    <n v="-81132000"/>
    <m/>
    <m/>
  </r>
  <r>
    <s v="201902-201902"/>
    <s v="HCM0"/>
    <x v="7"/>
    <x v="138"/>
    <x v="139"/>
    <x v="0"/>
    <x v="0"/>
    <m/>
    <m/>
    <m/>
    <s v="VD"/>
    <m/>
    <m/>
    <n v="320400828"/>
    <n v="-320400828"/>
    <m/>
    <m/>
  </r>
  <r>
    <s v="201902-201902"/>
    <s v="HCM0"/>
    <x v="7"/>
    <x v="139"/>
    <x v="140"/>
    <x v="53"/>
    <x v="53"/>
    <s v="VNS122802"/>
    <s v="KG"/>
    <n v="500"/>
    <s v="VD"/>
    <n v="36130500"/>
    <m/>
    <n v="34923708"/>
    <n v="1206792"/>
    <n v="3.3400921658986102E-2"/>
    <m/>
  </r>
  <r>
    <s v="201902-201902"/>
    <s v="HCM0"/>
    <x v="7"/>
    <x v="140"/>
    <x v="141"/>
    <x v="53"/>
    <x v="53"/>
    <s v="VNS122807"/>
    <s v="KG"/>
    <n v="1000"/>
    <s v="VD"/>
    <n v="106249000"/>
    <m/>
    <n v="99490440"/>
    <n v="6758560"/>
    <n v="6.3610575158354402E-2"/>
    <m/>
  </r>
  <r>
    <s v="201902-201902"/>
    <s v="HCM0"/>
    <x v="7"/>
    <x v="140"/>
    <x v="141"/>
    <x v="53"/>
    <x v="53"/>
    <s v="VNS123005"/>
    <s v="KG"/>
    <n v="1000"/>
    <s v="VD"/>
    <n v="106249000"/>
    <m/>
    <n v="99490440"/>
    <n v="6758560"/>
    <n v="6.3610575158354402E-2"/>
    <m/>
  </r>
  <r>
    <s v="201902-201902"/>
    <s v="HCM0"/>
    <x v="7"/>
    <x v="140"/>
    <x v="141"/>
    <x v="53"/>
    <x v="53"/>
    <s v="VNS123403"/>
    <s v="KG"/>
    <n v="1000"/>
    <s v="VD"/>
    <n v="106249000"/>
    <m/>
    <n v="99490440"/>
    <n v="6758560"/>
    <n v="6.3610575158354402E-2"/>
    <m/>
  </r>
  <r>
    <s v="201902-201902"/>
    <s v="HCM0"/>
    <x v="7"/>
    <x v="140"/>
    <x v="141"/>
    <x v="53"/>
    <x v="53"/>
    <s v="VNS123704"/>
    <s v="KG"/>
    <n v="1000"/>
    <s v="VD"/>
    <n v="106249000"/>
    <m/>
    <n v="99490440"/>
    <n v="6758560"/>
    <n v="6.3610575158354402E-2"/>
    <m/>
  </r>
  <r>
    <s v="201902-201902"/>
    <s v="HCM0"/>
    <x v="7"/>
    <x v="140"/>
    <x v="141"/>
    <x v="53"/>
    <x v="53"/>
    <s v="VNS123903"/>
    <s v="KG"/>
    <n v="1000"/>
    <s v="VD"/>
    <n v="106249000"/>
    <m/>
    <n v="99490440"/>
    <n v="6758560"/>
    <n v="6.3610575158354402E-2"/>
    <m/>
  </r>
  <r>
    <s v="201902-201902"/>
    <s v="HCM0"/>
    <x v="7"/>
    <x v="141"/>
    <x v="142"/>
    <x v="44"/>
    <x v="44"/>
    <s v="MIK000306"/>
    <s v="KG"/>
    <n v="125"/>
    <s v="VD"/>
    <n v="9693625"/>
    <m/>
    <n v="8206728.75"/>
    <n v="1486896.25"/>
    <n v="0.153389083031373"/>
    <m/>
  </r>
  <r>
    <s v="201902-201902"/>
    <s v="HCM0"/>
    <x v="7"/>
    <x v="141"/>
    <x v="142"/>
    <x v="45"/>
    <x v="45"/>
    <s v="NIS000808"/>
    <s v="KG"/>
    <n v="800"/>
    <s v="VD"/>
    <n v="61486400"/>
    <m/>
    <n v="52444048"/>
    <n v="9042352"/>
    <n v="0.1470626349892"/>
    <m/>
  </r>
  <r>
    <s v="201902-201902"/>
    <s v="HCM0"/>
    <x v="7"/>
    <x v="141"/>
    <x v="142"/>
    <x v="45"/>
    <x v="45"/>
    <s v="NIS001005"/>
    <s v="KG"/>
    <n v="100"/>
    <s v="VD"/>
    <n v="7689120"/>
    <m/>
    <n v="6565383"/>
    <n v="1123737"/>
    <n v="0.14614637305699399"/>
    <m/>
  </r>
  <r>
    <s v="201902-201902"/>
    <s v="HCM0"/>
    <x v="7"/>
    <x v="141"/>
    <x v="142"/>
    <x v="47"/>
    <x v="47"/>
    <s v="OHA000302"/>
    <s v="KG"/>
    <n v="175"/>
    <s v="VD"/>
    <n v="13800580.800000001"/>
    <m/>
    <n v="11486951"/>
    <n v="2313629.7999999998"/>
    <n v="0.167647277569651"/>
    <m/>
  </r>
  <r>
    <s v="201902-201902"/>
    <s v="HCM0"/>
    <x v="7"/>
    <x v="141"/>
    <x v="142"/>
    <x v="47"/>
    <x v="47"/>
    <s v="OHA000303"/>
    <s v="KG"/>
    <n v="25"/>
    <s v="VD"/>
    <n v="1971610.8"/>
    <m/>
    <n v="1641345.75"/>
    <n v="330265.05"/>
    <n v="0.16751026622495599"/>
    <m/>
  </r>
  <r>
    <s v="201902-201902"/>
    <s v="HCM0"/>
    <x v="7"/>
    <x v="141"/>
    <x v="142"/>
    <x v="49"/>
    <x v="49"/>
    <s v="RKH001701"/>
    <s v="KG"/>
    <n v="50"/>
    <s v="VD"/>
    <n v="4073150"/>
    <m/>
    <n v="3282691.5"/>
    <n v="790458.5"/>
    <n v="0.19406564943594001"/>
    <m/>
  </r>
  <r>
    <s v="201902-201902"/>
    <s v="HCM0"/>
    <x v="7"/>
    <x v="141"/>
    <x v="142"/>
    <x v="43"/>
    <x v="43"/>
    <s v="VTE006111"/>
    <s v="KG"/>
    <n v="1200"/>
    <s v="VD"/>
    <n v="93058800"/>
    <m/>
    <n v="78666072"/>
    <n v="14392728"/>
    <n v="0.15466272937110701"/>
    <m/>
  </r>
  <r>
    <s v="201902-201902"/>
    <s v="HCM0"/>
    <x v="7"/>
    <x v="141"/>
    <x v="142"/>
    <x v="50"/>
    <x v="50"/>
    <s v="YKV001002"/>
    <s v="KG"/>
    <n v="25"/>
    <s v="VD"/>
    <n v="1997100"/>
    <m/>
    <n v="1641345.75"/>
    <n v="355754.25"/>
    <n v="0.17813542136097299"/>
    <m/>
  </r>
  <r>
    <s v="201902-201902"/>
    <s v="HCM0"/>
    <x v="7"/>
    <x v="141"/>
    <x v="142"/>
    <x v="0"/>
    <x v="0"/>
    <s v="SGH1920"/>
    <m/>
    <m/>
    <s v="VD"/>
    <m/>
    <m/>
    <n v="144466057"/>
    <n v="-144466057"/>
    <m/>
    <m/>
  </r>
  <r>
    <s v="201902-201902"/>
    <s v="HCM0"/>
    <x v="7"/>
    <x v="141"/>
    <x v="142"/>
    <x v="0"/>
    <x v="0"/>
    <m/>
    <m/>
    <m/>
    <s v="VD"/>
    <m/>
    <m/>
    <n v="29534307"/>
    <n v="-29534307"/>
    <m/>
    <m/>
  </r>
  <r>
    <s v="201902-201902"/>
    <s v="HCM0"/>
    <x v="7"/>
    <x v="142"/>
    <x v="143"/>
    <x v="56"/>
    <x v="56"/>
    <s v="HLV015001"/>
    <s v="KG"/>
    <n v="3000"/>
    <s v="VD"/>
    <n v="227361000"/>
    <m/>
    <n v="191510865"/>
    <n v="35850135"/>
    <n v="0.15767935133993899"/>
    <m/>
  </r>
  <r>
    <s v="201902-201902"/>
    <s v="HCM0"/>
    <x v="7"/>
    <x v="142"/>
    <x v="143"/>
    <x v="0"/>
    <x v="0"/>
    <s v="SGH1918"/>
    <m/>
    <m/>
    <s v="VD"/>
    <m/>
    <m/>
    <n v="47173312"/>
    <n v="-47173312"/>
    <m/>
    <m/>
  </r>
  <r>
    <s v="201902-201902"/>
    <s v="HCM0"/>
    <x v="7"/>
    <x v="143"/>
    <x v="144"/>
    <x v="49"/>
    <x v="49"/>
    <s v="RKH001703"/>
    <s v="KG"/>
    <n v="400"/>
    <s v="VD"/>
    <n v="59111200"/>
    <m/>
    <n v="56693400"/>
    <n v="2417800"/>
    <n v="4.0902570071323197E-2"/>
    <m/>
  </r>
  <r>
    <s v="201902-201902"/>
    <s v="HCM0"/>
    <x v="7"/>
    <x v="143"/>
    <x v="144"/>
    <x v="55"/>
    <x v="55"/>
    <s v="INV042010"/>
    <s v="KG"/>
    <n v="800"/>
    <s v="VD"/>
    <n v="120905600"/>
    <m/>
    <n v="113610975"/>
    <n v="7294625"/>
    <n v="6.0333226914220599E-2"/>
    <m/>
  </r>
  <r>
    <s v="201902-201902"/>
    <s v="HCM0"/>
    <x v="7"/>
    <x v="143"/>
    <x v="144"/>
    <x v="55"/>
    <x v="55"/>
    <s v="INV042109"/>
    <s v="KG"/>
    <n v="1200"/>
    <s v="VD"/>
    <n v="181358400"/>
    <m/>
    <n v="170080200"/>
    <n v="11278200"/>
    <n v="6.2187359394436599E-2"/>
    <m/>
  </r>
  <r>
    <s v="201902-201902"/>
    <s v="HCM0"/>
    <x v="7"/>
    <x v="143"/>
    <x v="144"/>
    <x v="50"/>
    <x v="50"/>
    <s v="YKM0095"/>
    <s v="KG"/>
    <n v="200"/>
    <s v="VD"/>
    <n v="30226400"/>
    <m/>
    <n v="28346700"/>
    <n v="1879700"/>
    <n v="6.2187359394436599E-2"/>
    <m/>
  </r>
  <r>
    <s v="201902-201902"/>
    <s v="HCM0"/>
    <x v="7"/>
    <x v="144"/>
    <x v="145"/>
    <x v="45"/>
    <x v="45"/>
    <s v="NIS000701"/>
    <s v="KG"/>
    <n v="1800"/>
    <s v="VD"/>
    <n v="273890160"/>
    <m/>
    <n v="259246800"/>
    <n v="14643360"/>
    <n v="5.3464352279030299E-2"/>
    <m/>
  </r>
  <r>
    <s v="201902-201902"/>
    <s v="HCM0"/>
    <x v="7"/>
    <x v="144"/>
    <x v="145"/>
    <x v="45"/>
    <x v="45"/>
    <s v="NIS000901"/>
    <s v="KG"/>
    <n v="150"/>
    <s v="VD"/>
    <n v="22824180"/>
    <m/>
    <n v="21603900"/>
    <n v="1220280"/>
    <n v="5.3464352279030299E-2"/>
    <m/>
  </r>
  <r>
    <s v="201902-201902"/>
    <s v="HCM0"/>
    <x v="7"/>
    <x v="144"/>
    <x v="145"/>
    <x v="50"/>
    <x v="50"/>
    <s v="YKV001101"/>
    <s v="KG"/>
    <n v="300"/>
    <s v="VD"/>
    <n v="46739400"/>
    <m/>
    <n v="43207800"/>
    <n v="3531600"/>
    <n v="7.5559378169167704E-2"/>
    <m/>
  </r>
  <r>
    <s v="201902-201902"/>
    <s v="HCM0"/>
    <x v="7"/>
    <x v="144"/>
    <x v="145"/>
    <x v="0"/>
    <x v="0"/>
    <m/>
    <m/>
    <m/>
    <s v="VD"/>
    <m/>
    <m/>
    <m/>
    <m/>
    <m/>
    <n v="-6224800"/>
  </r>
  <r>
    <s v="201902-201902"/>
    <s v="HCM0"/>
    <x v="7"/>
    <x v="145"/>
    <x v="146"/>
    <x v="53"/>
    <x v="53"/>
    <s v="VNS122905"/>
    <s v="KG"/>
    <n v="1000"/>
    <s v="VD"/>
    <n v="86527000"/>
    <m/>
    <n v="81946100"/>
    <n v="4580900"/>
    <n v="5.29418562991898E-2"/>
    <m/>
  </r>
  <r>
    <s v="201902-201902"/>
    <s v="HCM0"/>
    <x v="7"/>
    <x v="145"/>
    <x v="146"/>
    <x v="53"/>
    <x v="53"/>
    <s v="VNS123205"/>
    <s v="KG"/>
    <n v="1000"/>
    <s v="VD"/>
    <n v="86527000"/>
    <m/>
    <n v="81954892.5"/>
    <n v="4572107.5"/>
    <n v="5.2840240618535199E-2"/>
    <m/>
  </r>
  <r>
    <s v="201902-201902"/>
    <s v="HCM0"/>
    <x v="7"/>
    <x v="145"/>
    <x v="146"/>
    <x v="53"/>
    <x v="53"/>
    <s v="VNS123505"/>
    <s v="KG"/>
    <n v="1000"/>
    <s v="VD"/>
    <n v="86527000"/>
    <m/>
    <n v="81963685"/>
    <n v="4563315"/>
    <n v="5.2738624937880597E-2"/>
    <m/>
  </r>
  <r>
    <s v="201902-201902"/>
    <s v="HCM0"/>
    <x v="7"/>
    <x v="145"/>
    <x v="146"/>
    <x v="53"/>
    <x v="53"/>
    <s v="VNS123706"/>
    <s v="KG"/>
    <n v="1000"/>
    <s v="VD"/>
    <n v="86527000"/>
    <m/>
    <n v="81963685"/>
    <n v="4563315"/>
    <n v="5.2738624937880597E-2"/>
    <m/>
  </r>
  <r>
    <s v="201902-201902"/>
    <s v="HCM0"/>
    <x v="7"/>
    <x v="146"/>
    <x v="147"/>
    <x v="53"/>
    <x v="53"/>
    <s v="VNS122810"/>
    <s v="KG"/>
    <n v="500"/>
    <s v="VD"/>
    <n v="44440500"/>
    <m/>
    <n v="41850120"/>
    <n v="2590380"/>
    <n v="5.8288723124177197E-2"/>
    <m/>
  </r>
  <r>
    <s v="201902-201902"/>
    <s v="HCM0"/>
    <x v="7"/>
    <x v="146"/>
    <x v="147"/>
    <x v="53"/>
    <x v="53"/>
    <s v="VNS123405"/>
    <s v="KG"/>
    <n v="500"/>
    <s v="VD"/>
    <n v="44440500"/>
    <m/>
    <n v="41850120"/>
    <n v="2590380"/>
    <n v="5.8288723124177197E-2"/>
    <m/>
  </r>
  <r>
    <s v="201902-201902"/>
    <s v="HCM0"/>
    <x v="7"/>
    <x v="146"/>
    <x v="147"/>
    <x v="0"/>
    <x v="0"/>
    <s v="VNS1228"/>
    <m/>
    <m/>
    <s v="VD"/>
    <m/>
    <m/>
    <n v="18441215"/>
    <n v="-18441215"/>
    <m/>
    <m/>
  </r>
  <r>
    <s v="201902-201902"/>
    <s v="HCM0"/>
    <x v="7"/>
    <x v="147"/>
    <x v="148"/>
    <x v="45"/>
    <x v="45"/>
    <s v="NIS000702"/>
    <s v="KG"/>
    <n v="225"/>
    <s v="VD"/>
    <n v="39025294.799999997"/>
    <m/>
    <n v="32375301.5"/>
    <n v="6649993.2999999998"/>
    <n v="0.170402128518962"/>
    <m/>
  </r>
  <r>
    <s v="201902-201902"/>
    <s v="HCM0"/>
    <x v="7"/>
    <x v="147"/>
    <x v="148"/>
    <x v="50"/>
    <x v="50"/>
    <s v="YKV001103"/>
    <s v="KG"/>
    <n v="450"/>
    <s v="VD"/>
    <n v="79768800"/>
    <m/>
    <n v="65784951"/>
    <n v="13983849"/>
    <n v="0.17530474320787001"/>
    <m/>
  </r>
  <r>
    <s v="201902-201902"/>
    <s v="HCM0"/>
    <x v="7"/>
    <x v="148"/>
    <x v="149"/>
    <x v="42"/>
    <x v="42"/>
    <s v="SSP015605"/>
    <s v="KG"/>
    <n v="5000"/>
    <s v="VD"/>
    <n v="188335000"/>
    <m/>
    <n v="169324999.90000001"/>
    <n v="19010000.100000001"/>
    <n v="0.100937160379111"/>
    <m/>
  </r>
  <r>
    <s v="201902-201902"/>
    <s v="HCM0"/>
    <x v="7"/>
    <x v="148"/>
    <x v="149"/>
    <x v="50"/>
    <x v="50"/>
    <s v="YKM009402"/>
    <s v="KG"/>
    <n v="725"/>
    <s v="VD"/>
    <n v="27308575"/>
    <m/>
    <n v="24552125.059999999"/>
    <n v="2756449.94"/>
    <n v="0.10093715765102999"/>
    <m/>
  </r>
  <r>
    <s v="201902-201902"/>
    <s v="HCM0"/>
    <x v="7"/>
    <x v="149"/>
    <x v="150"/>
    <x v="53"/>
    <x v="53"/>
    <s v="VNS123404"/>
    <s v="KG"/>
    <n v="500"/>
    <s v="VD"/>
    <n v="43454500"/>
    <m/>
    <n v="42805458.75"/>
    <n v="649041.25"/>
    <n v="1.4936111334844401E-2"/>
    <m/>
  </r>
  <r>
    <s v="201902-201902"/>
    <s v="HCM0"/>
    <x v="7"/>
    <x v="150"/>
    <x v="151"/>
    <x v="57"/>
    <x v="57"/>
    <s v="LGV0022"/>
    <s v="KG"/>
    <n v="6000"/>
    <s v="VD"/>
    <n v="1069614000"/>
    <m/>
    <n v="1014750410"/>
    <n v="54863590"/>
    <n v="5.1292886966700098E-2"/>
    <m/>
  </r>
  <r>
    <s v="201902-201902"/>
    <s v="HCM0"/>
    <x v="7"/>
    <x v="151"/>
    <x v="152"/>
    <x v="29"/>
    <x v="29"/>
    <s v="DWA0100"/>
    <s v="KG"/>
    <n v="4000"/>
    <s v="VD"/>
    <n v="483004000"/>
    <m/>
    <n v="406171620"/>
    <n v="76832380"/>
    <n v="0.15907193315169199"/>
    <m/>
  </r>
  <r>
    <s v="201902-201902"/>
    <s v="HCM0"/>
    <x v="7"/>
    <x v="151"/>
    <x v="152"/>
    <x v="29"/>
    <x v="29"/>
    <s v="DWA0101"/>
    <s v="KG"/>
    <n v="3000"/>
    <s v="VD"/>
    <n v="362253000"/>
    <m/>
    <n v="303408195"/>
    <n v="58844805"/>
    <n v="0.16244118061134"/>
    <m/>
  </r>
  <r>
    <s v="201902-201902"/>
    <s v="HCM0"/>
    <x v="7"/>
    <x v="151"/>
    <x v="152"/>
    <x v="0"/>
    <x v="0"/>
    <s v="DWA190 GW"/>
    <m/>
    <m/>
    <s v="VD"/>
    <m/>
    <m/>
    <n v="2055900"/>
    <n v="-2055900"/>
    <m/>
    <m/>
  </r>
  <r>
    <s v="201902-201902"/>
    <s v="HCM0"/>
    <x v="7"/>
    <x v="152"/>
    <x v="153"/>
    <x v="58"/>
    <x v="58"/>
    <s v="MGP004502"/>
    <s v="KG"/>
    <n v="125"/>
    <s v="VD"/>
    <n v="16117000"/>
    <m/>
    <n v="13308336.25"/>
    <n v="2808663.75"/>
    <n v="0.17426715579822499"/>
    <m/>
  </r>
  <r>
    <s v="201902-201902"/>
    <s v="HCM0"/>
    <x v="7"/>
    <x v="152"/>
    <x v="153"/>
    <x v="45"/>
    <x v="45"/>
    <s v="NIS000806"/>
    <s v="KG"/>
    <n v="500"/>
    <s v="VD"/>
    <n v="57180500"/>
    <m/>
    <n v="53486235"/>
    <n v="3694265"/>
    <n v="6.4607077587639103E-2"/>
    <m/>
  </r>
  <r>
    <s v="201902-201902"/>
    <s v="HCM0"/>
    <x v="7"/>
    <x v="152"/>
    <x v="153"/>
    <x v="43"/>
    <x v="43"/>
    <s v="VTE006102"/>
    <s v="KG"/>
    <n v="75"/>
    <s v="VD"/>
    <n v="8654175"/>
    <m/>
    <n v="8022935.25"/>
    <n v="631239.75"/>
    <n v="7.2940488261446002E-2"/>
    <m/>
  </r>
  <r>
    <s v="201902-201902"/>
    <s v="HCM0"/>
    <x v="7"/>
    <x v="152"/>
    <x v="153"/>
    <x v="43"/>
    <x v="43"/>
    <s v="VTE006103"/>
    <s v="KG"/>
    <n v="1075"/>
    <s v="VD"/>
    <n v="124043175"/>
    <m/>
    <n v="114944827.25"/>
    <n v="9098347.75"/>
    <n v="7.3348233387286299E-2"/>
    <m/>
  </r>
  <r>
    <s v="201902-201902"/>
    <s v="HCM0"/>
    <x v="7"/>
    <x v="153"/>
    <x v="154"/>
    <x v="45"/>
    <x v="45"/>
    <s v="NIS000807"/>
    <s v="KG"/>
    <n v="450"/>
    <s v="VD"/>
    <n v="53129250"/>
    <m/>
    <n v="48145658"/>
    <n v="4983592"/>
    <n v="9.3801286485316396E-2"/>
    <m/>
  </r>
  <r>
    <s v="201902-201902"/>
    <s v="HCM0"/>
    <x v="7"/>
    <x v="153"/>
    <x v="154"/>
    <x v="45"/>
    <x v="45"/>
    <s v="NIS001004"/>
    <s v="KG"/>
    <n v="75"/>
    <s v="VD"/>
    <n v="8858700"/>
    <m/>
    <n v="8022935.25"/>
    <n v="835764.75"/>
    <n v="9.4343950015239195E-2"/>
    <m/>
  </r>
  <r>
    <s v="201902-201902"/>
    <s v="HCM0"/>
    <x v="7"/>
    <x v="153"/>
    <x v="154"/>
    <x v="43"/>
    <x v="43"/>
    <s v="VTE006106"/>
    <s v="KG"/>
    <n v="525"/>
    <s v="VD"/>
    <n v="62541150"/>
    <m/>
    <n v="56160546.75"/>
    <n v="6380603.25"/>
    <n v="0.102022480398905"/>
    <m/>
  </r>
  <r>
    <s v="201902-201902"/>
    <s v="HCM0"/>
    <x v="7"/>
    <x v="154"/>
    <x v="155"/>
    <x v="43"/>
    <x v="43"/>
    <s v="VTE0065"/>
    <s v="KG"/>
    <n v="25"/>
    <s v="VD"/>
    <n v="2878875"/>
    <m/>
    <n v="683.25"/>
    <n v="2878191.75"/>
    <n v="0.99976266770874"/>
    <m/>
  </r>
  <r>
    <s v="201902-201902"/>
    <s v="HCM0"/>
    <x v="7"/>
    <x v="155"/>
    <x v="156"/>
    <x v="53"/>
    <x v="53"/>
    <s v="VNS122809"/>
    <s v="KG"/>
    <n v="1000"/>
    <s v="VD"/>
    <n v="88112000"/>
    <m/>
    <n v="83245680"/>
    <n v="4866320"/>
    <n v="5.5228799709460603E-2"/>
    <m/>
  </r>
  <r>
    <s v="201902-201902"/>
    <s v="HCM0"/>
    <x v="7"/>
    <x v="155"/>
    <x v="156"/>
    <x v="53"/>
    <x v="53"/>
    <s v="VNS122904"/>
    <s v="KG"/>
    <n v="1000"/>
    <s v="VD"/>
    <n v="88112000"/>
    <m/>
    <n v="83245680"/>
    <n v="4866320"/>
    <n v="5.5228799709460603E-2"/>
    <m/>
  </r>
  <r>
    <s v="201902-201902"/>
    <s v="HCM0"/>
    <x v="7"/>
    <x v="155"/>
    <x v="156"/>
    <x v="53"/>
    <x v="53"/>
    <s v="VNS123006"/>
    <s v="KG"/>
    <n v="1000"/>
    <s v="VD"/>
    <n v="88112000"/>
    <m/>
    <n v="83245680"/>
    <n v="4866320"/>
    <n v="5.5228799709460603E-2"/>
    <m/>
  </r>
  <r>
    <s v="201902-201902"/>
    <s v="HCM0"/>
    <x v="7"/>
    <x v="155"/>
    <x v="156"/>
    <x v="53"/>
    <x v="53"/>
    <s v="VNS123104"/>
    <s v="KG"/>
    <n v="1000"/>
    <s v="VD"/>
    <n v="88112000"/>
    <m/>
    <n v="83245680"/>
    <n v="4866320"/>
    <n v="5.5228799709460603E-2"/>
    <m/>
  </r>
  <r>
    <s v="201902-201902"/>
    <s v="HCM0"/>
    <x v="7"/>
    <x v="155"/>
    <x v="156"/>
    <x v="53"/>
    <x v="53"/>
    <s v="VNS123204"/>
    <s v="KG"/>
    <n v="3000"/>
    <s v="VD"/>
    <n v="264336000"/>
    <m/>
    <n v="249737040"/>
    <n v="14598960"/>
    <n v="5.5228799709460603E-2"/>
    <m/>
  </r>
  <r>
    <s v="201902-201902"/>
    <s v="HCM0"/>
    <x v="7"/>
    <x v="155"/>
    <x v="156"/>
    <x v="53"/>
    <x v="53"/>
    <s v="VNS123504"/>
    <s v="KG"/>
    <n v="3000"/>
    <s v="VD"/>
    <n v="264336000"/>
    <m/>
    <n v="249737040"/>
    <n v="14598960"/>
    <n v="5.5228799709460603E-2"/>
    <m/>
  </r>
  <r>
    <s v="201902-201902"/>
    <s v="HCM0"/>
    <x v="7"/>
    <x v="155"/>
    <x v="156"/>
    <x v="53"/>
    <x v="53"/>
    <s v="VNS123603"/>
    <s v="KG"/>
    <n v="1000"/>
    <s v="VD"/>
    <n v="88112000"/>
    <m/>
    <n v="83245680"/>
    <n v="4866320"/>
    <n v="5.5228799709460603E-2"/>
    <m/>
  </r>
  <r>
    <s v="201902-201902"/>
    <s v="HCM0"/>
    <x v="7"/>
    <x v="155"/>
    <x v="156"/>
    <x v="53"/>
    <x v="53"/>
    <s v="VNS123705"/>
    <s v="KG"/>
    <n v="3000"/>
    <s v="VD"/>
    <n v="264336000"/>
    <m/>
    <n v="249737040"/>
    <n v="14598960"/>
    <n v="5.5228799709460603E-2"/>
    <m/>
  </r>
  <r>
    <s v="201902-201902"/>
    <s v="HCM0"/>
    <x v="7"/>
    <x v="155"/>
    <x v="156"/>
    <x v="53"/>
    <x v="53"/>
    <s v="VNS123904"/>
    <s v="KG"/>
    <n v="1000"/>
    <s v="VD"/>
    <n v="88112000"/>
    <m/>
    <n v="82941210"/>
    <n v="5170790"/>
    <n v="5.8684288178681598E-2"/>
    <m/>
  </r>
  <r>
    <s v="201902-201902"/>
    <s v="HCM0"/>
    <x v="7"/>
    <x v="155"/>
    <x v="156"/>
    <x v="53"/>
    <x v="53"/>
    <s v="VNS124003"/>
    <s v="KG"/>
    <n v="2000"/>
    <s v="VD"/>
    <n v="176224000"/>
    <m/>
    <n v="165882420"/>
    <n v="10341580"/>
    <n v="5.8684288178681598E-2"/>
    <m/>
  </r>
  <r>
    <s v="201902-201902"/>
    <s v="HCM0"/>
    <x v="7"/>
    <x v="156"/>
    <x v="157"/>
    <x v="58"/>
    <x v="58"/>
    <s v="MGP004501"/>
    <s v="KG"/>
    <n v="100"/>
    <s v="VD"/>
    <n v="21459000"/>
    <m/>
    <n v="19240155"/>
    <n v="2218845"/>
    <n v="0.103399273032294"/>
    <m/>
  </r>
  <r>
    <s v="201902-201902"/>
    <s v="HCM0"/>
    <x v="7"/>
    <x v="156"/>
    <x v="157"/>
    <x v="43"/>
    <x v="43"/>
    <s v="VTE006113"/>
    <s v="KG"/>
    <n v="50"/>
    <s v="VD"/>
    <n v="10499400"/>
    <m/>
    <n v="9620077.5"/>
    <n v="879322.5"/>
    <n v="8.37497857020401E-2"/>
    <m/>
  </r>
  <r>
    <s v="201902-201902"/>
    <s v="HCM0"/>
    <x v="7"/>
    <x v="156"/>
    <x v="157"/>
    <x v="43"/>
    <x v="43"/>
    <s v="VTE006603"/>
    <s v="KG"/>
    <n v="250"/>
    <s v="VD"/>
    <n v="52497000"/>
    <m/>
    <n v="48100387.5"/>
    <n v="4396612.5"/>
    <n v="8.37497857020401E-2"/>
    <m/>
  </r>
  <r>
    <s v="201902-201902"/>
    <s v="HCM0"/>
    <x v="7"/>
    <x v="156"/>
    <x v="157"/>
    <x v="50"/>
    <x v="50"/>
    <s v="YKV001008"/>
    <s v="KG"/>
    <n v="400"/>
    <s v="VD"/>
    <n v="84929600"/>
    <m/>
    <n v="76960620"/>
    <n v="7968980"/>
    <n v="9.3830419547484001E-2"/>
    <m/>
  </r>
  <r>
    <s v="201902-201902"/>
    <s v="HCM0"/>
    <x v="7"/>
    <x v="157"/>
    <x v="158"/>
    <x v="50"/>
    <x v="50"/>
    <s v="YKV000801"/>
    <s v="KG"/>
    <n v="800"/>
    <s v="VD"/>
    <n v="47650400"/>
    <m/>
    <n v="29920240"/>
    <n v="17730160"/>
    <n v="0.37208837701257402"/>
    <m/>
  </r>
  <r>
    <s v="201902-201902"/>
    <s v="HCM0"/>
    <x v="7"/>
    <x v="157"/>
    <x v="158"/>
    <x v="50"/>
    <x v="50"/>
    <s v="YKV001001"/>
    <s v="KG"/>
    <n v="1000"/>
    <s v="VD"/>
    <n v="58068000"/>
    <m/>
    <n v="37400300"/>
    <n v="20667700"/>
    <n v="0.35592236688020901"/>
    <m/>
  </r>
  <r>
    <s v="201902-201902"/>
    <s v="HCM0"/>
    <x v="7"/>
    <x v="158"/>
    <x v="159"/>
    <x v="43"/>
    <x v="43"/>
    <s v="VTE006401"/>
    <s v="KG"/>
    <n v="300"/>
    <s v="VD"/>
    <n v="54938100"/>
    <m/>
    <n v="38716200"/>
    <n v="16221900"/>
    <n v="0.29527595603051399"/>
    <m/>
  </r>
  <r>
    <s v="201902-201902"/>
    <s v="HCM0"/>
    <x v="7"/>
    <x v="159"/>
    <x v="160"/>
    <x v="42"/>
    <x v="42"/>
    <s v="SSP015606"/>
    <s v="KG"/>
    <n v="25"/>
    <s v="VD"/>
    <n v="4533950"/>
    <m/>
    <n v="2753469"/>
    <n v="1780481"/>
    <n v="0.39269974304965799"/>
    <m/>
  </r>
  <r>
    <s v="201902-201902"/>
    <s v="HCM0"/>
    <x v="7"/>
    <x v="160"/>
    <x v="161"/>
    <x v="52"/>
    <x v="52"/>
    <s v="RKV007703"/>
    <s v="KG"/>
    <n v="400"/>
    <s v="VD"/>
    <n v="25824800"/>
    <m/>
    <n v="22770300"/>
    <n v="3054500"/>
    <n v="0.11827777949877601"/>
    <m/>
  </r>
  <r>
    <s v="201902-201902"/>
    <s v="HCM0"/>
    <x v="7"/>
    <x v="161"/>
    <x v="162"/>
    <x v="54"/>
    <x v="54"/>
    <s v="COM017402"/>
    <s v="PC"/>
    <n v="1"/>
    <s v="VD"/>
    <n v="9050"/>
    <m/>
    <n v="8960"/>
    <n v="90"/>
    <n v="9.9447513812154602E-3"/>
    <m/>
  </r>
  <r>
    <s v="201902-201902"/>
    <s v="HCM0"/>
    <x v="7"/>
    <x v="162"/>
    <x v="163"/>
    <x v="51"/>
    <x v="51"/>
    <s v="TRI004302"/>
    <s v="PC"/>
    <n v="40"/>
    <s v="VD"/>
    <n v="32746000"/>
    <m/>
    <n v="7602080"/>
    <n v="25143920"/>
    <n v="0.76784706529041702"/>
    <m/>
  </r>
  <r>
    <s v="201902-201902"/>
    <s v="HCM0"/>
    <x v="7"/>
    <x v="163"/>
    <x v="164"/>
    <x v="43"/>
    <x v="43"/>
    <s v="VTE006120"/>
    <s v="KG"/>
    <n v="25"/>
    <s v="VD"/>
    <n v="2417550"/>
    <m/>
    <n v="2095928.9"/>
    <n v="321621.09999999998"/>
    <n v="0.133035966164091"/>
    <m/>
  </r>
  <r>
    <s v="201902-201902"/>
    <s v="HCM0"/>
    <x v="7"/>
    <x v="164"/>
    <x v="165"/>
    <x v="51"/>
    <x v="51"/>
    <s v="TRI004303"/>
    <s v="PC"/>
    <n v="40"/>
    <s v="VD"/>
    <n v="32746000"/>
    <m/>
    <n v="7602080"/>
    <n v="25143920"/>
    <n v="0.76784706529041702"/>
    <m/>
  </r>
  <r>
    <s v="201902-201902"/>
    <s v="HCM0"/>
    <x v="7"/>
    <x v="165"/>
    <x v="166"/>
    <x v="51"/>
    <x v="51"/>
    <s v="TRI004304"/>
    <s v="PC"/>
    <n v="40"/>
    <s v="VD"/>
    <n v="32746000"/>
    <m/>
    <n v="7602080"/>
    <n v="25143920"/>
    <n v="0.76784706529041702"/>
    <m/>
  </r>
  <r>
    <s v="201902-201902"/>
    <s v="HCM0"/>
    <x v="7"/>
    <x v="166"/>
    <x v="167"/>
    <x v="54"/>
    <x v="54"/>
    <s v="COM021404"/>
    <s v="PC"/>
    <n v="43"/>
    <s v="VD"/>
    <n v="517548"/>
    <m/>
    <n v="510288"/>
    <n v="7260"/>
    <n v="1.4027684388694299E-2"/>
    <m/>
  </r>
  <r>
    <s v="201902-201902"/>
    <s v="HCM0"/>
    <x v="7"/>
    <x v="167"/>
    <x v="168"/>
    <x v="54"/>
    <x v="54"/>
    <s v="COM021405"/>
    <s v="PC"/>
    <n v="39"/>
    <s v="VD"/>
    <n v="442455"/>
    <m/>
    <n v="436224"/>
    <n v="6231"/>
    <n v="1.40827880801437E-2"/>
    <m/>
  </r>
  <r>
    <s v="201902-201902"/>
    <s v="HCM0"/>
    <x v="7"/>
    <x v="168"/>
    <x v="169"/>
    <x v="54"/>
    <x v="54"/>
    <s v="COM0202"/>
    <s v="PC"/>
    <n v="73"/>
    <s v="VD"/>
    <n v="90958"/>
    <m/>
    <n v="89629.2"/>
    <n v="1328.8"/>
    <n v="1.46089403900701E-2"/>
    <m/>
  </r>
  <r>
    <s v="201902-201902"/>
    <s v="HCM0"/>
    <x v="7"/>
    <x v="169"/>
    <x v="170"/>
    <x v="0"/>
    <x v="0"/>
    <s v="COM0194"/>
    <m/>
    <m/>
    <s v="VD"/>
    <m/>
    <m/>
    <n v="4068750"/>
    <n v="-4068750"/>
    <m/>
    <m/>
  </r>
  <r>
    <s v="201902-201902"/>
    <s v="HCM0"/>
    <x v="7"/>
    <x v="170"/>
    <x v="171"/>
    <x v="54"/>
    <x v="54"/>
    <s v="COM019402"/>
    <s v="PC"/>
    <n v="513"/>
    <s v="VD"/>
    <n v="8208"/>
    <m/>
    <n v="7642.8"/>
    <n v="565.20000000000005"/>
    <n v="6.8859649122806996E-2"/>
    <m/>
  </r>
  <r>
    <s v="201902-201902"/>
    <s v="HCM0"/>
    <x v="7"/>
    <x v="171"/>
    <x v="172"/>
    <x v="54"/>
    <x v="54"/>
    <s v="COM0203"/>
    <s v="PC"/>
    <n v="120"/>
    <s v="VD"/>
    <n v="60720"/>
    <m/>
    <n v="59752.800000000003"/>
    <n v="967.2"/>
    <n v="1.59288537549407E-2"/>
    <n v="-83505.3"/>
  </r>
  <r>
    <s v="201902-201902"/>
    <s v="HCM0"/>
    <x v="7"/>
    <x v="172"/>
    <x v="173"/>
    <x v="54"/>
    <x v="54"/>
    <s v="COM0216"/>
    <s v="PC"/>
    <n v="122"/>
    <s v="VD"/>
    <n v="136640"/>
    <m/>
    <n v="89285.29"/>
    <n v="47354.71"/>
    <n v="0.34656550058548002"/>
    <m/>
  </r>
  <r>
    <s v="201902-201902"/>
    <s v="HCM0"/>
    <x v="7"/>
    <x v="173"/>
    <x v="174"/>
    <x v="23"/>
    <x v="23"/>
    <s v="SHI0001"/>
    <s v="KG"/>
    <n v="300"/>
    <s v="VD"/>
    <n v="695.1"/>
    <m/>
    <n v="39687300"/>
    <n v="-39686604.899999999"/>
    <n v="-9.9999000000000002"/>
    <m/>
  </r>
  <r>
    <s v="201902-201902"/>
    <s v="HCM0"/>
    <x v="7"/>
    <x v="173"/>
    <x v="174"/>
    <x v="53"/>
    <x v="53"/>
    <s v="VNS122808"/>
    <s v="KG"/>
    <n v="500"/>
    <s v="VD"/>
    <n v="62007000"/>
    <m/>
    <n v="58307104.25"/>
    <n v="3699895.75"/>
    <n v="5.9669001080523101E-2"/>
    <m/>
  </r>
  <r>
    <s v="201902-201902"/>
    <s v="HCM0"/>
    <x v="7"/>
    <x v="174"/>
    <x v="175"/>
    <x v="59"/>
    <x v="59"/>
    <s v="HPC0120"/>
    <s v="KG"/>
    <n v="1000"/>
    <s v="VD"/>
    <n v="87581000"/>
    <m/>
    <n v="72649200"/>
    <n v="14931800"/>
    <n v="0.17049131660976599"/>
    <m/>
  </r>
  <r>
    <s v="201902-201902"/>
    <s v="HCM0"/>
    <x v="7"/>
    <x v="175"/>
    <x v="176"/>
    <x v="55"/>
    <x v="55"/>
    <s v="INV042101"/>
    <s v="KG"/>
    <n v="25"/>
    <s v="VD"/>
    <n v="3637050"/>
    <m/>
    <n v="3376264.8"/>
    <n v="260785.2"/>
    <n v="7.1702396172722296E-2"/>
    <m/>
  </r>
  <r>
    <s v="201902-201902"/>
    <s v="HCM0"/>
    <x v="7"/>
    <x v="176"/>
    <x v="177"/>
    <x v="56"/>
    <x v="56"/>
    <s v="HLV015002"/>
    <s v="KG"/>
    <n v="1000"/>
    <s v="VD"/>
    <n v="209230000"/>
    <m/>
    <n v="185920000"/>
    <n v="23310000"/>
    <n v="0.111408497825359"/>
    <m/>
  </r>
  <r>
    <s v="201902-201902"/>
    <s v="HCM0"/>
    <x v="7"/>
    <x v="177"/>
    <x v="178"/>
    <x v="53"/>
    <x v="53"/>
    <s v="VNS122906"/>
    <s v="KG"/>
    <n v="1000"/>
    <s v="VD"/>
    <n v="87273000"/>
    <m/>
    <n v="82668400"/>
    <n v="4604600"/>
    <n v="5.27608767889267E-2"/>
    <m/>
  </r>
  <r>
    <s v="201902-201902"/>
    <s v="HCM0"/>
    <x v="7"/>
    <x v="178"/>
    <x v="179"/>
    <x v="45"/>
    <x v="45"/>
    <s v="NIS000703"/>
    <s v="KG"/>
    <n v="350"/>
    <s v="VD"/>
    <n v="47136390"/>
    <m/>
    <n v="37732226"/>
    <n v="9404164"/>
    <n v="0.199509635761245"/>
    <m/>
  </r>
  <r>
    <s v="201902-201902"/>
    <s v="HCM0"/>
    <x v="7"/>
    <x v="178"/>
    <x v="179"/>
    <x v="45"/>
    <x v="45"/>
    <s v="NIS000903"/>
    <s v="KG"/>
    <n v="50"/>
    <s v="VD"/>
    <n v="6733770"/>
    <m/>
    <n v="5390318"/>
    <n v="1343452"/>
    <n v="0.199509635761245"/>
    <m/>
  </r>
  <r>
    <s v="201902-201902"/>
    <s v="HCM0"/>
    <x v="7"/>
    <x v="178"/>
    <x v="179"/>
    <x v="48"/>
    <x v="48"/>
    <s v="NIO0005"/>
    <s v="KG"/>
    <n v="150"/>
    <s v="VD"/>
    <n v="20374050"/>
    <m/>
    <n v="16170954"/>
    <n v="4203096"/>
    <n v="0.20629653897973099"/>
    <m/>
  </r>
  <r>
    <s v="201902-201902"/>
    <s v="HCM0"/>
    <x v="7"/>
    <x v="178"/>
    <x v="179"/>
    <x v="0"/>
    <x v="0"/>
    <m/>
    <m/>
    <m/>
    <s v="VD"/>
    <m/>
    <m/>
    <m/>
    <m/>
    <m/>
    <n v="-113027781"/>
  </r>
  <r>
    <s v="201902-201902"/>
    <s v="HCM0"/>
    <x v="7"/>
    <x v="179"/>
    <x v="180"/>
    <x v="45"/>
    <x v="45"/>
    <s v="NIS000704"/>
    <s v="KG"/>
    <n v="100"/>
    <s v="VD"/>
    <n v="13467540"/>
    <m/>
    <n v="13442000.02"/>
    <n v="25539.98"/>
    <n v="1.8964101832999901E-3"/>
    <m/>
  </r>
  <r>
    <s v="201902-201902"/>
    <s v="HCM0"/>
    <x v="7"/>
    <x v="180"/>
    <x v="181"/>
    <x v="58"/>
    <x v="58"/>
    <s v="MGP0046"/>
    <s v="KG"/>
    <n v="2000"/>
    <s v="VD"/>
    <n v="285202000"/>
    <m/>
    <n v="211254000"/>
    <n v="73948000"/>
    <n v="0.25928289422935302"/>
    <m/>
  </r>
  <r>
    <s v="201902-201902"/>
    <s v="HCM0"/>
    <x v="7"/>
    <x v="180"/>
    <x v="181"/>
    <x v="50"/>
    <x v="50"/>
    <s v="YKV001102"/>
    <s v="KG"/>
    <n v="1725"/>
    <s v="VD"/>
    <n v="250014600"/>
    <m/>
    <n v="182206575"/>
    <n v="67808025"/>
    <n v="0.271216260970359"/>
    <m/>
  </r>
  <r>
    <s v="201902-201902"/>
    <s v="HCM0"/>
    <x v="7"/>
    <x v="180"/>
    <x v="181"/>
    <x v="0"/>
    <x v="0"/>
    <s v="SAN1827"/>
    <m/>
    <m/>
    <s v="VD"/>
    <m/>
    <m/>
    <n v="78241908"/>
    <n v="-78241908"/>
    <m/>
    <m/>
  </r>
  <r>
    <s v="201902-201902"/>
    <s v="HCM0"/>
    <x v="7"/>
    <x v="181"/>
    <x v="182"/>
    <x v="52"/>
    <x v="52"/>
    <s v="RKV007701"/>
    <s v="KG"/>
    <n v="5000"/>
    <s v="VD"/>
    <n v="206485000"/>
    <m/>
    <n v="205739000"/>
    <n v="746000"/>
    <n v="3.6128532338910802E-3"/>
    <m/>
  </r>
  <r>
    <s v="201902-201902"/>
    <s v="HCM0"/>
    <x v="7"/>
    <x v="182"/>
    <x v="183"/>
    <x v="52"/>
    <x v="52"/>
    <s v="RKV007702"/>
    <s v="KG"/>
    <n v="1000"/>
    <s v="VD"/>
    <n v="47615000"/>
    <m/>
    <n v="40619600"/>
    <n v="6995400"/>
    <n v="0.146915887850467"/>
    <m/>
  </r>
  <r>
    <s v="201902-201902"/>
    <s v="HCM0"/>
    <x v="7"/>
    <x v="183"/>
    <x v="184"/>
    <x v="55"/>
    <x v="55"/>
    <s v="INV042107"/>
    <s v="KG"/>
    <n v="1000"/>
    <s v="VD"/>
    <n v="84866000"/>
    <m/>
    <n v="77817600"/>
    <n v="7048400"/>
    <n v="8.3053284000659797E-2"/>
    <m/>
  </r>
  <r>
    <s v="201902-201902"/>
    <s v="HCM0"/>
    <x v="7"/>
    <x v="184"/>
    <x v="185"/>
    <x v="55"/>
    <x v="55"/>
    <s v="INV042009"/>
    <s v="KG"/>
    <n v="800"/>
    <s v="VD"/>
    <n v="79983200"/>
    <m/>
    <n v="74368000"/>
    <n v="5615200"/>
    <n v="7.0204742996029093E-2"/>
    <m/>
  </r>
  <r>
    <s v="201902-201902"/>
    <s v="HCM0"/>
    <x v="7"/>
    <x v="184"/>
    <x v="185"/>
    <x v="55"/>
    <x v="55"/>
    <s v="INV042108"/>
    <s v="KG"/>
    <n v="1200"/>
    <s v="VD"/>
    <n v="119974800"/>
    <m/>
    <n v="111552000"/>
    <n v="8422800"/>
    <n v="7.0204742996029093E-2"/>
    <m/>
  </r>
  <r>
    <s v="201902-201902"/>
    <s v="HCM0"/>
    <x v="7"/>
    <x v="184"/>
    <x v="185"/>
    <x v="0"/>
    <x v="0"/>
    <s v="GWH1943"/>
    <m/>
    <m/>
    <s v="VD"/>
    <m/>
    <m/>
    <m/>
    <m/>
    <m/>
    <n v="200000"/>
  </r>
  <r>
    <s v="201902-201902"/>
    <s v="HCM0"/>
    <x v="7"/>
    <x v="185"/>
    <x v="186"/>
    <x v="53"/>
    <x v="53"/>
    <s v="VNS122811"/>
    <s v="KG"/>
    <n v="500"/>
    <s v="VD"/>
    <n v="46818000"/>
    <m/>
    <n v="44407677.5"/>
    <n v="2410322.5"/>
    <n v="5.1482816438121998E-2"/>
    <m/>
  </r>
  <r>
    <s v="201902-201902"/>
    <s v="HCM0"/>
    <x v="7"/>
    <x v="186"/>
    <x v="187"/>
    <x v="0"/>
    <x v="0"/>
    <m/>
    <m/>
    <m/>
    <s v="VD"/>
    <m/>
    <m/>
    <m/>
    <m/>
    <m/>
    <n v="-930013.93"/>
  </r>
  <r>
    <s v="201902-201902"/>
    <s v="HCM0"/>
    <x v="7"/>
    <x v="187"/>
    <x v="188"/>
    <x v="0"/>
    <x v="0"/>
    <m/>
    <m/>
    <m/>
    <s v="VD"/>
    <m/>
    <m/>
    <m/>
    <m/>
    <m/>
    <n v="-369354.9"/>
  </r>
  <r>
    <s v="201902-201902"/>
    <s v="HCM0"/>
    <x v="7"/>
    <x v="188"/>
    <x v="189"/>
    <x v="0"/>
    <x v="0"/>
    <m/>
    <m/>
    <m/>
    <s v="VD"/>
    <m/>
    <m/>
    <m/>
    <m/>
    <m/>
    <n v="-328863.7"/>
  </r>
  <r>
    <s v="201902-201902"/>
    <s v="HCM0"/>
    <x v="7"/>
    <x v="189"/>
    <x v="190"/>
    <x v="0"/>
    <x v="0"/>
    <m/>
    <m/>
    <m/>
    <s v="VD"/>
    <m/>
    <m/>
    <m/>
    <m/>
    <m/>
    <n v="-374614.1"/>
  </r>
  <r>
    <s v="201902-201902"/>
    <s v="HCM0"/>
    <x v="7"/>
    <x v="190"/>
    <x v="191"/>
    <x v="54"/>
    <x v="54"/>
    <s v="COM016604"/>
    <s v="PC"/>
    <n v="37"/>
    <s v="VD"/>
    <n v="912716"/>
    <m/>
    <n v="861771.55"/>
    <n v="50944.45"/>
    <n v="5.5816321835050503E-2"/>
    <m/>
  </r>
  <r>
    <s v="201902-201902"/>
    <s v="HCM0"/>
    <x v="7"/>
    <x v="191"/>
    <x v="192"/>
    <x v="54"/>
    <x v="54"/>
    <s v="COM016605"/>
    <s v="PC"/>
    <n v="2"/>
    <s v="VD"/>
    <n v="14096"/>
    <m/>
    <n v="11582.5"/>
    <n v="2513.5"/>
    <n v="0.17831299659477801"/>
    <m/>
  </r>
  <r>
    <s v="201902-201902"/>
    <s v="HCM0"/>
    <x v="7"/>
    <x v="192"/>
    <x v="193"/>
    <x v="54"/>
    <x v="54"/>
    <s v="COM013103"/>
    <s v="PC"/>
    <n v="14"/>
    <s v="VD"/>
    <n v="139510"/>
    <m/>
    <n v="41724.9"/>
    <n v="97785.1"/>
    <n v="0.70091821374811802"/>
    <m/>
  </r>
  <r>
    <s v="201902-201902"/>
    <s v="HCM0"/>
    <x v="8"/>
    <x v="193"/>
    <x v="194"/>
    <x v="0"/>
    <x v="0"/>
    <s v="GRA3050M2"/>
    <m/>
    <m/>
    <s v="VD"/>
    <m/>
    <m/>
    <m/>
    <m/>
    <m/>
    <n v="14265"/>
  </r>
  <r>
    <s v="201902-201902"/>
    <s v="HCM0"/>
    <x v="9"/>
    <x v="194"/>
    <x v="195"/>
    <x v="60"/>
    <x v="60"/>
    <s v="C190072"/>
    <s v="KG"/>
    <n v="350"/>
    <s v="VD"/>
    <n v="11943050"/>
    <m/>
    <n v="11600050"/>
    <n v="343000"/>
    <n v="2.87196319198194E-2"/>
    <m/>
  </r>
  <r>
    <s v="201902-201902"/>
    <s v="HCM0"/>
    <x v="9"/>
    <x v="195"/>
    <x v="196"/>
    <x v="0"/>
    <x v="0"/>
    <s v="ERD1049"/>
    <m/>
    <m/>
    <s v="VD"/>
    <m/>
    <m/>
    <m/>
    <m/>
    <m/>
    <n v="-3988"/>
  </r>
  <r>
    <s v="201902-201902"/>
    <s v="HCM0"/>
    <x v="9"/>
    <x v="196"/>
    <x v="197"/>
    <x v="0"/>
    <x v="0"/>
    <s v="TGCI00619"/>
    <m/>
    <m/>
    <s v="VD"/>
    <m/>
    <m/>
    <m/>
    <m/>
    <m/>
    <n v="13824"/>
  </r>
  <r>
    <s v="201902-201902"/>
    <s v="HCM0"/>
    <x v="9"/>
    <x v="197"/>
    <x v="198"/>
    <x v="0"/>
    <x v="0"/>
    <s v="EJE4583"/>
    <m/>
    <m/>
    <s v="VD"/>
    <m/>
    <m/>
    <n v="593045.51"/>
    <n v="-593045.51"/>
    <m/>
    <m/>
  </r>
  <r>
    <s v="201902-201902"/>
    <s v="HCM0"/>
    <x v="9"/>
    <x v="198"/>
    <x v="199"/>
    <x v="0"/>
    <x v="0"/>
    <m/>
    <m/>
    <m/>
    <s v="VD"/>
    <m/>
    <m/>
    <m/>
    <m/>
    <m/>
    <n v="7494"/>
  </r>
  <r>
    <s v="201902-201902"/>
    <s v="HCM0"/>
    <x v="9"/>
    <x v="199"/>
    <x v="200"/>
    <x v="61"/>
    <x v="61"/>
    <s v="C190078"/>
    <s v="MT"/>
    <n v="14.4"/>
    <s v="VD"/>
    <n v="374400000"/>
    <m/>
    <n v="355105080"/>
    <n v="19294920"/>
    <n v="5.1535576923076899E-2"/>
    <m/>
  </r>
  <r>
    <s v="201902-201902"/>
    <s v="HCM0"/>
    <x v="9"/>
    <x v="199"/>
    <x v="200"/>
    <x v="0"/>
    <x v="0"/>
    <m/>
    <m/>
    <m/>
    <s v="VD"/>
    <m/>
    <m/>
    <n v="9792159"/>
    <n v="-9792159"/>
    <m/>
    <n v="-1166"/>
  </r>
  <r>
    <s v="201902-201902"/>
    <s v="HCM0"/>
    <x v="9"/>
    <x v="200"/>
    <x v="201"/>
    <x v="61"/>
    <x v="61"/>
    <s v="C190074"/>
    <s v="MT"/>
    <n v="6.4"/>
    <s v="VD"/>
    <n v="153600000"/>
    <m/>
    <n v="139711102.78999999"/>
    <n v="13888897.210000001"/>
    <n v="9.04225078776041E-2"/>
    <m/>
  </r>
  <r>
    <s v="201902-201902"/>
    <s v="HCM0"/>
    <x v="9"/>
    <x v="200"/>
    <x v="201"/>
    <x v="62"/>
    <x v="62"/>
    <s v="C190087"/>
    <s v="KG"/>
    <n v="1600"/>
    <s v="VD"/>
    <n v="38720000"/>
    <m/>
    <n v="34927775.670000002"/>
    <n v="3792224.33"/>
    <n v="9.7939677944214806E-2"/>
    <m/>
  </r>
  <r>
    <s v="201902-201902"/>
    <s v="HCM0"/>
    <x v="9"/>
    <x v="200"/>
    <x v="201"/>
    <x v="63"/>
    <x v="63"/>
    <s v="C190090"/>
    <s v="KG"/>
    <n v="3200"/>
    <s v="VD"/>
    <n v="83840000"/>
    <m/>
    <n v="69855551.420000002"/>
    <n v="13984448.58"/>
    <n v="0.16679924355916001"/>
    <m/>
  </r>
  <r>
    <s v="201902-201902"/>
    <s v="HCM0"/>
    <x v="9"/>
    <x v="200"/>
    <x v="201"/>
    <x v="64"/>
    <x v="64"/>
    <s v="C190089"/>
    <s v="MT"/>
    <n v="6.4"/>
    <s v="VD"/>
    <n v="160640000"/>
    <m/>
    <n v="139711102.81"/>
    <n v="20928897.190000001"/>
    <n v="0.13028446955926201"/>
    <m/>
  </r>
  <r>
    <s v="201902-201902"/>
    <s v="HCM0"/>
    <x v="9"/>
    <x v="200"/>
    <x v="201"/>
    <x v="65"/>
    <x v="65"/>
    <s v="C190071"/>
    <s v="MT"/>
    <n v="6.4"/>
    <s v="VD"/>
    <n v="153600000"/>
    <m/>
    <n v="139711102.78"/>
    <n v="13888897.220000001"/>
    <n v="9.0422507942708299E-2"/>
    <m/>
  </r>
  <r>
    <s v="201902-201902"/>
    <s v="HCM0"/>
    <x v="9"/>
    <x v="200"/>
    <x v="201"/>
    <x v="0"/>
    <x v="0"/>
    <s v="EJI4613"/>
    <m/>
    <m/>
    <s v="VD"/>
    <m/>
    <m/>
    <n v="13490595"/>
    <n v="-13490595"/>
    <m/>
    <m/>
  </r>
  <r>
    <s v="201902-201902"/>
    <s v="HCM0"/>
    <x v="9"/>
    <x v="200"/>
    <x v="201"/>
    <x v="0"/>
    <x v="0"/>
    <s v="EJI4636"/>
    <m/>
    <m/>
    <s v="VD"/>
    <m/>
    <m/>
    <n v="13748846"/>
    <n v="-13748846"/>
    <m/>
    <n v="865000"/>
  </r>
  <r>
    <s v="201902-201902"/>
    <s v="HCM0"/>
    <x v="9"/>
    <x v="200"/>
    <x v="201"/>
    <x v="0"/>
    <x v="0"/>
    <m/>
    <m/>
    <m/>
    <s v="VD"/>
    <m/>
    <m/>
    <n v="124474812"/>
    <n v="-124474812"/>
    <m/>
    <m/>
  </r>
  <r>
    <s v="201902-201902"/>
    <s v="HCM0"/>
    <x v="9"/>
    <x v="201"/>
    <x v="202"/>
    <x v="0"/>
    <x v="0"/>
    <m/>
    <m/>
    <m/>
    <s v="VD"/>
    <m/>
    <m/>
    <n v="1504420"/>
    <n v="-1504420"/>
    <m/>
    <m/>
  </r>
  <r>
    <s v="201902-201902"/>
    <s v="HCM0"/>
    <x v="9"/>
    <x v="202"/>
    <x v="203"/>
    <x v="0"/>
    <x v="0"/>
    <m/>
    <m/>
    <m/>
    <s v="VD"/>
    <m/>
    <m/>
    <n v="15400000"/>
    <n v="-15400000"/>
    <m/>
    <m/>
  </r>
  <r>
    <s v="201902-201902"/>
    <s v="HCM0"/>
    <x v="9"/>
    <x v="203"/>
    <x v="204"/>
    <x v="0"/>
    <x v="0"/>
    <s v="PBW3363"/>
    <m/>
    <m/>
    <s v="VD"/>
    <m/>
    <m/>
    <m/>
    <m/>
    <m/>
    <n v="-2448"/>
  </r>
  <r>
    <s v="201902-201902"/>
    <s v="HCM0"/>
    <x v="9"/>
    <x v="204"/>
    <x v="205"/>
    <x v="66"/>
    <x v="66"/>
    <s v="C190085"/>
    <s v="MT"/>
    <n v="18"/>
    <s v="VD"/>
    <n v="156600000"/>
    <m/>
    <n v="141477966"/>
    <n v="15122034"/>
    <n v="9.6564712643678094E-2"/>
    <m/>
  </r>
  <r>
    <s v="201902-201902"/>
    <s v="HCM0"/>
    <x v="9"/>
    <x v="204"/>
    <x v="205"/>
    <x v="67"/>
    <x v="67"/>
    <s v="C190076"/>
    <s v="MT"/>
    <n v="3.26"/>
    <s v="VD"/>
    <n v="35860000"/>
    <m/>
    <n v="24097854.309999999"/>
    <n v="11762145.689999999"/>
    <n v="0.32800183184606801"/>
    <m/>
  </r>
  <r>
    <s v="201902-201902"/>
    <s v="HCM0"/>
    <x v="9"/>
    <x v="204"/>
    <x v="205"/>
    <x v="67"/>
    <x v="67"/>
    <s v="C190086"/>
    <s v="MT"/>
    <n v="3.26"/>
    <s v="VD"/>
    <n v="35860000"/>
    <m/>
    <n v="24097854.41"/>
    <n v="11762145.59"/>
    <n v="0.32800182905744502"/>
    <m/>
  </r>
  <r>
    <s v="201902-201902"/>
    <s v="HCM0"/>
    <x v="9"/>
    <x v="204"/>
    <x v="205"/>
    <x v="68"/>
    <x v="68"/>
    <s v="C190068"/>
    <s v="MT"/>
    <n v="13.49"/>
    <s v="VD"/>
    <n v="113316000"/>
    <m/>
    <n v="99717440.939999998"/>
    <n v="13598559.060000001"/>
    <n v="0.120005639627237"/>
    <m/>
  </r>
  <r>
    <s v="201902-201902"/>
    <s v="HCM0"/>
    <x v="9"/>
    <x v="204"/>
    <x v="205"/>
    <x v="68"/>
    <x v="68"/>
    <s v="C190077"/>
    <s v="MT"/>
    <n v="26.97"/>
    <s v="VD"/>
    <n v="226548000"/>
    <m/>
    <n v="199361192.34"/>
    <n v="27186807.66"/>
    <n v="0.120004624450447"/>
    <m/>
  </r>
  <r>
    <s v="201902-201902"/>
    <s v="HCM0"/>
    <x v="9"/>
    <x v="204"/>
    <x v="205"/>
    <x v="68"/>
    <x v="68"/>
    <s v="C190091"/>
    <s v="MT"/>
    <n v="13.51"/>
    <s v="VD"/>
    <n v="113484000"/>
    <m/>
    <n v="106187073"/>
    <n v="7296927"/>
    <n v="6.4299169927038102E-2"/>
    <m/>
  </r>
  <r>
    <s v="201902-201902"/>
    <s v="HCM0"/>
    <x v="9"/>
    <x v="204"/>
    <x v="205"/>
    <x v="62"/>
    <x v="62"/>
    <s v="C190088"/>
    <s v="KG"/>
    <n v="4890"/>
    <s v="VD"/>
    <n v="53301000"/>
    <m/>
    <n v="36146665.840000004"/>
    <n v="17154334.16"/>
    <n v="0.32183888032119401"/>
    <m/>
  </r>
  <r>
    <s v="201902-201902"/>
    <s v="HCM0"/>
    <x v="9"/>
    <x v="204"/>
    <x v="205"/>
    <x v="69"/>
    <x v="69"/>
    <s v="C190079"/>
    <s v="KG"/>
    <n v="4564"/>
    <s v="VD"/>
    <n v="39804600"/>
    <m/>
    <n v="35872524"/>
    <n v="3932076"/>
    <n v="9.8784462097345496E-2"/>
    <m/>
  </r>
  <r>
    <s v="201902-201902"/>
    <s v="HCM0"/>
    <x v="9"/>
    <x v="204"/>
    <x v="205"/>
    <x v="69"/>
    <x v="69"/>
    <s v="C190083"/>
    <s v="KG"/>
    <n v="5705"/>
    <s v="VD"/>
    <n v="49063000"/>
    <m/>
    <n v="44840655"/>
    <n v="4222345"/>
    <n v="8.6059657990746496E-2"/>
    <m/>
  </r>
  <r>
    <s v="201902-201902"/>
    <s v="HCM0"/>
    <x v="9"/>
    <x v="204"/>
    <x v="205"/>
    <x v="69"/>
    <x v="69"/>
    <s v="C190092"/>
    <s v="KG"/>
    <n v="3260"/>
    <s v="VD"/>
    <n v="28362000"/>
    <m/>
    <n v="25623232"/>
    <n v="2738768"/>
    <n v="9.6564699245469204E-2"/>
    <m/>
  </r>
  <r>
    <s v="201902-201902"/>
    <s v="HCM0"/>
    <x v="9"/>
    <x v="204"/>
    <x v="205"/>
    <x v="70"/>
    <x v="70"/>
    <s v="C190067"/>
    <s v="MT"/>
    <n v="2.9340000000000002"/>
    <s v="VD"/>
    <n v="39609000"/>
    <m/>
    <n v="21688092.050000001"/>
    <n v="17920907.949999999"/>
    <n v="0.45244535206644898"/>
    <m/>
  </r>
  <r>
    <s v="201902-201902"/>
    <s v="HCM0"/>
    <x v="9"/>
    <x v="204"/>
    <x v="205"/>
    <x v="70"/>
    <x v="70"/>
    <s v="C190073"/>
    <s v="MT"/>
    <n v="3.26"/>
    <s v="VD"/>
    <n v="35860000"/>
    <m/>
    <n v="25649895"/>
    <n v="10210105"/>
    <n v="0.28472127718906798"/>
    <m/>
  </r>
  <r>
    <s v="201902-201902"/>
    <s v="HCM0"/>
    <x v="9"/>
    <x v="204"/>
    <x v="205"/>
    <x v="71"/>
    <x v="71"/>
    <s v="C190066"/>
    <s v="MT"/>
    <n v="36"/>
    <s v="VD"/>
    <n v="291565872"/>
    <m/>
    <n v="266045780.90000001"/>
    <n v="25520091.100000001"/>
    <n v="8.7527703173710197E-2"/>
    <m/>
  </r>
  <r>
    <s v="201902-201902"/>
    <s v="HCM0"/>
    <x v="9"/>
    <x v="204"/>
    <x v="205"/>
    <x v="71"/>
    <x v="71"/>
    <s v="C190075"/>
    <s v="MT"/>
    <n v="36"/>
    <s v="VD"/>
    <n v="291565872"/>
    <m/>
    <n v="266110609.77000001"/>
    <n v="25455262.23"/>
    <n v="8.7305355923137595E-2"/>
    <m/>
  </r>
  <r>
    <s v="201902-201902"/>
    <s v="HCM0"/>
    <x v="9"/>
    <x v="204"/>
    <x v="205"/>
    <x v="71"/>
    <x v="71"/>
    <s v="C190081"/>
    <s v="MT"/>
    <n v="18"/>
    <s v="VD"/>
    <n v="145782936"/>
    <m/>
    <n v="133055304.88"/>
    <n v="12727631.119999999"/>
    <n v="8.7305355957435202E-2"/>
    <m/>
  </r>
  <r>
    <s v="201902-201902"/>
    <s v="HCM0"/>
    <x v="9"/>
    <x v="204"/>
    <x v="205"/>
    <x v="71"/>
    <x v="71"/>
    <s v="C190082"/>
    <s v="MT"/>
    <n v="18"/>
    <s v="VD"/>
    <n v="145845882"/>
    <m/>
    <n v="141477966"/>
    <n v="4367916"/>
    <n v="2.99488469616166E-2"/>
    <m/>
  </r>
  <r>
    <s v="201902-201902"/>
    <s v="HCM0"/>
    <x v="9"/>
    <x v="204"/>
    <x v="205"/>
    <x v="65"/>
    <x v="65"/>
    <s v="C190070"/>
    <s v="MT"/>
    <n v="3.26"/>
    <s v="VD"/>
    <n v="34230000"/>
    <m/>
    <n v="24097854.300000001"/>
    <n v="10132145.699999999"/>
    <n v="0.29600191936897402"/>
    <m/>
  </r>
  <r>
    <s v="201902-201902"/>
    <s v="HCM0"/>
    <x v="9"/>
    <x v="204"/>
    <x v="205"/>
    <x v="72"/>
    <x v="72"/>
    <s v="C190080"/>
    <s v="MT"/>
    <n v="10.09"/>
    <s v="VD"/>
    <n v="90810000"/>
    <m/>
    <n v="79306260"/>
    <n v="11503740"/>
    <n v="0.126679220350181"/>
    <m/>
  </r>
  <r>
    <s v="201902-201902"/>
    <s v="HCM0"/>
    <x v="9"/>
    <x v="204"/>
    <x v="205"/>
    <x v="73"/>
    <x v="73"/>
    <s v="C190069"/>
    <s v="MT"/>
    <n v="6.52"/>
    <s v="VD"/>
    <n v="67156000"/>
    <m/>
    <n v="48195477.090000004"/>
    <n v="18960522.91"/>
    <n v="0.28233550107213001"/>
    <m/>
  </r>
  <r>
    <s v="201902-201902"/>
    <s v="HCM0"/>
    <x v="9"/>
    <x v="204"/>
    <x v="205"/>
    <x v="74"/>
    <x v="74"/>
    <s v="C190084"/>
    <s v="KG"/>
    <n v="12970"/>
    <s v="VD"/>
    <n v="102268450"/>
    <m/>
    <n v="101942734"/>
    <n v="325716"/>
    <n v="3.1849118667585099E-3"/>
    <m/>
  </r>
  <r>
    <s v="201902-201902"/>
    <s v="HCM0"/>
    <x v="9"/>
    <x v="204"/>
    <x v="205"/>
    <x v="0"/>
    <x v="0"/>
    <s v="PBJ356702"/>
    <m/>
    <m/>
    <s v="VD"/>
    <m/>
    <m/>
    <n v="35166400"/>
    <n v="-35166400"/>
    <m/>
    <m/>
  </r>
  <r>
    <s v="201902-201902"/>
    <s v="HCM0"/>
    <x v="9"/>
    <x v="204"/>
    <x v="205"/>
    <x v="0"/>
    <x v="0"/>
    <m/>
    <m/>
    <m/>
    <s v="VD"/>
    <m/>
    <m/>
    <n v="125306621"/>
    <n v="-125306621"/>
    <m/>
    <n v="114138"/>
  </r>
  <r>
    <s v="201902-201902"/>
    <s v="HCM0"/>
    <x v="9"/>
    <x v="205"/>
    <x v="206"/>
    <x v="0"/>
    <x v="0"/>
    <m/>
    <m/>
    <m/>
    <s v="VD"/>
    <m/>
    <m/>
    <m/>
    <m/>
    <m/>
    <n v="47825"/>
  </r>
  <r>
    <s v="201902-201902"/>
    <s v="HCM0"/>
    <x v="9"/>
    <x v="206"/>
    <x v="207"/>
    <x v="0"/>
    <x v="0"/>
    <s v="UCHA01109"/>
    <m/>
    <m/>
    <s v="VD"/>
    <m/>
    <m/>
    <m/>
    <m/>
    <m/>
    <n v="8202"/>
  </r>
  <r>
    <s v="201902-201902"/>
    <s v="HCM0"/>
    <x v="9"/>
    <x v="207"/>
    <x v="208"/>
    <x v="0"/>
    <x v="0"/>
    <m/>
    <m/>
    <m/>
    <s v="VD"/>
    <m/>
    <m/>
    <m/>
    <m/>
    <m/>
    <n v="9557"/>
  </r>
  <r>
    <s v="201902-201902"/>
    <s v="HCM0"/>
    <x v="9"/>
    <x v="1"/>
    <x v="1"/>
    <x v="0"/>
    <x v="0"/>
    <m/>
    <m/>
    <m/>
    <s v="VD"/>
    <m/>
    <m/>
    <n v="35845749"/>
    <n v="-35845749"/>
    <m/>
    <n v="91493"/>
  </r>
  <r>
    <s v="201902-201902"/>
    <s v="HCM0"/>
    <x v="10"/>
    <x v="208"/>
    <x v="209"/>
    <x v="75"/>
    <x v="75"/>
    <s v="ONI01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02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03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04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05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06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07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08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09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0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1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2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3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4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5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6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7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1802"/>
    <s v="PC"/>
    <n v="59"/>
    <s v="VD"/>
    <n v="638100"/>
    <m/>
    <n v="595316"/>
    <n v="42784"/>
    <n v="6.7049051872747206E-2"/>
    <m/>
  </r>
  <r>
    <s v="201902-201902"/>
    <s v="HCM0"/>
    <x v="10"/>
    <x v="208"/>
    <x v="209"/>
    <x v="75"/>
    <x v="75"/>
    <s v="ONI19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20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21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22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75"/>
    <x v="75"/>
    <s v="ONI2802"/>
    <s v="PC"/>
    <n v="60"/>
    <s v="VD"/>
    <n v="648000"/>
    <m/>
    <n v="604490"/>
    <n v="43510"/>
    <n v="6.7145061728395003E-2"/>
    <m/>
  </r>
  <r>
    <s v="201902-201902"/>
    <s v="HCM0"/>
    <x v="10"/>
    <x v="208"/>
    <x v="209"/>
    <x v="0"/>
    <x v="0"/>
    <m/>
    <m/>
    <m/>
    <s v="VD"/>
    <m/>
    <m/>
    <n v="0"/>
    <n v="0"/>
    <m/>
    <m/>
  </r>
  <r>
    <s v="201902-201902"/>
    <s v="HCM0"/>
    <x v="10"/>
    <x v="209"/>
    <x v="210"/>
    <x v="76"/>
    <x v="76"/>
    <s v="SRMBT03"/>
    <s v="KG"/>
    <n v="596.4"/>
    <s v="VD"/>
    <n v="66200400"/>
    <m/>
    <n v="59640000"/>
    <n v="6560400"/>
    <n v="9.9099099099099003E-2"/>
    <m/>
  </r>
  <r>
    <s v="201902-201902"/>
    <s v="HCM0"/>
    <x v="10"/>
    <x v="210"/>
    <x v="211"/>
    <x v="76"/>
    <x v="76"/>
    <s v="SRMPM02"/>
    <s v="KG"/>
    <n v="1250"/>
    <s v="VD"/>
    <n v="134276500"/>
    <m/>
    <n v="125151500"/>
    <n v="9125000"/>
    <n v="6.7956790652124496E-2"/>
    <m/>
  </r>
  <r>
    <s v="201902-201902"/>
    <s v="HCM0"/>
    <x v="10"/>
    <x v="211"/>
    <x v="212"/>
    <x v="5"/>
    <x v="5"/>
    <s v="VCROIL054"/>
    <s v="KG"/>
    <n v="5060"/>
    <s v="VD"/>
    <n v="92567640"/>
    <m/>
    <n v="85008000"/>
    <n v="7559640"/>
    <n v="8.1666120039357096E-2"/>
    <m/>
  </r>
  <r>
    <s v="201902-201902"/>
    <s v="HCM0"/>
    <x v="10"/>
    <x v="212"/>
    <x v="213"/>
    <x v="0"/>
    <x v="0"/>
    <s v="TRDGM01"/>
    <m/>
    <m/>
    <s v="VD"/>
    <m/>
    <m/>
    <m/>
    <m/>
    <m/>
    <n v="1944"/>
  </r>
  <r>
    <s v="201902-201902"/>
    <s v="HCM0"/>
    <x v="10"/>
    <x v="0"/>
    <x v="0"/>
    <x v="0"/>
    <x v="0"/>
    <m/>
    <m/>
    <m/>
    <s v="VD"/>
    <m/>
    <m/>
    <m/>
    <m/>
    <m/>
    <n v="3396"/>
  </r>
  <r>
    <s v="201902-201902"/>
    <s v="HCM0"/>
    <x v="10"/>
    <x v="1"/>
    <x v="1"/>
    <x v="0"/>
    <x v="0"/>
    <m/>
    <m/>
    <m/>
    <s v="VD"/>
    <m/>
    <m/>
    <m/>
    <m/>
    <m/>
    <n v="588"/>
  </r>
  <r>
    <s v="201902-201902"/>
    <s v="HCM0"/>
    <x v="11"/>
    <x v="213"/>
    <x v="214"/>
    <x v="0"/>
    <x v="0"/>
    <m/>
    <m/>
    <m/>
    <s v="VD"/>
    <m/>
    <m/>
    <m/>
    <m/>
    <m/>
    <n v="-528109"/>
  </r>
  <r>
    <s v="201902-201902"/>
    <s v="HCM0"/>
    <x v="11"/>
    <x v="214"/>
    <x v="215"/>
    <x v="0"/>
    <x v="0"/>
    <m/>
    <m/>
    <m/>
    <s v="VD"/>
    <m/>
    <m/>
    <m/>
    <m/>
    <m/>
    <n v="-161138"/>
  </r>
  <r>
    <s v="201902-201902"/>
    <s v="HCM0"/>
    <x v="11"/>
    <x v="215"/>
    <x v="216"/>
    <x v="0"/>
    <x v="0"/>
    <s v="IKO258002"/>
    <m/>
    <m/>
    <s v="VD"/>
    <m/>
    <m/>
    <m/>
    <m/>
    <m/>
    <n v="-12068"/>
  </r>
  <r>
    <s v="201902-201902"/>
    <s v="HCM0"/>
    <x v="11"/>
    <x v="215"/>
    <x v="216"/>
    <x v="0"/>
    <x v="0"/>
    <s v="KSZ1927"/>
    <m/>
    <m/>
    <s v="VD"/>
    <m/>
    <m/>
    <m/>
    <m/>
    <m/>
    <n v="2577"/>
  </r>
  <r>
    <s v="201902-201902"/>
    <s v="HCM0"/>
    <x v="11"/>
    <x v="1"/>
    <x v="1"/>
    <x v="0"/>
    <x v="0"/>
    <m/>
    <m/>
    <m/>
    <s v="VD"/>
    <m/>
    <m/>
    <m/>
    <m/>
    <m/>
    <n v="-292307"/>
  </r>
  <r>
    <s v="201902-201902"/>
    <s v="HCM0"/>
    <x v="12"/>
    <x v="216"/>
    <x v="217"/>
    <x v="77"/>
    <x v="77"/>
    <s v="FBL4602IM"/>
    <s v="MT"/>
    <n v="84.94"/>
    <s v="VD"/>
    <n v="454004300"/>
    <m/>
    <n v="441688000"/>
    <n v="12316300"/>
    <n v="2.71281571562207E-2"/>
    <m/>
  </r>
  <r>
    <s v="201902-201902"/>
    <s v="HCM0"/>
    <x v="12"/>
    <x v="216"/>
    <x v="217"/>
    <x v="77"/>
    <x v="77"/>
    <m/>
    <s v="MT"/>
    <n v="0"/>
    <s v="VD"/>
    <n v="0"/>
    <m/>
    <m/>
    <n v="0"/>
    <m/>
    <m/>
  </r>
  <r>
    <s v="201902-201902"/>
    <s v="HCM0"/>
    <x v="12"/>
    <x v="217"/>
    <x v="218"/>
    <x v="0"/>
    <x v="0"/>
    <s v="DBY2112"/>
    <m/>
    <m/>
    <s v="VD"/>
    <m/>
    <m/>
    <m/>
    <m/>
    <m/>
    <n v="2893"/>
  </r>
  <r>
    <s v="201902-201902"/>
    <s v="HCM0"/>
    <x v="12"/>
    <x v="218"/>
    <x v="219"/>
    <x v="78"/>
    <x v="78"/>
    <s v="CAM011905"/>
    <s v="KG"/>
    <n v="421000"/>
    <s v="VD"/>
    <n v="4093010000"/>
    <m/>
    <n v="4004630000"/>
    <n v="88380000"/>
    <n v="2.1592910840677101E-2"/>
    <m/>
  </r>
  <r>
    <s v="201902-201902"/>
    <s v="HCM0"/>
    <x v="12"/>
    <x v="218"/>
    <x v="219"/>
    <x v="78"/>
    <x v="78"/>
    <s v="CAM021901"/>
    <s v="KG"/>
    <n v="150000"/>
    <s v="VD"/>
    <n v="1459890000"/>
    <m/>
    <n v="1428375000"/>
    <n v="31515000"/>
    <n v="2.1587242874463099E-2"/>
    <m/>
  </r>
  <r>
    <s v="201902-201902"/>
    <s v="HCM0"/>
    <x v="12"/>
    <x v="218"/>
    <x v="219"/>
    <x v="78"/>
    <x v="78"/>
    <s v="CAM021902"/>
    <s v="KG"/>
    <n v="75625"/>
    <s v="VD"/>
    <n v="742150000"/>
    <m/>
    <n v="726051875"/>
    <n v="16098125"/>
    <n v="2.1691201239641501E-2"/>
    <m/>
  </r>
  <r>
    <s v="201902-201902"/>
    <s v="HCM0"/>
    <x v="12"/>
    <x v="218"/>
    <x v="219"/>
    <x v="78"/>
    <x v="78"/>
    <m/>
    <s v="KG"/>
    <n v="0"/>
    <s v="VD"/>
    <n v="0"/>
    <m/>
    <m/>
    <n v="0"/>
    <m/>
    <m/>
  </r>
  <r>
    <s v="201902-201902"/>
    <s v="HCM0"/>
    <x v="12"/>
    <x v="219"/>
    <x v="220"/>
    <x v="77"/>
    <x v="77"/>
    <s v="RSM1202HN"/>
    <s v="MT"/>
    <n v="45.804000000000002"/>
    <s v="VD"/>
    <n v="291542460"/>
    <m/>
    <n v="287191080"/>
    <n v="4351380"/>
    <n v="1.4925373134328301E-2"/>
    <m/>
  </r>
  <r>
    <s v="201902-201902"/>
    <s v="HCM0"/>
    <x v="12"/>
    <x v="219"/>
    <x v="220"/>
    <x v="77"/>
    <x v="77"/>
    <s v="RSM2791TP"/>
    <s v="MT"/>
    <n v="23.428999999999998"/>
    <s v="VD"/>
    <n v="151702775"/>
    <m/>
    <n v="149477020"/>
    <n v="2225755"/>
    <n v="1.4671814671814601E-2"/>
    <m/>
  </r>
  <r>
    <s v="201902-201902"/>
    <s v="HCM0"/>
    <x v="12"/>
    <x v="219"/>
    <x v="220"/>
    <x v="77"/>
    <x v="77"/>
    <m/>
    <s v="MT"/>
    <n v="0"/>
    <s v="VD"/>
    <n v="0"/>
    <m/>
    <m/>
    <n v="0"/>
    <m/>
    <m/>
  </r>
  <r>
    <s v="201902-201902"/>
    <s v="HCM0"/>
    <x v="12"/>
    <x v="220"/>
    <x v="221"/>
    <x v="77"/>
    <x v="77"/>
    <s v="SBM0822LP"/>
    <s v="MT"/>
    <n v="268.25"/>
    <s v="VD"/>
    <n v="2591912600"/>
    <m/>
    <n v="2548375000"/>
    <n v="43537600"/>
    <n v="1.6797479976755299E-2"/>
    <m/>
  </r>
  <r>
    <s v="201902-201902"/>
    <s v="HCM0"/>
    <x v="12"/>
    <x v="220"/>
    <x v="221"/>
    <x v="77"/>
    <x v="77"/>
    <s v="SBM2772TP"/>
    <s v="MT"/>
    <n v="154.91999999999999"/>
    <s v="VD"/>
    <n v="1498851000"/>
    <m/>
    <n v="1476387600"/>
    <n v="22463400"/>
    <n v="1.4987080103359101E-2"/>
    <m/>
  </r>
  <r>
    <s v="201902-201902"/>
    <s v="HCM0"/>
    <x v="12"/>
    <x v="220"/>
    <x v="221"/>
    <x v="77"/>
    <x v="77"/>
    <s v="SBM2802TP"/>
    <s v="MT"/>
    <n v="31.16"/>
    <s v="VD"/>
    <n v="301784600"/>
    <m/>
    <n v="297578000"/>
    <n v="4206600"/>
    <n v="1.3939081053175E-2"/>
    <m/>
  </r>
  <r>
    <s v="201902-201902"/>
    <s v="HCM0"/>
    <x v="12"/>
    <x v="220"/>
    <x v="221"/>
    <x v="77"/>
    <x v="77"/>
    <s v="SBM3802KA"/>
    <s v="MT"/>
    <n v="99.78"/>
    <s v="VD"/>
    <n v="957389100"/>
    <m/>
    <n v="942921000"/>
    <n v="14468100"/>
    <n v="1.51120375195414E-2"/>
    <m/>
  </r>
  <r>
    <s v="201902-201902"/>
    <s v="HCM0"/>
    <x v="12"/>
    <x v="221"/>
    <x v="222"/>
    <x v="77"/>
    <x v="77"/>
    <s v="CGF0501VS"/>
    <s v="MT"/>
    <n v="196.35"/>
    <s v="VD"/>
    <n v="864921750"/>
    <m/>
    <n v="854122500"/>
    <n v="10799250"/>
    <n v="1.24858115777525E-2"/>
    <m/>
  </r>
  <r>
    <s v="201902-201902"/>
    <s v="HCM0"/>
    <x v="12"/>
    <x v="222"/>
    <x v="223"/>
    <x v="77"/>
    <x v="77"/>
    <s v="DRB737CKA"/>
    <s v="MT"/>
    <n v="56.555999999999997"/>
    <s v="VD"/>
    <n v="251108640"/>
    <m/>
    <n v="247149720"/>
    <n v="3958920"/>
    <n v="1.5765765765765698E-2"/>
    <m/>
  </r>
  <r>
    <s v="201902-201902"/>
    <s v="HCM0"/>
    <x v="12"/>
    <x v="223"/>
    <x v="224"/>
    <x v="77"/>
    <x v="77"/>
    <s v="CRN0862LP"/>
    <s v="MT"/>
    <n v="453"/>
    <s v="VD"/>
    <n v="2414490000"/>
    <m/>
    <n v="2369190000"/>
    <n v="45300000"/>
    <n v="1.8761726078799199E-2"/>
    <m/>
  </r>
  <r>
    <s v="201902-201902"/>
    <s v="HCM0"/>
    <x v="12"/>
    <x v="223"/>
    <x v="224"/>
    <x v="77"/>
    <x v="77"/>
    <s v="CRN7192KA"/>
    <s v="MT"/>
    <n v="1500"/>
    <s v="VD"/>
    <n v="7925000000"/>
    <m/>
    <n v="7800000000"/>
    <n v="125000000"/>
    <n v="1.5772870662460501E-2"/>
    <m/>
  </r>
  <r>
    <s v="201902-201902"/>
    <s v="HCM0"/>
    <x v="12"/>
    <x v="223"/>
    <x v="224"/>
    <x v="77"/>
    <x v="77"/>
    <s v="CRN7902KA"/>
    <s v="MT"/>
    <n v="730.71"/>
    <s v="VD"/>
    <n v="3912952050"/>
    <m/>
    <n v="3850841700"/>
    <n v="62110350"/>
    <n v="1.5873015873015799E-2"/>
    <m/>
  </r>
  <r>
    <s v="201902-201902"/>
    <s v="HCM0"/>
    <x v="12"/>
    <x v="224"/>
    <x v="225"/>
    <x v="77"/>
    <x v="77"/>
    <s v="DDG710BKA"/>
    <s v="MT"/>
    <n v="64.13"/>
    <s v="VD"/>
    <n v="396451660"/>
    <m/>
    <n v="390551700"/>
    <n v="5899960"/>
    <n v="1.48819152377871E-2"/>
    <m/>
  </r>
  <r>
    <s v="201902-201902"/>
    <s v="HCM0"/>
    <x v="12"/>
    <x v="224"/>
    <x v="225"/>
    <x v="77"/>
    <x v="77"/>
    <m/>
    <s v="MT"/>
    <n v="-51.98"/>
    <s v="VD"/>
    <n v="-2131180"/>
    <m/>
    <n v="-2131180"/>
    <n v="0"/>
    <n v="0"/>
    <m/>
  </r>
  <r>
    <s v="201902-201902"/>
    <s v="HCM0"/>
    <x v="12"/>
    <x v="1"/>
    <x v="1"/>
    <x v="0"/>
    <x v="0"/>
    <m/>
    <m/>
    <m/>
    <s v="VD"/>
    <m/>
    <m/>
    <m/>
    <m/>
    <m/>
    <n v="1723"/>
  </r>
  <r>
    <s v="201902-201902"/>
    <s v="HCM0"/>
    <x v="13"/>
    <x v="0"/>
    <x v="0"/>
    <x v="0"/>
    <x v="0"/>
    <m/>
    <m/>
    <m/>
    <s v="VD"/>
    <m/>
    <m/>
    <m/>
    <m/>
    <m/>
    <n v="-117371"/>
  </r>
  <r>
    <s v="201902-201902"/>
    <s v="HCM0"/>
    <x v="14"/>
    <x v="225"/>
    <x v="226"/>
    <x v="0"/>
    <x v="0"/>
    <m/>
    <m/>
    <m/>
    <s v="VD"/>
    <m/>
    <m/>
    <m/>
    <m/>
    <m/>
    <n v="-807910.8"/>
  </r>
  <r>
    <s v="201902-201902"/>
    <s v="HCM0"/>
    <x v="14"/>
    <x v="1"/>
    <x v="1"/>
    <x v="0"/>
    <x v="0"/>
    <m/>
    <m/>
    <m/>
    <s v="VD"/>
    <m/>
    <m/>
    <m/>
    <m/>
    <m/>
    <n v="-1450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3:G45" firstHeaderRow="1" firstDataRow="2" firstDataCol="4" rowPageCount="1" colPageCount="1"/>
  <pivotFields count="17">
    <pivotField compact="0" outline="0" showAll="0" defaultSubtotal="0"/>
    <pivotField compact="0" outline="0" showAll="0"/>
    <pivotField axis="axisPage" compact="0" outline="0" multipleItemSelectionAllowed="1" showAll="0">
      <items count="16">
        <item h="1" x="0"/>
        <item h="1" x="1"/>
        <item h="1" x="13"/>
        <item h="1" x="3"/>
        <item h="1" x="2"/>
        <item h="1" x="4"/>
        <item h="1" x="5"/>
        <item x="6"/>
        <item x="7"/>
        <item h="1" x="9"/>
        <item h="1" x="11"/>
        <item h="1" x="10"/>
        <item h="1" x="12"/>
        <item h="1" x="14"/>
        <item h="1" x="8"/>
        <item t="default"/>
      </items>
    </pivotField>
    <pivotField axis="axisRow" compact="0" outline="0" showAll="0" defaultSubtotal="0">
      <items count="226">
        <item x="218"/>
        <item x="122"/>
        <item x="123"/>
        <item x="124"/>
        <item x="125"/>
        <item x="127"/>
        <item x="12"/>
        <item x="128"/>
        <item x="129"/>
        <item x="131"/>
        <item x="9"/>
        <item x="25"/>
        <item x="26"/>
        <item x="132"/>
        <item sd="0" x="133"/>
        <item x="134"/>
        <item x="135"/>
        <item x="137"/>
        <item x="138"/>
        <item x="140"/>
        <item x="142"/>
        <item x="27"/>
        <item x="143"/>
        <item x="28"/>
        <item x="144"/>
        <item x="145"/>
        <item x="147"/>
        <item x="149"/>
        <item x="151"/>
        <item x="197"/>
        <item x="30"/>
        <item x="155"/>
        <item x="156"/>
        <item x="158"/>
        <item x="36"/>
        <item x="37"/>
        <item x="200"/>
        <item x="202"/>
        <item x="204"/>
        <item x="205"/>
        <item x="176"/>
        <item x="177"/>
        <item x="2"/>
        <item x="178"/>
        <item x="179"/>
        <item x="180"/>
        <item x="184"/>
        <item x="15"/>
        <item x="220"/>
        <item x="221"/>
        <item x="211"/>
        <item x="223"/>
        <item x="224"/>
        <item x="0"/>
        <item x="1"/>
        <item x="70"/>
        <item x="88"/>
        <item x="89"/>
        <item x="3"/>
        <item x="76"/>
        <item x="67"/>
        <item x="77"/>
        <item x="40"/>
        <item x="66"/>
        <item x="72"/>
        <item x="73"/>
        <item x="75"/>
        <item x="78"/>
        <item x="79"/>
        <item x="80"/>
        <item x="81"/>
        <item x="82"/>
        <item x="83"/>
        <item x="84"/>
        <item x="85"/>
        <item x="86"/>
        <item x="87"/>
        <item x="146"/>
        <item x="35"/>
        <item x="173"/>
        <item x="7"/>
        <item x="90"/>
        <item x="18"/>
        <item x="19"/>
        <item x="38"/>
        <item x="148"/>
        <item x="152"/>
        <item x="130"/>
        <item x="13"/>
        <item x="50"/>
        <item x="65"/>
        <item x="157"/>
        <item x="34"/>
        <item x="69"/>
        <item x="139"/>
        <item x="141"/>
        <item x="219"/>
        <item x="62"/>
        <item x="98"/>
        <item x="195"/>
        <item x="10"/>
        <item x="174"/>
        <item x="217"/>
        <item x="32"/>
        <item x="91"/>
        <item x="160"/>
        <item x="213"/>
        <item x="8"/>
        <item x="16"/>
        <item x="33"/>
        <item x="39"/>
        <item x="63"/>
        <item x="74"/>
        <item x="92"/>
        <item x="93"/>
        <item x="97"/>
        <item x="103"/>
        <item x="104"/>
        <item x="105"/>
        <item x="110"/>
        <item x="113"/>
        <item x="114"/>
        <item x="115"/>
        <item x="117"/>
        <item x="150"/>
        <item x="159"/>
        <item x="186"/>
        <item x="187"/>
        <item x="188"/>
        <item x="191"/>
        <item x="192"/>
        <item x="208"/>
        <item x="212"/>
        <item x="215"/>
        <item x="222"/>
        <item x="6"/>
        <item x="17"/>
        <item x="29"/>
        <item x="58"/>
        <item x="61"/>
        <item x="64"/>
        <item x="94"/>
        <item x="95"/>
        <item x="96"/>
        <item x="118"/>
        <item x="136"/>
        <item x="162"/>
        <item x="181"/>
        <item x="185"/>
        <item x="190"/>
        <item x="206"/>
        <item x="214"/>
        <item x="4"/>
        <item x="5"/>
        <item x="11"/>
        <item x="14"/>
        <item x="20"/>
        <item x="21"/>
        <item x="22"/>
        <item x="23"/>
        <item x="24"/>
        <item x="31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9"/>
        <item x="60"/>
        <item x="68"/>
        <item x="71"/>
        <item x="99"/>
        <item x="100"/>
        <item x="101"/>
        <item x="102"/>
        <item x="106"/>
        <item x="107"/>
        <item x="108"/>
        <item x="109"/>
        <item x="111"/>
        <item x="112"/>
        <item x="116"/>
        <item x="119"/>
        <item x="120"/>
        <item x="121"/>
        <item x="126"/>
        <item x="153"/>
        <item x="154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5"/>
        <item x="182"/>
        <item x="183"/>
        <item x="189"/>
        <item x="193"/>
        <item x="194"/>
        <item x="196"/>
        <item x="198"/>
        <item x="199"/>
        <item x="201"/>
        <item x="203"/>
        <item x="207"/>
        <item x="209"/>
        <item x="210"/>
        <item x="216"/>
        <item x="225"/>
      </items>
    </pivotField>
    <pivotField axis="axisRow" compact="0" outline="0" showAll="0" defaultSubtotal="0">
      <items count="227">
        <item x="123"/>
        <item x="30"/>
        <item x="122"/>
        <item x="180"/>
        <item x="181"/>
        <item x="145"/>
        <item x="179"/>
        <item x="148"/>
        <item x="124"/>
        <item x="128"/>
        <item x="9"/>
        <item x="2"/>
        <item x="0"/>
        <item x="222"/>
        <item x="27"/>
        <item x="198"/>
        <item x="219"/>
        <item x="36"/>
        <item x="25"/>
        <item x="26"/>
        <item x="37"/>
        <item x="201"/>
        <item x="224"/>
        <item x="205"/>
        <item x="141"/>
        <item x="185"/>
        <item x="177"/>
        <item x="152"/>
        <item x="212"/>
        <item x="144"/>
        <item x="139"/>
        <item x="150"/>
        <item x="133"/>
        <item x="135"/>
        <item x="134"/>
        <item x="157"/>
        <item x="136"/>
        <item x="127"/>
        <item x="156"/>
        <item x="178"/>
        <item x="146"/>
        <item x="143"/>
        <item x="132"/>
        <item x="159"/>
        <item x="129"/>
        <item x="125"/>
        <item x="130"/>
        <item x="138"/>
        <item x="15"/>
        <item x="221"/>
        <item x="206"/>
        <item x="203"/>
        <item x="1"/>
        <item x="225"/>
        <item x="70"/>
        <item x="89"/>
        <item x="3"/>
        <item x="76"/>
        <item x="67"/>
        <item x="77"/>
        <item x="40"/>
        <item x="66"/>
        <item x="72"/>
        <item x="73"/>
        <item x="75"/>
        <item x="78"/>
        <item x="79"/>
        <item x="80"/>
        <item x="81"/>
        <item x="82"/>
        <item x="83"/>
        <item x="84"/>
        <item x="85"/>
        <item x="86"/>
        <item x="87"/>
        <item x="147"/>
        <item x="35"/>
        <item x="174"/>
        <item x="7"/>
        <item x="88"/>
        <item x="90"/>
        <item x="50"/>
        <item x="18"/>
        <item x="19"/>
        <item x="38"/>
        <item x="149"/>
        <item x="153"/>
        <item x="131"/>
        <item x="13"/>
        <item x="65"/>
        <item x="158"/>
        <item x="34"/>
        <item x="69"/>
        <item x="140"/>
        <item x="142"/>
        <item x="220"/>
        <item x="62"/>
        <item x="98"/>
        <item x="196"/>
        <item x="10"/>
        <item x="28"/>
        <item x="175"/>
        <item x="218"/>
        <item x="32"/>
        <item x="91"/>
        <item x="161"/>
        <item x="8"/>
        <item x="16"/>
        <item x="33"/>
        <item x="39"/>
        <item x="63"/>
        <item x="74"/>
        <item x="92"/>
        <item x="93"/>
        <item x="97"/>
        <item x="104"/>
        <item x="105"/>
        <item x="110"/>
        <item x="113"/>
        <item x="114"/>
        <item x="115"/>
        <item x="117"/>
        <item x="151"/>
        <item x="160"/>
        <item x="187"/>
        <item x="188"/>
        <item x="189"/>
        <item x="192"/>
        <item x="193"/>
        <item x="209"/>
        <item x="213"/>
        <item x="214"/>
        <item x="216"/>
        <item x="223"/>
        <item x="6"/>
        <item x="17"/>
        <item x="29"/>
        <item x="58"/>
        <item x="61"/>
        <item x="64"/>
        <item x="94"/>
        <item x="95"/>
        <item x="96"/>
        <item x="118"/>
        <item x="137"/>
        <item x="182"/>
        <item x="186"/>
        <item x="191"/>
        <item x="207"/>
        <item x="215"/>
        <item x="4"/>
        <item x="5"/>
        <item x="11"/>
        <item x="12"/>
        <item x="14"/>
        <item x="20"/>
        <item x="21"/>
        <item x="22"/>
        <item x="23"/>
        <item x="24"/>
        <item x="31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9"/>
        <item x="60"/>
        <item x="68"/>
        <item x="71"/>
        <item x="99"/>
        <item x="100"/>
        <item x="101"/>
        <item x="102"/>
        <item x="103"/>
        <item x="106"/>
        <item x="107"/>
        <item x="108"/>
        <item x="109"/>
        <item x="111"/>
        <item x="112"/>
        <item x="116"/>
        <item x="119"/>
        <item x="120"/>
        <item x="121"/>
        <item x="126"/>
        <item x="154"/>
        <item x="155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6"/>
        <item x="183"/>
        <item x="184"/>
        <item x="190"/>
        <item x="194"/>
        <item x="195"/>
        <item x="197"/>
        <item x="199"/>
        <item x="200"/>
        <item x="202"/>
        <item x="204"/>
        <item x="208"/>
        <item x="210"/>
        <item x="211"/>
        <item x="217"/>
        <item x="226"/>
      </items>
    </pivotField>
    <pivotField axis="axisRow" compact="0" outline="0" showAll="0" sortType="ascending" defaultSubtotal="0">
      <items count="79">
        <item sd="0" x="23"/>
        <item sd="0" x="41"/>
        <item sd="0" x="77"/>
        <item sd="0" x="1"/>
        <item sd="0" x="2"/>
        <item sd="0" x="40"/>
        <item sd="0" x="61"/>
        <item sd="0" x="66"/>
        <item sd="0" x="34"/>
        <item sd="0" x="17"/>
        <item sd="0" x="67"/>
        <item sd="0" x="24"/>
        <item sd="0" x="25"/>
        <item sd="0" x="37"/>
        <item sd="0" x="68"/>
        <item sd="0" x="32"/>
        <item sd="0" x="29"/>
        <item sd="0" x="35"/>
        <item sd="0" x="62"/>
        <item sd="0" x="63"/>
        <item sd="0" x="21"/>
        <item sd="0" x="19"/>
        <item sd="0" x="3"/>
        <item sd="0" x="59"/>
        <item sd="0" x="30"/>
        <item sd="0" x="69"/>
        <item sd="0" x="56"/>
        <item sd="0" x="14"/>
        <item sd="0" x="70"/>
        <item sd="0" x="36"/>
        <item sd="0" x="4"/>
        <item sd="0" x="78"/>
        <item sd="0" x="5"/>
        <item sd="0" x="57"/>
        <item sd="0" x="6"/>
        <item sd="0" x="54"/>
        <item sd="0" x="38"/>
        <item sd="0" x="58"/>
        <item sd="0" x="16"/>
        <item sd="0" x="44"/>
        <item sd="0" x="76"/>
        <item sd="0" x="26"/>
        <item sd="0" x="7"/>
        <item sd="0" x="64"/>
        <item sd="0" x="27"/>
        <item sd="0" x="45"/>
        <item sd="0" x="46"/>
        <item sd="0" x="48"/>
        <item sd="0" x="47"/>
        <item sd="0" x="8"/>
        <item sd="0" x="49"/>
        <item sd="0" x="52"/>
        <item sd="0" x="28"/>
        <item sd="0" x="18"/>
        <item sd="0" x="15"/>
        <item sd="0" x="9"/>
        <item sd="0" x="71"/>
        <item sd="0" x="10"/>
        <item sd="0" x="75"/>
        <item sd="0" x="42"/>
        <item sd="0" x="11"/>
        <item sd="0" x="39"/>
        <item sd="0" x="33"/>
        <item sd="0" x="12"/>
        <item sd="0" x="65"/>
        <item sd="0" x="31"/>
        <item sd="0" x="20"/>
        <item sd="0" x="22"/>
        <item sd="0" x="72"/>
        <item sd="0" x="51"/>
        <item sd="0" x="53"/>
        <item sd="0" x="55"/>
        <item sd="0" x="73"/>
        <item sd="0" x="13"/>
        <item sd="0" x="43"/>
        <item sd="0" x="74"/>
        <item sd="0" x="50"/>
        <item sd="0" x="60"/>
        <item sd="0" x="0"/>
      </items>
    </pivotField>
    <pivotField axis="axisRow" compact="0" outline="0" showAll="0" sortType="ascending" defaultSubtotal="0">
      <items count="79">
        <item sd="0" x="2"/>
        <item x="40"/>
        <item x="66"/>
        <item sd="0" x="61"/>
        <item x="34"/>
        <item x="17"/>
        <item x="67"/>
        <item sd="0" x="25"/>
        <item sd="0" x="24"/>
        <item x="37"/>
        <item x="76"/>
        <item sd="0" x="68"/>
        <item sd="0" x="52"/>
        <item x="62"/>
        <item x="35"/>
        <item sd="0" x="32"/>
        <item sd="0" x="29"/>
        <item sd="0" x="63"/>
        <item x="21"/>
        <item sd="0" x="3"/>
        <item sd="0" x="19"/>
        <item x="69"/>
        <item x="30"/>
        <item x="59"/>
        <item sd="0" x="56"/>
        <item sd="0" x="14"/>
        <item sd="0" x="1"/>
        <item sd="0" x="70"/>
        <item x="36"/>
        <item sd="0" x="4"/>
        <item sd="0" x="5"/>
        <item sd="0" x="78"/>
        <item sd="0" x="77"/>
        <item x="57"/>
        <item sd="0" x="6"/>
        <item sd="0" x="54"/>
        <item x="38"/>
        <item sd="0" x="58"/>
        <item x="44"/>
        <item sd="0" x="16"/>
        <item sd="0" x="26"/>
        <item sd="0" x="7"/>
        <item x="64"/>
        <item x="46"/>
        <item sd="0" x="27"/>
        <item x="45"/>
        <item x="48"/>
        <item x="23"/>
        <item x="47"/>
        <item sd="0" x="8"/>
        <item x="49"/>
        <item x="18"/>
        <item sd="0" x="28"/>
        <item x="15"/>
        <item sd="0" x="9"/>
        <item x="71"/>
        <item x="10"/>
        <item x="75"/>
        <item x="42"/>
        <item x="33"/>
        <item x="39"/>
        <item sd="0" x="11"/>
        <item sd="0" x="12"/>
        <item x="31"/>
        <item sd="0" x="65"/>
        <item sd="0" x="20"/>
        <item sd="0" x="22"/>
        <item x="41"/>
        <item x="72"/>
        <item x="51"/>
        <item x="74"/>
        <item sd="0" x="55"/>
        <item sd="0" x="13"/>
        <item sd="0" x="53"/>
        <item sd="0" x="43"/>
        <item x="73"/>
        <item x="60"/>
        <item sd="0" x="50"/>
        <item sd="0" x="0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4">
    <field x="5"/>
    <field x="6"/>
    <field x="3"/>
    <field x="4"/>
  </rowFields>
  <rowItems count="41">
    <i>
      <x/>
    </i>
    <i>
      <x v="1"/>
    </i>
    <i>
      <x v="5"/>
    </i>
    <i>
      <x v="8"/>
    </i>
    <i>
      <x v="11"/>
    </i>
    <i>
      <x v="12"/>
    </i>
    <i>
      <x v="13"/>
    </i>
    <i>
      <x v="15"/>
    </i>
    <i>
      <x v="16"/>
    </i>
    <i>
      <x v="17"/>
    </i>
    <i>
      <x v="20"/>
    </i>
    <i>
      <x v="23"/>
    </i>
    <i>
      <x v="24"/>
    </i>
    <i>
      <x v="26"/>
    </i>
    <i>
      <x v="29"/>
    </i>
    <i>
      <x v="33"/>
    </i>
    <i>
      <x v="35"/>
    </i>
    <i>
      <x v="36"/>
    </i>
    <i>
      <x v="37"/>
    </i>
    <i>
      <x v="39"/>
    </i>
    <i>
      <x v="41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9"/>
    </i>
    <i>
      <x v="61"/>
    </i>
    <i>
      <x v="62"/>
    </i>
    <i>
      <x v="65"/>
    </i>
    <i>
      <x v="67"/>
    </i>
    <i>
      <x v="69"/>
    </i>
    <i>
      <x v="70"/>
    </i>
    <i>
      <x v="71"/>
    </i>
    <i>
      <x v="74"/>
    </i>
    <i>
      <x v="76"/>
    </i>
    <i>
      <x v="7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Quantity" fld="9" baseField="4" baseItem="74" numFmtId="4"/>
    <dataField name="Sum of Cost" fld="13" baseField="4" baseItem="74" numFmtId="4"/>
    <dataField name="Sum of Sales" fld="11" baseField="4" baseItem="74" numFmtId="4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D9" firstHeaderRow="0" firstDataRow="1" firstDataCol="1" rowPageCount="1" colPageCount="1"/>
  <pivotFields count="20">
    <pivotField showAll="0"/>
    <pivotField showAll="0"/>
    <pivotField axis="axisPage" multipleItemSelectionAllowed="1" showAll="0">
      <items count="18">
        <item h="1" x="2"/>
        <item h="1" x="3"/>
        <item h="1" x="4"/>
        <item h="1" x="5"/>
        <item h="1" x="6"/>
        <item h="1" x="7"/>
        <item h="1" x="8"/>
        <item h="1" x="10"/>
        <item h="1" x="12"/>
        <item h="1" x="11"/>
        <item h="1" x="14"/>
        <item h="1" x="15"/>
        <item x="16"/>
        <item h="1" x="9"/>
        <item h="1" x="0"/>
        <item h="1" x="1"/>
        <item h="1" x="13"/>
        <item t="default"/>
      </items>
    </pivotField>
    <pivotField showAll="0"/>
    <pivotField axis="axisRow" showAll="0">
      <items count="39">
        <item x="18"/>
        <item x="17"/>
        <item x="0"/>
        <item x="29"/>
        <item x="9"/>
        <item x="4"/>
        <item x="21"/>
        <item x="28"/>
        <item x="1"/>
        <item x="31"/>
        <item x="32"/>
        <item x="36"/>
        <item x="37"/>
        <item x="19"/>
        <item x="14"/>
        <item x="3"/>
        <item x="2"/>
        <item x="13"/>
        <item x="35"/>
        <item x="20"/>
        <item x="22"/>
        <item x="33"/>
        <item x="15"/>
        <item x="6"/>
        <item x="7"/>
        <item x="8"/>
        <item x="5"/>
        <item x="10"/>
        <item x="11"/>
        <item x="12"/>
        <item x="16"/>
        <item x="23"/>
        <item x="24"/>
        <item x="25"/>
        <item x="26"/>
        <item x="27"/>
        <item x="30"/>
        <item x="34"/>
        <item t="default"/>
      </items>
    </pivotField>
    <pivotField showAll="0"/>
    <pivotField axis="axisRow" showAll="0">
      <items count="40">
        <item x="4"/>
        <item x="3"/>
        <item x="14"/>
        <item x="17"/>
        <item x="12"/>
        <item x="28"/>
        <item x="29"/>
        <item x="16"/>
        <item x="20"/>
        <item x="30"/>
        <item x="1"/>
        <item x="5"/>
        <item x="2"/>
        <item x="34"/>
        <item x="36"/>
        <item x="37"/>
        <item x="38"/>
        <item x="15"/>
        <item x="7"/>
        <item x="9"/>
        <item x="11"/>
        <item x="19"/>
        <item x="25"/>
        <item x="24"/>
        <item x="27"/>
        <item x="0"/>
        <item x="10"/>
        <item x="26"/>
        <item x="31"/>
        <item x="21"/>
        <item x="22"/>
        <item x="35"/>
        <item x="6"/>
        <item x="8"/>
        <item x="13"/>
        <item x="18"/>
        <item x="23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numFmtId="165" showAll="0"/>
    <pivotField showAll="0"/>
  </pivotFields>
  <rowFields count="2">
    <field x="6"/>
    <field x="4"/>
  </rowFields>
  <rowItems count="6">
    <i>
      <x v="15"/>
    </i>
    <i r="1">
      <x v="2"/>
    </i>
    <i r="1">
      <x v="12"/>
    </i>
    <i>
      <x v="18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Sales Service" fld="13" baseField="6" baseItem="12" numFmtId="4"/>
    <dataField name="Sum of Rcv.Comm" fld="14" baseField="6" baseItem="12" numFmtId="4"/>
    <dataField name="Sum of T.Comm" fld="15" baseField="6" baseItem="12" numFmtId="4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9"/>
  <sheetViews>
    <sheetView zoomScale="85" zoomScaleNormal="85" workbookViewId="0">
      <pane ySplit="4" topLeftCell="A5" activePane="bottomLeft" state="frozen"/>
      <selection pane="bottomLeft" activeCell="C16" sqref="C16"/>
    </sheetView>
  </sheetViews>
  <sheetFormatPr defaultColWidth="8.85546875" defaultRowHeight="15.75"/>
  <cols>
    <col min="1" max="1" width="11.7109375" style="59" customWidth="1"/>
    <col min="2" max="2" width="17.7109375" style="59" customWidth="1"/>
    <col min="3" max="3" width="8.85546875" style="59"/>
    <col min="4" max="4" width="13.28515625" style="59" customWidth="1"/>
    <col min="5" max="5" width="14.7109375" style="59" customWidth="1"/>
    <col min="6" max="7" width="16.7109375" style="59" bestFit="1" customWidth="1"/>
    <col min="8" max="8" width="19.42578125" style="59" customWidth="1"/>
    <col min="9" max="9" width="17.140625" style="59" bestFit="1" customWidth="1"/>
    <col min="10" max="10" width="16.7109375" style="59" bestFit="1" customWidth="1"/>
    <col min="11" max="11" width="15" style="59" bestFit="1" customWidth="1"/>
    <col min="12" max="12" width="8.85546875" style="59"/>
    <col min="13" max="13" width="15" style="60" bestFit="1" customWidth="1"/>
    <col min="14" max="14" width="13.28515625" style="59" bestFit="1" customWidth="1"/>
    <col min="15" max="16" width="8.85546875" style="59"/>
    <col min="17" max="17" width="15" style="59" bestFit="1" customWidth="1"/>
    <col min="18" max="16384" width="8.85546875" style="59"/>
  </cols>
  <sheetData>
    <row r="1" spans="1:17">
      <c r="A1" s="88" t="s">
        <v>1418</v>
      </c>
      <c r="B1" s="89" t="s">
        <v>1419</v>
      </c>
    </row>
    <row r="2" spans="1:17">
      <c r="I2" s="61">
        <v>23275</v>
      </c>
      <c r="J2" s="61">
        <f>I2</f>
        <v>23275</v>
      </c>
      <c r="M2" s="60" t="s">
        <v>1420</v>
      </c>
    </row>
    <row r="3" spans="1:17">
      <c r="A3" s="73"/>
      <c r="B3" s="90"/>
      <c r="C3" s="90"/>
      <c r="D3" s="90"/>
      <c r="E3" s="72" t="s">
        <v>1421</v>
      </c>
      <c r="F3" s="90"/>
      <c r="G3" s="91"/>
    </row>
    <row r="4" spans="1:17">
      <c r="A4" s="72" t="s">
        <v>1422</v>
      </c>
      <c r="B4" s="72" t="s">
        <v>1423</v>
      </c>
      <c r="C4" s="72" t="s">
        <v>1424</v>
      </c>
      <c r="D4" s="72" t="s">
        <v>1425</v>
      </c>
      <c r="E4" s="73" t="s">
        <v>1426</v>
      </c>
      <c r="F4" s="74" t="s">
        <v>1427</v>
      </c>
      <c r="G4" s="75" t="s">
        <v>1428</v>
      </c>
      <c r="I4" s="59" t="s">
        <v>1427</v>
      </c>
      <c r="J4" s="59" t="s">
        <v>1429</v>
      </c>
      <c r="K4" s="59" t="s">
        <v>1430</v>
      </c>
    </row>
    <row r="5" spans="1:17">
      <c r="A5" s="73" t="s">
        <v>190</v>
      </c>
      <c r="B5" s="90"/>
      <c r="C5" s="90"/>
      <c r="D5" s="90"/>
      <c r="E5" s="77">
        <v>2600</v>
      </c>
      <c r="F5" s="78">
        <v>120489400</v>
      </c>
      <c r="G5" s="79">
        <v>107741195.09999999</v>
      </c>
      <c r="H5" s="62"/>
      <c r="I5" s="60">
        <f t="shared" ref="I5:J50" si="0">F5/$I$2</f>
        <v>5176.7733619763694</v>
      </c>
      <c r="J5" s="60">
        <f t="shared" si="0"/>
        <v>4629.052421052631</v>
      </c>
      <c r="K5" s="60">
        <f t="shared" ref="K5:K50" si="1">J5-I5</f>
        <v>-547.72094092373845</v>
      </c>
      <c r="M5" s="60">
        <f>IFERROR(VLOOKUP(A5,[1]Pivot!$A$5:$K$29,10,0),0)</f>
        <v>0</v>
      </c>
      <c r="N5" s="63">
        <f t="shared" ref="N5:N28" si="2">(J5-M5)/1000</f>
        <v>4.6290524210526307</v>
      </c>
      <c r="O5" s="64">
        <f t="shared" ref="O5:O23" si="3">J5/E5</f>
        <v>1.780404777327935</v>
      </c>
    </row>
    <row r="6" spans="1:17">
      <c r="A6" s="73" t="s">
        <v>368</v>
      </c>
      <c r="B6" s="90"/>
      <c r="C6" s="90"/>
      <c r="D6" s="90"/>
      <c r="E6" s="77">
        <v>19000</v>
      </c>
      <c r="F6" s="78">
        <v>524921400</v>
      </c>
      <c r="G6" s="79">
        <v>548160500</v>
      </c>
      <c r="H6" s="62"/>
      <c r="I6" s="60">
        <f t="shared" si="0"/>
        <v>22553.013963480127</v>
      </c>
      <c r="J6" s="60">
        <f t="shared" si="0"/>
        <v>23551.471535982815</v>
      </c>
      <c r="K6" s="60">
        <f t="shared" si="1"/>
        <v>998.45757250268798</v>
      </c>
      <c r="L6" s="65"/>
      <c r="M6" s="60">
        <f>IFERROR(VLOOKUP(A6,[1]Pivot!$A$5:$K$29,10,0),0)</f>
        <v>0</v>
      </c>
      <c r="N6" s="63">
        <f t="shared" si="2"/>
        <v>23.551471535982817</v>
      </c>
      <c r="O6" s="64">
        <f t="shared" si="3"/>
        <v>1.2395511334727798</v>
      </c>
    </row>
    <row r="7" spans="1:17">
      <c r="A7" s="73" t="s">
        <v>353</v>
      </c>
      <c r="B7" s="90"/>
      <c r="C7" s="90"/>
      <c r="D7" s="90"/>
      <c r="E7" s="77">
        <v>200</v>
      </c>
      <c r="F7" s="78">
        <v>32236300</v>
      </c>
      <c r="G7" s="79">
        <v>37484000</v>
      </c>
      <c r="H7" s="62"/>
      <c r="I7" s="60">
        <f t="shared" si="0"/>
        <v>1385.0182599355533</v>
      </c>
      <c r="J7" s="60">
        <f t="shared" si="0"/>
        <v>1610.4833512352309</v>
      </c>
      <c r="K7" s="60">
        <f t="shared" si="1"/>
        <v>225.46509129967762</v>
      </c>
      <c r="L7" s="65"/>
      <c r="M7" s="60">
        <f>IFERROR(VLOOKUP(A7,[1]Pivot!$A$5:$K$29,10,0),0)</f>
        <v>0</v>
      </c>
      <c r="N7" s="63">
        <f t="shared" si="2"/>
        <v>1.6104833512352308</v>
      </c>
      <c r="O7" s="64">
        <f t="shared" si="3"/>
        <v>8.0524167561761537</v>
      </c>
      <c r="P7" s="63">
        <f>O7-[2]Pivot!$O$5</f>
        <v>6.6189311379334068</v>
      </c>
    </row>
    <row r="8" spans="1:17">
      <c r="A8" s="73" t="s">
        <v>294</v>
      </c>
      <c r="B8" s="90"/>
      <c r="C8" s="90"/>
      <c r="D8" s="90"/>
      <c r="E8" s="77">
        <v>300</v>
      </c>
      <c r="F8" s="78">
        <v>8871375.1500000004</v>
      </c>
      <c r="G8" s="79">
        <v>10638000</v>
      </c>
      <c r="H8" s="62"/>
      <c r="I8" s="60">
        <f t="shared" si="0"/>
        <v>381.15467883995706</v>
      </c>
      <c r="J8" s="60">
        <f t="shared" si="0"/>
        <v>457.05692803437165</v>
      </c>
      <c r="K8" s="60">
        <f t="shared" si="1"/>
        <v>75.902249194414594</v>
      </c>
      <c r="L8" s="65"/>
      <c r="M8" s="60">
        <f>IFERROR(VLOOKUP(A8,[1]Pivot!$A$5:$K$29,10,0),0)</f>
        <v>0</v>
      </c>
      <c r="N8" s="63">
        <f t="shared" si="2"/>
        <v>0.45705692803437165</v>
      </c>
      <c r="O8" s="64">
        <f t="shared" si="3"/>
        <v>1.5235230934479056</v>
      </c>
      <c r="P8" s="59">
        <f>O8/[2]Pivot!$O$5</f>
        <v>1.0628101698819497</v>
      </c>
    </row>
    <row r="9" spans="1:17">
      <c r="A9" s="73" t="s">
        <v>207</v>
      </c>
      <c r="B9" s="90"/>
      <c r="C9" s="90"/>
      <c r="D9" s="90"/>
      <c r="E9" s="77">
        <v>486000</v>
      </c>
      <c r="F9" s="78">
        <v>14609289519.35</v>
      </c>
      <c r="G9" s="79">
        <v>15637701964</v>
      </c>
      <c r="H9" s="62"/>
      <c r="I9" s="60">
        <f t="shared" si="0"/>
        <v>627681.61200214829</v>
      </c>
      <c r="J9" s="60">
        <f t="shared" si="0"/>
        <v>671866.89426423202</v>
      </c>
      <c r="K9" s="60">
        <f t="shared" si="1"/>
        <v>44185.282262083725</v>
      </c>
      <c r="M9" s="60">
        <f>IFERROR(VLOOKUP(A9,[1]Pivot!$A$5:$K$29,10,0),0)</f>
        <v>0</v>
      </c>
      <c r="N9" s="63">
        <f t="shared" si="2"/>
        <v>671.86689426423197</v>
      </c>
      <c r="O9" s="64">
        <f t="shared" si="3"/>
        <v>1.3824421692679671</v>
      </c>
    </row>
    <row r="10" spans="1:17">
      <c r="A10" s="73" t="s">
        <v>240</v>
      </c>
      <c r="B10" s="90"/>
      <c r="C10" s="90"/>
      <c r="D10" s="90"/>
      <c r="E10" s="77">
        <v>11000</v>
      </c>
      <c r="F10" s="78">
        <v>328976978</v>
      </c>
      <c r="G10" s="79">
        <v>355466628</v>
      </c>
      <c r="H10" s="62"/>
      <c r="I10" s="60">
        <f t="shared" si="0"/>
        <v>14134.349215896886</v>
      </c>
      <c r="J10" s="60">
        <f t="shared" si="0"/>
        <v>15272.46522019334</v>
      </c>
      <c r="K10" s="60">
        <f t="shared" si="1"/>
        <v>1138.1160042964548</v>
      </c>
      <c r="M10" s="60">
        <f>IFERROR(VLOOKUP(A10,[1]Pivot!$A$5:$K$29,10,0),0)</f>
        <v>0</v>
      </c>
      <c r="N10" s="63">
        <f t="shared" si="2"/>
        <v>15.272465220193341</v>
      </c>
      <c r="O10" s="64">
        <f t="shared" si="3"/>
        <v>1.3884059291084856</v>
      </c>
    </row>
    <row r="11" spans="1:17">
      <c r="A11" s="73" t="s">
        <v>335</v>
      </c>
      <c r="B11" s="90"/>
      <c r="C11" s="90"/>
      <c r="D11" s="90"/>
      <c r="E11" s="77">
        <v>2775</v>
      </c>
      <c r="F11" s="78">
        <v>182741575.5</v>
      </c>
      <c r="G11" s="79">
        <v>206432028</v>
      </c>
      <c r="H11" s="62"/>
      <c r="I11" s="60">
        <f t="shared" si="0"/>
        <v>7851.4103329752952</v>
      </c>
      <c r="J11" s="60">
        <f t="shared" si="0"/>
        <v>8869.2600644468312</v>
      </c>
      <c r="K11" s="60">
        <f t="shared" si="1"/>
        <v>1017.849731471536</v>
      </c>
      <c r="M11" s="60">
        <f>IFERROR(VLOOKUP(A11,[1]Pivot!$A$5:$K$29,10,0),0)</f>
        <v>0</v>
      </c>
      <c r="N11" s="63">
        <f t="shared" si="2"/>
        <v>8.8692600644468307</v>
      </c>
      <c r="O11" s="64">
        <f t="shared" si="3"/>
        <v>3.1961297529538131</v>
      </c>
    </row>
    <row r="12" spans="1:17">
      <c r="A12" s="73" t="s">
        <v>284</v>
      </c>
      <c r="B12" s="90"/>
      <c r="C12" s="90"/>
      <c r="D12" s="90"/>
      <c r="E12" s="77">
        <v>10000</v>
      </c>
      <c r="F12" s="78">
        <v>454132800</v>
      </c>
      <c r="G12" s="79">
        <v>497002000</v>
      </c>
      <c r="H12" s="62"/>
      <c r="I12" s="60">
        <f t="shared" si="0"/>
        <v>19511.613319011816</v>
      </c>
      <c r="J12" s="60">
        <f t="shared" si="0"/>
        <v>21353.469387755104</v>
      </c>
      <c r="K12" s="60">
        <f t="shared" si="1"/>
        <v>1841.8560687432873</v>
      </c>
      <c r="M12" s="60">
        <f>IFERROR(VLOOKUP(A12,[1]Pivot!$A$5:$K$29,10,0),0)</f>
        <v>0</v>
      </c>
      <c r="N12" s="63">
        <f t="shared" si="2"/>
        <v>21.353469387755105</v>
      </c>
      <c r="O12" s="64">
        <f t="shared" si="3"/>
        <v>2.1353469387755104</v>
      </c>
      <c r="Q12" s="63"/>
    </row>
    <row r="13" spans="1:17">
      <c r="A13" s="73" t="s">
        <v>272</v>
      </c>
      <c r="B13" s="90"/>
      <c r="C13" s="90"/>
      <c r="D13" s="90"/>
      <c r="E13" s="77">
        <v>7700</v>
      </c>
      <c r="F13" s="78">
        <v>730514713.60000002</v>
      </c>
      <c r="G13" s="79">
        <v>869320200</v>
      </c>
      <c r="H13" s="62">
        <f t="shared" ref="H13:H31" si="4">I13/E13</f>
        <v>4.0761349399472708</v>
      </c>
      <c r="I13" s="60">
        <f t="shared" si="0"/>
        <v>31386.239037593987</v>
      </c>
      <c r="J13" s="60">
        <f t="shared" si="0"/>
        <v>37349.954887218046</v>
      </c>
      <c r="K13" s="60">
        <f t="shared" si="1"/>
        <v>5963.715849624059</v>
      </c>
      <c r="M13" s="60">
        <f>IFERROR(VLOOKUP(A13,[1]Pivot!$A$5:$K$29,10,0),0)</f>
        <v>41927.912465136236</v>
      </c>
      <c r="N13" s="63">
        <f t="shared" si="2"/>
        <v>-4.5779575779181902</v>
      </c>
      <c r="O13" s="64">
        <f t="shared" si="3"/>
        <v>4.8506434918464993</v>
      </c>
    </row>
    <row r="14" spans="1:17">
      <c r="A14" s="73" t="s">
        <v>322</v>
      </c>
      <c r="B14" s="90"/>
      <c r="C14" s="90"/>
      <c r="D14" s="90"/>
      <c r="E14" s="77">
        <v>450</v>
      </c>
      <c r="F14" s="78">
        <v>13306946.949999999</v>
      </c>
      <c r="G14" s="79">
        <v>14737500</v>
      </c>
      <c r="H14" s="62">
        <f t="shared" si="4"/>
        <v>1.2705045423081511</v>
      </c>
      <c r="I14" s="60">
        <f t="shared" si="0"/>
        <v>571.72704403866805</v>
      </c>
      <c r="J14" s="60">
        <f t="shared" si="0"/>
        <v>633.19011815252418</v>
      </c>
      <c r="K14" s="60">
        <f t="shared" si="1"/>
        <v>61.463074113856123</v>
      </c>
      <c r="M14" s="60">
        <f>IFERROR(VLOOKUP(A14,[1]Pivot!$A$5:$K$29,10,0),0)</f>
        <v>0</v>
      </c>
      <c r="N14" s="63">
        <f t="shared" si="2"/>
        <v>0.63319011815252413</v>
      </c>
      <c r="O14" s="64">
        <f t="shared" si="3"/>
        <v>1.4070891514500536</v>
      </c>
    </row>
    <row r="15" spans="1:17">
      <c r="A15" s="73" t="s">
        <v>179</v>
      </c>
      <c r="B15" s="90"/>
      <c r="C15" s="90"/>
      <c r="D15" s="90"/>
      <c r="E15" s="77">
        <v>11000</v>
      </c>
      <c r="F15" s="78">
        <v>764577952</v>
      </c>
      <c r="G15" s="79">
        <v>847873000</v>
      </c>
      <c r="H15" s="62">
        <f t="shared" si="4"/>
        <v>2.9863409901376818</v>
      </c>
      <c r="I15" s="60">
        <f t="shared" si="0"/>
        <v>32849.750891514501</v>
      </c>
      <c r="J15" s="60">
        <f t="shared" si="0"/>
        <v>36428.485499462942</v>
      </c>
      <c r="K15" s="60">
        <f t="shared" si="1"/>
        <v>3578.7346079484414</v>
      </c>
      <c r="M15" s="60">
        <f>IFERROR(VLOOKUP(A15,[1]Pivot!$A$5:$K$29,10,0),0)</f>
        <v>0</v>
      </c>
      <c r="N15" s="63">
        <f t="shared" si="2"/>
        <v>36.428485499462944</v>
      </c>
      <c r="O15" s="64">
        <f t="shared" si="3"/>
        <v>3.3116804999511764</v>
      </c>
    </row>
    <row r="16" spans="1:17">
      <c r="A16" s="73" t="s">
        <v>980</v>
      </c>
      <c r="B16" s="90"/>
      <c r="C16" s="90"/>
      <c r="D16" s="90"/>
      <c r="E16" s="77">
        <v>1000</v>
      </c>
      <c r="F16" s="78">
        <v>72649200</v>
      </c>
      <c r="G16" s="79">
        <v>87581000</v>
      </c>
      <c r="H16" s="62">
        <f t="shared" si="4"/>
        <v>3.1213404940923737</v>
      </c>
      <c r="I16" s="60">
        <f t="shared" si="0"/>
        <v>3121.3404940923738</v>
      </c>
      <c r="J16" s="60">
        <f t="shared" si="0"/>
        <v>3762.8786251342644</v>
      </c>
      <c r="K16" s="60">
        <f t="shared" si="1"/>
        <v>641.53813104189067</v>
      </c>
      <c r="M16" s="60">
        <f>IFERROR(VLOOKUP(A16,[1]Pivot!$A$5:$K$29,10,0),0)</f>
        <v>19470.684402488736</v>
      </c>
      <c r="N16" s="63">
        <f t="shared" si="2"/>
        <v>-15.707805777354471</v>
      </c>
      <c r="O16" s="64">
        <f t="shared" si="3"/>
        <v>3.7628786251342645</v>
      </c>
    </row>
    <row r="17" spans="1:15">
      <c r="A17" s="73" t="s">
        <v>275</v>
      </c>
      <c r="B17" s="90"/>
      <c r="C17" s="90"/>
      <c r="D17" s="90"/>
      <c r="E17" s="77">
        <v>1500</v>
      </c>
      <c r="F17" s="78">
        <v>44860497</v>
      </c>
      <c r="G17" s="79">
        <v>49822500</v>
      </c>
      <c r="H17" s="62">
        <f t="shared" si="4"/>
        <v>1.2849408378088076</v>
      </c>
      <c r="I17" s="60">
        <f t="shared" si="0"/>
        <v>1927.4112567132115</v>
      </c>
      <c r="J17" s="60">
        <f t="shared" si="0"/>
        <v>2140.6015037593984</v>
      </c>
      <c r="K17" s="60">
        <f t="shared" si="1"/>
        <v>213.19024704618687</v>
      </c>
      <c r="M17" s="60">
        <f>IFERROR(VLOOKUP(A17,[1]Pivot!$A$5:$K$29,10,0),0)</f>
        <v>0</v>
      </c>
      <c r="N17" s="63">
        <f t="shared" si="2"/>
        <v>2.1406015037593984</v>
      </c>
      <c r="O17" s="64">
        <f t="shared" si="3"/>
        <v>1.4270676691729323</v>
      </c>
    </row>
    <row r="18" spans="1:15">
      <c r="A18" s="73" t="s">
        <v>844</v>
      </c>
      <c r="B18" s="90"/>
      <c r="C18" s="90"/>
      <c r="D18" s="90"/>
      <c r="E18" s="77">
        <v>4000</v>
      </c>
      <c r="F18" s="78">
        <v>377430865</v>
      </c>
      <c r="G18" s="79">
        <v>436591000</v>
      </c>
      <c r="H18" s="62">
        <f t="shared" si="4"/>
        <v>4.0540372180451127</v>
      </c>
      <c r="I18" s="60">
        <f t="shared" si="0"/>
        <v>16216.148872180451</v>
      </c>
      <c r="J18" s="60">
        <f t="shared" si="0"/>
        <v>18757.937701396349</v>
      </c>
      <c r="K18" s="60">
        <f t="shared" si="1"/>
        <v>2541.7888292158987</v>
      </c>
      <c r="M18" s="60">
        <f>IFERROR(VLOOKUP(A18,[1]Pivot!$A$5:$K$29,10,0),0)</f>
        <v>46516.627333190299</v>
      </c>
      <c r="N18" s="63">
        <f t="shared" si="2"/>
        <v>-27.758689631793949</v>
      </c>
      <c r="O18" s="64">
        <f t="shared" si="3"/>
        <v>4.6894844253490877</v>
      </c>
    </row>
    <row r="19" spans="1:15">
      <c r="A19" s="73" t="s">
        <v>330</v>
      </c>
      <c r="B19" s="90"/>
      <c r="C19" s="90"/>
      <c r="D19" s="90"/>
      <c r="E19" s="77">
        <v>1000</v>
      </c>
      <c r="F19" s="78">
        <v>106953000</v>
      </c>
      <c r="G19" s="79">
        <v>113875000</v>
      </c>
      <c r="H19" s="62">
        <f t="shared" si="4"/>
        <v>4.5951879699248117</v>
      </c>
      <c r="I19" s="60">
        <f t="shared" si="0"/>
        <v>4595.187969924812</v>
      </c>
      <c r="J19" s="60">
        <f t="shared" si="0"/>
        <v>4892.5886143931257</v>
      </c>
      <c r="K19" s="60">
        <f t="shared" si="1"/>
        <v>297.40064446831366</v>
      </c>
      <c r="M19" s="60">
        <f>IFERROR(VLOOKUP(A19,[1]Pivot!$A$5:$K$29,10,0),0)</f>
        <v>0</v>
      </c>
      <c r="N19" s="63">
        <f t="shared" si="2"/>
        <v>4.8925886143931256</v>
      </c>
      <c r="O19" s="64">
        <f t="shared" si="3"/>
        <v>4.8925886143931256</v>
      </c>
    </row>
    <row r="20" spans="1:15">
      <c r="A20" s="73" t="s">
        <v>883</v>
      </c>
      <c r="B20" s="90"/>
      <c r="C20" s="90"/>
      <c r="D20" s="90"/>
      <c r="E20" s="77">
        <v>6000</v>
      </c>
      <c r="F20" s="78">
        <v>1014750410</v>
      </c>
      <c r="G20" s="79">
        <v>1069614000</v>
      </c>
      <c r="H20" s="62">
        <f t="shared" si="4"/>
        <v>7.2663831722162548</v>
      </c>
      <c r="I20" s="60">
        <f t="shared" si="0"/>
        <v>43598.299033297531</v>
      </c>
      <c r="J20" s="60">
        <f t="shared" si="0"/>
        <v>45955.488721804511</v>
      </c>
      <c r="K20" s="60">
        <f t="shared" si="1"/>
        <v>2357.18968850698</v>
      </c>
      <c r="M20" s="60">
        <f>IFERROR(VLOOKUP(A20,[1]Pivot!$A$5:$K$29,10,0),0)</f>
        <v>0</v>
      </c>
      <c r="N20" s="63">
        <f t="shared" si="2"/>
        <v>45.955488721804514</v>
      </c>
      <c r="O20" s="64">
        <f t="shared" si="3"/>
        <v>7.6592481203007523</v>
      </c>
    </row>
    <row r="21" spans="1:15">
      <c r="A21" s="73" t="s">
        <v>559</v>
      </c>
      <c r="B21" s="90"/>
      <c r="C21" s="90"/>
      <c r="D21" s="90"/>
      <c r="E21" s="77">
        <v>322829</v>
      </c>
      <c r="F21" s="78">
        <v>590557505.43999994</v>
      </c>
      <c r="G21" s="79">
        <v>582640616</v>
      </c>
      <c r="H21" s="62">
        <f t="shared" si="4"/>
        <v>7.8595912932047138E-2</v>
      </c>
      <c r="I21" s="60">
        <f t="shared" si="0"/>
        <v>25373.039975939846</v>
      </c>
      <c r="J21" s="60">
        <f t="shared" si="0"/>
        <v>25032.894350161117</v>
      </c>
      <c r="K21" s="60">
        <f t="shared" si="1"/>
        <v>-340.14562577872857</v>
      </c>
      <c r="M21" s="60">
        <f>IFERROR(VLOOKUP(A21,[1]Pivot!$A$5:$K$29,10,0),0)</f>
        <v>25201.240549238362</v>
      </c>
      <c r="N21" s="63">
        <f t="shared" si="2"/>
        <v>-0.16834619907724482</v>
      </c>
      <c r="O21" s="64">
        <f t="shared" si="3"/>
        <v>7.7542272689755623E-2</v>
      </c>
    </row>
    <row r="22" spans="1:15">
      <c r="A22" s="73" t="s">
        <v>340</v>
      </c>
      <c r="B22" s="90"/>
      <c r="C22" s="90"/>
      <c r="D22" s="90"/>
      <c r="E22" s="77">
        <v>8000</v>
      </c>
      <c r="F22" s="78">
        <v>527569110</v>
      </c>
      <c r="G22" s="79">
        <v>592648000</v>
      </c>
      <c r="H22" s="62">
        <f t="shared" si="4"/>
        <v>2.8333464554242749</v>
      </c>
      <c r="I22" s="60">
        <f t="shared" si="0"/>
        <v>22666.771643394201</v>
      </c>
      <c r="J22" s="60">
        <f t="shared" si="0"/>
        <v>25462.857142857141</v>
      </c>
      <c r="K22" s="60">
        <f t="shared" si="1"/>
        <v>2796.0854994629408</v>
      </c>
      <c r="M22" s="60">
        <f>IFERROR(VLOOKUP(A22,[1]Pivot!$A$5:$K$29,10,0),0)</f>
        <v>0</v>
      </c>
      <c r="N22" s="63">
        <f t="shared" si="2"/>
        <v>25.462857142857143</v>
      </c>
      <c r="O22" s="64">
        <f t="shared" si="3"/>
        <v>3.1828571428571428</v>
      </c>
    </row>
    <row r="23" spans="1:15">
      <c r="A23" s="73" t="s">
        <v>893</v>
      </c>
      <c r="B23" s="90"/>
      <c r="C23" s="90"/>
      <c r="D23" s="90"/>
      <c r="E23" s="77">
        <v>2225</v>
      </c>
      <c r="F23" s="78">
        <v>243802491.25</v>
      </c>
      <c r="G23" s="79">
        <v>322778000</v>
      </c>
      <c r="H23" s="62">
        <f t="shared" si="4"/>
        <v>4.7078046561025353</v>
      </c>
      <c r="I23" s="60">
        <f t="shared" si="0"/>
        <v>10474.865359828142</v>
      </c>
      <c r="J23" s="60">
        <f t="shared" si="0"/>
        <v>13868.012889366273</v>
      </c>
      <c r="K23" s="60">
        <f t="shared" si="1"/>
        <v>3393.1475295381315</v>
      </c>
      <c r="M23" s="60">
        <f>IFERROR(VLOOKUP(A23,[1]Pivot!$A$5:$K$29,10,0),0)</f>
        <v>2738.8586140313237</v>
      </c>
      <c r="N23" s="63">
        <f t="shared" si="2"/>
        <v>11.129154275334949</v>
      </c>
      <c r="O23" s="64">
        <f t="shared" si="3"/>
        <v>6.2328147817376509</v>
      </c>
    </row>
    <row r="24" spans="1:15">
      <c r="A24" s="73" t="s">
        <v>400</v>
      </c>
      <c r="B24" s="90"/>
      <c r="C24" s="90"/>
      <c r="D24" s="90"/>
      <c r="E24" s="77">
        <v>950</v>
      </c>
      <c r="F24" s="78">
        <v>79939043.900000006</v>
      </c>
      <c r="G24" s="79">
        <v>89572175</v>
      </c>
      <c r="H24" s="62">
        <f t="shared" si="4"/>
        <v>3.615310934479055</v>
      </c>
      <c r="I24" s="60">
        <f t="shared" si="0"/>
        <v>3434.5453877551022</v>
      </c>
      <c r="J24" s="60">
        <f t="shared" si="0"/>
        <v>3848.4285714285716</v>
      </c>
      <c r="K24" s="60">
        <f t="shared" si="1"/>
        <v>413.88318367346938</v>
      </c>
      <c r="M24" s="60">
        <f>IFERROR(VLOOKUP(A24,[1]Pivot!$A$5:$K$29,10,0),0)</f>
        <v>0</v>
      </c>
      <c r="N24" s="63">
        <f t="shared" si="2"/>
        <v>3.8484285714285718</v>
      </c>
    </row>
    <row r="25" spans="1:15">
      <c r="A25" s="73" t="s">
        <v>243</v>
      </c>
      <c r="B25" s="90"/>
      <c r="C25" s="90"/>
      <c r="D25" s="90"/>
      <c r="E25" s="77">
        <v>11000</v>
      </c>
      <c r="F25" s="78">
        <v>327217198</v>
      </c>
      <c r="G25" s="79">
        <v>355158600</v>
      </c>
      <c r="H25" s="62">
        <f t="shared" si="4"/>
        <v>1.2780673684210526</v>
      </c>
      <c r="I25" s="60">
        <f t="shared" si="0"/>
        <v>14058.74105263158</v>
      </c>
      <c r="J25" s="60">
        <f t="shared" si="0"/>
        <v>15259.230934479056</v>
      </c>
      <c r="K25" s="60">
        <f t="shared" si="1"/>
        <v>1200.4898818474758</v>
      </c>
      <c r="M25" s="60">
        <f>IFERROR(VLOOKUP(A25,[1]Pivot!$A$5:$K$29,10,0),0)</f>
        <v>4650.5041836515766</v>
      </c>
      <c r="N25" s="63">
        <f t="shared" si="2"/>
        <v>10.608726750827477</v>
      </c>
    </row>
    <row r="26" spans="1:15">
      <c r="A26" s="73" t="s">
        <v>247</v>
      </c>
      <c r="B26" s="90"/>
      <c r="C26" s="90"/>
      <c r="D26" s="90"/>
      <c r="E26" s="77">
        <v>4000</v>
      </c>
      <c r="F26" s="78">
        <v>120137402</v>
      </c>
      <c r="G26" s="79">
        <v>131928000</v>
      </c>
      <c r="H26" s="62">
        <f t="shared" si="4"/>
        <v>1.2904124812030076</v>
      </c>
      <c r="I26" s="60">
        <f t="shared" si="0"/>
        <v>5161.6499248120299</v>
      </c>
      <c r="J26" s="60">
        <f t="shared" si="0"/>
        <v>5668.2277121374864</v>
      </c>
      <c r="K26" s="60">
        <f t="shared" si="1"/>
        <v>506.57778732545648</v>
      </c>
      <c r="M26" s="60">
        <f>IFERROR(VLOOKUP(A26,[1]Pivot!$A$5:$K$29,10,0),0)</f>
        <v>0</v>
      </c>
      <c r="N26" s="63">
        <f t="shared" si="2"/>
        <v>5.6682277121374867</v>
      </c>
    </row>
    <row r="27" spans="1:15">
      <c r="A27" s="73" t="s">
        <v>403</v>
      </c>
      <c r="B27" s="90"/>
      <c r="C27" s="90"/>
      <c r="D27" s="90"/>
      <c r="E27" s="77">
        <v>12725</v>
      </c>
      <c r="F27" s="78">
        <v>1394822677.47</v>
      </c>
      <c r="G27" s="79">
        <v>1518830571.8</v>
      </c>
      <c r="H27" s="62">
        <f t="shared" si="4"/>
        <v>4.7094644074795466</v>
      </c>
      <c r="I27" s="60">
        <f t="shared" si="0"/>
        <v>59927.93458517723</v>
      </c>
      <c r="J27" s="60">
        <f t="shared" si="0"/>
        <v>65255.878487647686</v>
      </c>
      <c r="K27" s="60">
        <f t="shared" si="1"/>
        <v>5327.9439024704552</v>
      </c>
      <c r="M27" s="60">
        <f>IFERROR(VLOOKUP(A27,[1]Pivot!$A$5:$K$29,10,0),0)</f>
        <v>0</v>
      </c>
      <c r="N27" s="63">
        <f t="shared" si="2"/>
        <v>65.255878487647692</v>
      </c>
    </row>
    <row r="28" spans="1:15">
      <c r="A28" s="73" t="s">
        <v>406</v>
      </c>
      <c r="B28" s="90"/>
      <c r="C28" s="90"/>
      <c r="D28" s="90"/>
      <c r="E28" s="77">
        <v>1700</v>
      </c>
      <c r="F28" s="78">
        <v>164027531.05000001</v>
      </c>
      <c r="G28" s="79">
        <v>179579640</v>
      </c>
      <c r="H28" s="62">
        <f t="shared" si="4"/>
        <v>4.1455116206482598</v>
      </c>
      <c r="I28" s="60">
        <f t="shared" si="0"/>
        <v>7047.3697551020414</v>
      </c>
      <c r="J28" s="60">
        <f t="shared" si="0"/>
        <v>7715.5591836734693</v>
      </c>
      <c r="K28" s="60">
        <f t="shared" si="1"/>
        <v>668.18942857142792</v>
      </c>
      <c r="M28" s="60" t="e">
        <f>VLOOKUP(A28,[1]Pivot!$A$5:$K$29,10,0)</f>
        <v>#N/A</v>
      </c>
      <c r="N28" s="63" t="e">
        <f t="shared" si="2"/>
        <v>#N/A</v>
      </c>
    </row>
    <row r="29" spans="1:15">
      <c r="A29" s="73" t="s">
        <v>440</v>
      </c>
      <c r="B29" s="90"/>
      <c r="C29" s="90"/>
      <c r="D29" s="90"/>
      <c r="E29" s="77">
        <v>1650</v>
      </c>
      <c r="F29" s="78">
        <v>116629089</v>
      </c>
      <c r="G29" s="79">
        <v>130741050</v>
      </c>
      <c r="H29" s="62">
        <f t="shared" si="4"/>
        <v>3.0369192852260523</v>
      </c>
      <c r="I29" s="60">
        <f t="shared" si="0"/>
        <v>5010.9168206229861</v>
      </c>
      <c r="J29" s="60">
        <f t="shared" si="0"/>
        <v>5617.2309344790547</v>
      </c>
      <c r="K29" s="60">
        <f t="shared" si="1"/>
        <v>606.31411385606862</v>
      </c>
      <c r="N29" s="63">
        <f>(J29-M29)/1000</f>
        <v>5.6172309344790543</v>
      </c>
    </row>
    <row r="30" spans="1:15">
      <c r="A30" s="73" t="s">
        <v>409</v>
      </c>
      <c r="B30" s="90"/>
      <c r="C30" s="90"/>
      <c r="D30" s="90"/>
      <c r="E30" s="77">
        <v>2675</v>
      </c>
      <c r="F30" s="78">
        <v>248798349.65000001</v>
      </c>
      <c r="G30" s="79">
        <v>278316962.40000004</v>
      </c>
      <c r="H30" s="62">
        <f t="shared" si="4"/>
        <v>3.9960785753435659</v>
      </c>
      <c r="I30" s="60">
        <f t="shared" si="0"/>
        <v>10689.510189044038</v>
      </c>
      <c r="J30" s="60">
        <f t="shared" si="0"/>
        <v>11957.764227712139</v>
      </c>
      <c r="K30" s="60">
        <f t="shared" si="1"/>
        <v>1268.2540386681012</v>
      </c>
    </row>
    <row r="31" spans="1:15">
      <c r="A31" s="73" t="s">
        <v>444</v>
      </c>
      <c r="B31" s="90"/>
      <c r="C31" s="90"/>
      <c r="D31" s="90"/>
      <c r="E31" s="77">
        <v>550</v>
      </c>
      <c r="F31" s="78">
        <v>66673300.5</v>
      </c>
      <c r="G31" s="79">
        <v>70542150</v>
      </c>
      <c r="H31" s="62">
        <f t="shared" si="4"/>
        <v>5.2083429743189145</v>
      </c>
      <c r="I31" s="60">
        <f t="shared" si="0"/>
        <v>2864.5886358754028</v>
      </c>
      <c r="J31" s="60">
        <f t="shared" si="0"/>
        <v>3030.812030075188</v>
      </c>
      <c r="K31" s="60">
        <f t="shared" si="1"/>
        <v>166.22339419978516</v>
      </c>
    </row>
    <row r="32" spans="1:15">
      <c r="A32" s="73" t="s">
        <v>523</v>
      </c>
      <c r="B32" s="90"/>
      <c r="C32" s="90"/>
      <c r="D32" s="90"/>
      <c r="E32" s="77">
        <v>8400</v>
      </c>
      <c r="F32" s="78">
        <v>504408400</v>
      </c>
      <c r="G32" s="79">
        <v>547140800</v>
      </c>
      <c r="H32" s="65"/>
      <c r="I32" s="60">
        <f t="shared" si="0"/>
        <v>21671.682062298605</v>
      </c>
      <c r="J32" s="60">
        <f t="shared" si="0"/>
        <v>23507.660580021482</v>
      </c>
      <c r="K32" s="60">
        <f t="shared" si="1"/>
        <v>1835.9785177228769</v>
      </c>
    </row>
    <row r="33" spans="1:11">
      <c r="A33" s="73" t="s">
        <v>253</v>
      </c>
      <c r="B33" s="90"/>
      <c r="C33" s="90"/>
      <c r="D33" s="90"/>
      <c r="E33" s="77">
        <v>31000</v>
      </c>
      <c r="F33" s="78">
        <v>951155542.44999993</v>
      </c>
      <c r="G33" s="79">
        <v>1008502200</v>
      </c>
      <c r="H33" s="62"/>
      <c r="I33" s="60">
        <f t="shared" si="0"/>
        <v>40865.973896885065</v>
      </c>
      <c r="J33" s="60">
        <f t="shared" si="0"/>
        <v>43329.847475832437</v>
      </c>
      <c r="K33" s="60">
        <f t="shared" si="1"/>
        <v>2463.8735789473722</v>
      </c>
    </row>
    <row r="34" spans="1:11">
      <c r="A34" s="73" t="s">
        <v>387</v>
      </c>
      <c r="B34" s="90"/>
      <c r="C34" s="90"/>
      <c r="D34" s="90"/>
      <c r="E34" s="77">
        <v>13325</v>
      </c>
      <c r="F34" s="78">
        <v>875809450</v>
      </c>
      <c r="G34" s="79">
        <v>954207250</v>
      </c>
      <c r="H34" s="62"/>
      <c r="I34" s="60">
        <f t="shared" si="0"/>
        <v>37628.762620837806</v>
      </c>
      <c r="J34" s="60">
        <f t="shared" si="0"/>
        <v>40997.089151450054</v>
      </c>
      <c r="K34" s="60">
        <f t="shared" si="1"/>
        <v>3368.3265306122485</v>
      </c>
    </row>
    <row r="35" spans="1:11">
      <c r="A35" s="73" t="s">
        <v>347</v>
      </c>
      <c r="B35" s="90"/>
      <c r="C35" s="90"/>
      <c r="D35" s="90"/>
      <c r="E35" s="77">
        <v>4500</v>
      </c>
      <c r="F35" s="78">
        <v>557912600</v>
      </c>
      <c r="G35" s="79">
        <v>604962360</v>
      </c>
      <c r="H35" s="62"/>
      <c r="I35" s="60">
        <f t="shared" si="0"/>
        <v>23970.466165413534</v>
      </c>
      <c r="J35" s="60">
        <f t="shared" si="0"/>
        <v>25991.93813104189</v>
      </c>
      <c r="K35" s="60">
        <f t="shared" si="1"/>
        <v>2021.471965628356</v>
      </c>
    </row>
    <row r="36" spans="1:11">
      <c r="A36" s="73" t="s">
        <v>287</v>
      </c>
      <c r="B36" s="90"/>
      <c r="C36" s="90"/>
      <c r="D36" s="90"/>
      <c r="E36" s="77">
        <v>5000</v>
      </c>
      <c r="F36" s="78">
        <v>398901690</v>
      </c>
      <c r="G36" s="79">
        <v>442270000</v>
      </c>
      <c r="H36" s="62"/>
      <c r="I36" s="60">
        <f t="shared" si="0"/>
        <v>17138.633297529537</v>
      </c>
      <c r="J36" s="60">
        <f t="shared" si="0"/>
        <v>19001.933404940923</v>
      </c>
      <c r="K36" s="60">
        <f t="shared" si="1"/>
        <v>1863.3001074113854</v>
      </c>
    </row>
    <row r="37" spans="1:11">
      <c r="A37" s="73" t="s">
        <v>279</v>
      </c>
      <c r="B37" s="90"/>
      <c r="C37" s="90"/>
      <c r="D37" s="90"/>
      <c r="E37" s="77">
        <v>4000</v>
      </c>
      <c r="F37" s="78">
        <v>150739050</v>
      </c>
      <c r="G37" s="79">
        <v>195944000</v>
      </c>
      <c r="H37" s="62"/>
      <c r="I37" s="60">
        <f t="shared" si="0"/>
        <v>6476.4360902255639</v>
      </c>
      <c r="J37" s="60">
        <f t="shared" si="0"/>
        <v>8418.6466165413531</v>
      </c>
      <c r="K37" s="60">
        <f t="shared" si="1"/>
        <v>1942.2105263157891</v>
      </c>
    </row>
    <row r="38" spans="1:11">
      <c r="A38" s="73" t="s">
        <v>185</v>
      </c>
      <c r="B38" s="90"/>
      <c r="C38" s="90"/>
      <c r="D38" s="90"/>
      <c r="E38" s="77">
        <v>124000</v>
      </c>
      <c r="F38" s="78">
        <v>3515993225</v>
      </c>
      <c r="G38" s="79">
        <v>3773095500</v>
      </c>
      <c r="H38" s="62"/>
      <c r="I38" s="60">
        <f t="shared" si="0"/>
        <v>151063.08163265305</v>
      </c>
      <c r="J38" s="60">
        <f t="shared" si="0"/>
        <v>162109.36627282493</v>
      </c>
      <c r="K38" s="60">
        <f t="shared" si="1"/>
        <v>11046.284640171885</v>
      </c>
    </row>
    <row r="39" spans="1:11">
      <c r="A39" s="73" t="s">
        <v>515</v>
      </c>
      <c r="B39" s="90"/>
      <c r="C39" s="90"/>
      <c r="D39" s="90"/>
      <c r="E39" s="77">
        <v>22597</v>
      </c>
      <c r="F39" s="78">
        <v>2406517460</v>
      </c>
      <c r="G39" s="79">
        <v>2617549935</v>
      </c>
      <c r="H39" s="62"/>
      <c r="I39" s="60">
        <f t="shared" si="0"/>
        <v>103394.94994629431</v>
      </c>
      <c r="J39" s="60">
        <f t="shared" si="0"/>
        <v>112461.86616541354</v>
      </c>
      <c r="K39" s="60">
        <f t="shared" si="1"/>
        <v>9066.9162191192299</v>
      </c>
    </row>
    <row r="40" spans="1:11">
      <c r="A40" s="73" t="s">
        <v>528</v>
      </c>
      <c r="B40" s="90"/>
      <c r="C40" s="90"/>
      <c r="D40" s="90"/>
      <c r="E40" s="77">
        <v>174600</v>
      </c>
      <c r="F40" s="78">
        <v>12487534799.869999</v>
      </c>
      <c r="G40" s="79">
        <v>13137657400</v>
      </c>
      <c r="H40" s="62"/>
      <c r="I40" s="60">
        <f t="shared" si="0"/>
        <v>536521.36626723944</v>
      </c>
      <c r="J40" s="60">
        <f t="shared" si="0"/>
        <v>564453.59398496244</v>
      </c>
      <c r="K40" s="60">
        <f t="shared" si="1"/>
        <v>27932.227717722999</v>
      </c>
    </row>
    <row r="41" spans="1:11">
      <c r="A41" s="73" t="s">
        <v>721</v>
      </c>
      <c r="B41" s="90"/>
      <c r="C41" s="90"/>
      <c r="D41" s="90"/>
      <c r="E41" s="77">
        <v>30800</v>
      </c>
      <c r="F41" s="78">
        <v>2502451818.5</v>
      </c>
      <c r="G41" s="79">
        <v>2654788200</v>
      </c>
      <c r="H41" s="62"/>
      <c r="I41" s="60">
        <f t="shared" si="0"/>
        <v>107516.72689581095</v>
      </c>
      <c r="J41" s="60">
        <f t="shared" si="0"/>
        <v>114061.79162191192</v>
      </c>
      <c r="K41" s="60">
        <f t="shared" si="1"/>
        <v>6545.0647261009726</v>
      </c>
    </row>
    <row r="42" spans="1:11">
      <c r="A42" s="73" t="s">
        <v>394</v>
      </c>
      <c r="B42" s="90"/>
      <c r="C42" s="90"/>
      <c r="D42" s="90"/>
      <c r="E42" s="77">
        <v>15993</v>
      </c>
      <c r="F42" s="78">
        <v>1578225745.1000001</v>
      </c>
      <c r="G42" s="79">
        <v>1751026767</v>
      </c>
      <c r="H42" s="62"/>
      <c r="I42" s="60">
        <f t="shared" si="0"/>
        <v>67807.76563265307</v>
      </c>
      <c r="J42" s="60">
        <f t="shared" si="0"/>
        <v>75232.084511278197</v>
      </c>
      <c r="K42" s="60">
        <f t="shared" si="1"/>
        <v>7424.3188786251267</v>
      </c>
    </row>
    <row r="43" spans="1:11">
      <c r="A43" s="73" t="s">
        <v>448</v>
      </c>
      <c r="B43" s="90"/>
      <c r="C43" s="90"/>
      <c r="D43" s="90"/>
      <c r="E43" s="77">
        <v>10600</v>
      </c>
      <c r="F43" s="78">
        <v>1012008495.3599999</v>
      </c>
      <c r="G43" s="79">
        <v>1206740250</v>
      </c>
      <c r="H43" s="62"/>
      <c r="I43" s="60">
        <f t="shared" si="0"/>
        <v>43480.493893018254</v>
      </c>
      <c r="J43" s="60">
        <f t="shared" si="0"/>
        <v>51847.05692803437</v>
      </c>
      <c r="K43" s="60">
        <f t="shared" si="1"/>
        <v>8366.5630350161155</v>
      </c>
    </row>
    <row r="44" spans="1:11">
      <c r="A44" s="73" t="s">
        <v>1431</v>
      </c>
      <c r="B44" s="90"/>
      <c r="C44" s="90"/>
      <c r="D44" s="90"/>
      <c r="E44" s="77"/>
      <c r="F44" s="78">
        <v>1752960496</v>
      </c>
      <c r="G44" s="79"/>
      <c r="H44" s="62"/>
      <c r="I44" s="60">
        <f t="shared" si="0"/>
        <v>75315.16631578948</v>
      </c>
      <c r="J44" s="60">
        <f t="shared" si="0"/>
        <v>0</v>
      </c>
      <c r="K44" s="60">
        <f t="shared" si="1"/>
        <v>-75315.16631578948</v>
      </c>
    </row>
    <row r="45" spans="1:11">
      <c r="A45" s="92" t="s">
        <v>1432</v>
      </c>
      <c r="B45" s="93"/>
      <c r="C45" s="93"/>
      <c r="D45" s="93"/>
      <c r="E45" s="85">
        <v>1377644</v>
      </c>
      <c r="F45" s="86">
        <v>51961495403.090004</v>
      </c>
      <c r="G45" s="87">
        <v>54036660942.300003</v>
      </c>
      <c r="H45" s="62"/>
      <c r="I45" s="60">
        <f t="shared" si="0"/>
        <v>2232502.4877804513</v>
      </c>
      <c r="J45" s="60">
        <f t="shared" si="0"/>
        <v>2321661.0501525244</v>
      </c>
      <c r="K45" s="60">
        <f t="shared" si="1"/>
        <v>89158.562372073065</v>
      </c>
    </row>
    <row r="46" spans="1:11">
      <c r="A46"/>
      <c r="B46"/>
      <c r="C46"/>
      <c r="D46"/>
      <c r="E46"/>
      <c r="F46"/>
      <c r="G46"/>
      <c r="H46" s="62"/>
      <c r="I46" s="60">
        <f t="shared" si="0"/>
        <v>0</v>
      </c>
      <c r="J46" s="60">
        <f t="shared" si="0"/>
        <v>0</v>
      </c>
      <c r="K46" s="60">
        <f t="shared" si="1"/>
        <v>0</v>
      </c>
    </row>
    <row r="47" spans="1:11">
      <c r="A47"/>
      <c r="B47"/>
      <c r="C47"/>
      <c r="D47"/>
      <c r="E47"/>
      <c r="F47"/>
      <c r="G47"/>
      <c r="H47" s="62"/>
      <c r="I47" s="60">
        <f t="shared" si="0"/>
        <v>0</v>
      </c>
      <c r="J47" s="60">
        <f t="shared" si="0"/>
        <v>0</v>
      </c>
      <c r="K47" s="60">
        <f t="shared" si="1"/>
        <v>0</v>
      </c>
    </row>
    <row r="48" spans="1:11">
      <c r="A48"/>
      <c r="B48"/>
      <c r="C48"/>
      <c r="D48"/>
      <c r="E48"/>
      <c r="F48"/>
      <c r="G48"/>
      <c r="H48" s="62"/>
      <c r="I48" s="60">
        <f t="shared" si="0"/>
        <v>0</v>
      </c>
      <c r="J48" s="60">
        <f t="shared" si="0"/>
        <v>0</v>
      </c>
      <c r="K48" s="60">
        <f t="shared" si="1"/>
        <v>0</v>
      </c>
    </row>
    <row r="49" spans="1:11">
      <c r="A49"/>
      <c r="B49"/>
      <c r="C49"/>
      <c r="D49"/>
      <c r="E49"/>
      <c r="F49"/>
      <c r="G49"/>
      <c r="H49" s="62"/>
      <c r="I49" s="60">
        <f t="shared" si="0"/>
        <v>0</v>
      </c>
      <c r="J49" s="60">
        <f t="shared" si="0"/>
        <v>0</v>
      </c>
      <c r="K49" s="60">
        <f t="shared" si="1"/>
        <v>0</v>
      </c>
    </row>
    <row r="50" spans="1:11">
      <c r="A50"/>
      <c r="B50"/>
      <c r="C50"/>
      <c r="D50"/>
      <c r="E50"/>
      <c r="F50"/>
      <c r="G50"/>
      <c r="H50" s="62"/>
      <c r="I50" s="60">
        <f t="shared" si="0"/>
        <v>0</v>
      </c>
      <c r="J50" s="60">
        <f t="shared" si="0"/>
        <v>0</v>
      </c>
      <c r="K50" s="60">
        <f t="shared" si="1"/>
        <v>0</v>
      </c>
    </row>
    <row r="51" spans="1:11">
      <c r="A51"/>
      <c r="B51"/>
      <c r="C51"/>
      <c r="D51"/>
      <c r="E51"/>
      <c r="F51"/>
      <c r="G51"/>
      <c r="H51" s="62"/>
      <c r="I51" s="63">
        <f>SUM(I5:I50)</f>
        <v>4465004.9755609035</v>
      </c>
      <c r="J51" s="63">
        <f>SUM(J5:J50)</f>
        <v>4643322.1003050478</v>
      </c>
      <c r="K51" s="63">
        <f>SUM(K5:K50)</f>
        <v>178317.12474414622</v>
      </c>
    </row>
    <row r="52" spans="1:11">
      <c r="A52"/>
      <c r="B52"/>
      <c r="C52"/>
      <c r="D52"/>
      <c r="E52"/>
      <c r="F52"/>
      <c r="G52"/>
    </row>
    <row r="53" spans="1:11">
      <c r="A53"/>
      <c r="B53"/>
      <c r="C53"/>
      <c r="D53"/>
      <c r="E53"/>
      <c r="F53"/>
      <c r="G53"/>
    </row>
    <row r="54" spans="1:11">
      <c r="A54"/>
      <c r="B54"/>
      <c r="C54"/>
      <c r="D54"/>
      <c r="E54"/>
      <c r="F54"/>
      <c r="G54"/>
    </row>
    <row r="55" spans="1:11">
      <c r="A55"/>
      <c r="B55"/>
      <c r="C55"/>
      <c r="D55"/>
      <c r="E55"/>
      <c r="F55"/>
      <c r="G55"/>
    </row>
    <row r="56" spans="1:11">
      <c r="A56"/>
      <c r="B56"/>
      <c r="C56"/>
      <c r="D56"/>
      <c r="E56"/>
      <c r="F56"/>
      <c r="G56"/>
    </row>
    <row r="57" spans="1:11">
      <c r="A57"/>
      <c r="B57"/>
      <c r="C57"/>
      <c r="D57"/>
      <c r="E57"/>
      <c r="F57"/>
      <c r="G57"/>
    </row>
    <row r="58" spans="1:11">
      <c r="A58"/>
      <c r="B58"/>
      <c r="C58"/>
      <c r="D58"/>
      <c r="E58"/>
      <c r="F58"/>
      <c r="G58"/>
    </row>
    <row r="59" spans="1:11">
      <c r="A59"/>
      <c r="B59"/>
      <c r="C59"/>
      <c r="D59"/>
      <c r="E59"/>
      <c r="F59"/>
      <c r="G59"/>
    </row>
  </sheetData>
  <pageMargins left="0.7" right="0.7" top="0.75" bottom="0.75" header="0.3" footer="0.3"/>
  <pageSetup paperSize="9" scale="60" fitToWidth="0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 filterMode="1">
    <pageSetUpPr fitToPage="1"/>
  </sheetPr>
  <dimension ref="A1:Q643"/>
  <sheetViews>
    <sheetView showGridLines="0" tabSelected="1" zoomScale="70" zoomScaleNormal="70" workbookViewId="0">
      <pane ySplit="8" topLeftCell="A9" activePane="bottomLeft" state="frozen"/>
      <selection pane="bottomLeft" activeCell="J645" sqref="J645"/>
    </sheetView>
  </sheetViews>
  <sheetFormatPr defaultColWidth="9" defaultRowHeight="13.5"/>
  <cols>
    <col min="1" max="1" width="23.5703125" style="3" customWidth="1"/>
    <col min="2" max="3" width="8.5703125" style="3" customWidth="1"/>
    <col min="4" max="4" width="7.5703125" style="3" customWidth="1"/>
    <col min="5" max="5" width="41.85546875" style="3" bestFit="1" customWidth="1"/>
    <col min="6" max="6" width="10.5703125" style="3" customWidth="1"/>
    <col min="7" max="7" width="42.42578125" style="3" bestFit="1" customWidth="1"/>
    <col min="8" max="8" width="13.42578125" style="3" bestFit="1" customWidth="1"/>
    <col min="9" max="9" width="5.28515625" style="3" bestFit="1" customWidth="1"/>
    <col min="10" max="10" width="16.28515625" style="3" bestFit="1" customWidth="1"/>
    <col min="11" max="11" width="10" style="3" bestFit="1" customWidth="1"/>
    <col min="12" max="12" width="22.28515625" style="3" bestFit="1" customWidth="1"/>
    <col min="13" max="13" width="9" style="3" bestFit="1" customWidth="1"/>
    <col min="14" max="14" width="22.28515625" style="3" bestFit="1" customWidth="1"/>
    <col min="15" max="15" width="21.140625" style="3" bestFit="1" customWidth="1"/>
    <col min="16" max="16" width="11.28515625" style="3" bestFit="1" customWidth="1"/>
    <col min="17" max="17" width="19.85546875" style="3" bestFit="1" customWidth="1"/>
    <col min="18" max="16384" width="9" style="3"/>
  </cols>
  <sheetData>
    <row r="1" spans="1:17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4"/>
      <c r="B2" s="4" t="s">
        <v>1</v>
      </c>
      <c r="C2" s="5" t="s">
        <v>39</v>
      </c>
    </row>
    <row r="3" spans="1:17">
      <c r="A3" s="4"/>
      <c r="B3" s="4" t="s">
        <v>2</v>
      </c>
      <c r="C3" s="5" t="s">
        <v>40</v>
      </c>
    </row>
    <row r="4" spans="1:17">
      <c r="A4" s="4"/>
      <c r="B4" s="4" t="s">
        <v>3</v>
      </c>
      <c r="C4" s="5" t="s">
        <v>1233</v>
      </c>
    </row>
    <row r="5" spans="1:17">
      <c r="A5" s="4"/>
      <c r="B5" s="4" t="s">
        <v>4</v>
      </c>
      <c r="C5" s="5" t="s">
        <v>1234</v>
      </c>
    </row>
    <row r="6" spans="1:17">
      <c r="A6" s="4"/>
      <c r="B6" s="4" t="s">
        <v>5</v>
      </c>
      <c r="C6" s="5" t="s">
        <v>1235</v>
      </c>
      <c r="Q6" s="6" t="s">
        <v>1237</v>
      </c>
    </row>
    <row r="7" spans="1:17">
      <c r="A7" s="4"/>
      <c r="B7" s="4" t="s">
        <v>6</v>
      </c>
      <c r="C7" s="5" t="s">
        <v>1236</v>
      </c>
      <c r="Q7" s="6" t="s">
        <v>1238</v>
      </c>
    </row>
    <row r="8" spans="1:17" ht="54">
      <c r="A8" s="7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8" t="s">
        <v>13</v>
      </c>
      <c r="H8" s="8" t="s">
        <v>14</v>
      </c>
      <c r="I8" s="9" t="s">
        <v>15</v>
      </c>
      <c r="J8" s="9" t="s">
        <v>16</v>
      </c>
      <c r="K8" s="9" t="s">
        <v>17</v>
      </c>
      <c r="L8" s="10" t="s">
        <v>18</v>
      </c>
      <c r="M8" s="11" t="s">
        <v>19</v>
      </c>
      <c r="N8" s="10" t="s">
        <v>20</v>
      </c>
      <c r="O8" s="10" t="s">
        <v>21</v>
      </c>
      <c r="P8" s="10" t="s">
        <v>22</v>
      </c>
      <c r="Q8" s="12" t="s">
        <v>23</v>
      </c>
    </row>
    <row r="9" spans="1:17" hidden="1">
      <c r="A9" s="13" t="s">
        <v>39</v>
      </c>
      <c r="B9" s="14" t="s">
        <v>40</v>
      </c>
      <c r="C9" s="14" t="s">
        <v>41</v>
      </c>
      <c r="D9" s="14" t="s">
        <v>42</v>
      </c>
      <c r="E9" s="14" t="s">
        <v>43</v>
      </c>
      <c r="F9" s="14"/>
      <c r="G9" s="14"/>
      <c r="H9" s="14"/>
      <c r="I9" s="14"/>
      <c r="J9" s="15"/>
      <c r="K9" s="14" t="s">
        <v>44</v>
      </c>
      <c r="L9" s="16"/>
      <c r="M9" s="17"/>
      <c r="N9" s="16"/>
      <c r="O9" s="16"/>
      <c r="P9" s="18"/>
      <c r="Q9" s="19">
        <v>-8594</v>
      </c>
    </row>
    <row r="10" spans="1:17" hidden="1">
      <c r="A10" s="13" t="s">
        <v>39</v>
      </c>
      <c r="B10" s="14" t="s">
        <v>40</v>
      </c>
      <c r="C10" s="14" t="s">
        <v>41</v>
      </c>
      <c r="D10" s="14"/>
      <c r="E10" s="14"/>
      <c r="F10" s="14"/>
      <c r="G10" s="14"/>
      <c r="H10" s="14"/>
      <c r="I10" s="14"/>
      <c r="J10" s="15"/>
      <c r="K10" s="14" t="s">
        <v>44</v>
      </c>
      <c r="L10" s="16"/>
      <c r="M10" s="17"/>
      <c r="N10" s="16"/>
      <c r="O10" s="16"/>
      <c r="P10" s="18"/>
      <c r="Q10" s="19">
        <v>74077</v>
      </c>
    </row>
    <row r="11" spans="1:17" hidden="1">
      <c r="A11" s="13" t="s">
        <v>39</v>
      </c>
      <c r="B11" s="14" t="s">
        <v>40</v>
      </c>
      <c r="C11" s="14" t="s">
        <v>45</v>
      </c>
      <c r="D11" s="14"/>
      <c r="E11" s="14"/>
      <c r="F11" s="14"/>
      <c r="G11" s="14"/>
      <c r="H11" s="14" t="s">
        <v>46</v>
      </c>
      <c r="I11" s="14"/>
      <c r="J11" s="15"/>
      <c r="K11" s="14" t="s">
        <v>44</v>
      </c>
      <c r="L11" s="16"/>
      <c r="M11" s="17"/>
      <c r="N11" s="16"/>
      <c r="O11" s="16"/>
      <c r="P11" s="18"/>
      <c r="Q11" s="19">
        <v>0</v>
      </c>
    </row>
    <row r="12" spans="1:17" hidden="1">
      <c r="A12" s="13" t="s">
        <v>39</v>
      </c>
      <c r="B12" s="14" t="s">
        <v>40</v>
      </c>
      <c r="C12" s="14" t="s">
        <v>45</v>
      </c>
      <c r="D12" s="14"/>
      <c r="E12" s="14"/>
      <c r="F12" s="14"/>
      <c r="G12" s="14"/>
      <c r="H12" s="14"/>
      <c r="I12" s="14"/>
      <c r="J12" s="15"/>
      <c r="K12" s="14" t="s">
        <v>44</v>
      </c>
      <c r="L12" s="16"/>
      <c r="M12" s="17"/>
      <c r="N12" s="16"/>
      <c r="O12" s="16"/>
      <c r="P12" s="18"/>
      <c r="Q12" s="19">
        <v>-5911628.5599999996</v>
      </c>
    </row>
    <row r="13" spans="1:17" hidden="1">
      <c r="A13" s="13" t="s">
        <v>39</v>
      </c>
      <c r="B13" s="14" t="s">
        <v>40</v>
      </c>
      <c r="C13" s="14" t="s">
        <v>47</v>
      </c>
      <c r="D13" s="14" t="s">
        <v>48</v>
      </c>
      <c r="E13" s="14" t="s">
        <v>49</v>
      </c>
      <c r="F13" s="14" t="s">
        <v>50</v>
      </c>
      <c r="G13" s="14" t="s">
        <v>51</v>
      </c>
      <c r="H13" s="14" t="s">
        <v>52</v>
      </c>
      <c r="I13" s="14" t="s">
        <v>53</v>
      </c>
      <c r="J13" s="15">
        <v>316.80900000000003</v>
      </c>
      <c r="K13" s="14" t="s">
        <v>44</v>
      </c>
      <c r="L13" s="16">
        <v>90643490</v>
      </c>
      <c r="M13" s="17"/>
      <c r="N13" s="16">
        <v>81579030</v>
      </c>
      <c r="O13" s="16">
        <v>9064460</v>
      </c>
      <c r="P13" s="18">
        <v>0.100001224577738</v>
      </c>
      <c r="Q13" s="19"/>
    </row>
    <row r="14" spans="1:17" hidden="1">
      <c r="A14" s="13" t="s">
        <v>39</v>
      </c>
      <c r="B14" s="14" t="s">
        <v>40</v>
      </c>
      <c r="C14" s="14" t="s">
        <v>47</v>
      </c>
      <c r="D14" s="14" t="s">
        <v>48</v>
      </c>
      <c r="E14" s="14" t="s">
        <v>49</v>
      </c>
      <c r="F14" s="14" t="s">
        <v>54</v>
      </c>
      <c r="G14" s="14" t="s">
        <v>55</v>
      </c>
      <c r="H14" s="14" t="s">
        <v>56</v>
      </c>
      <c r="I14" s="14" t="s">
        <v>53</v>
      </c>
      <c r="J14" s="15">
        <v>565.30899999999997</v>
      </c>
      <c r="K14" s="14" t="s">
        <v>44</v>
      </c>
      <c r="L14" s="16">
        <v>161151217</v>
      </c>
      <c r="M14" s="17"/>
      <c r="N14" s="16">
        <v>145568339</v>
      </c>
      <c r="O14" s="16">
        <v>15582878</v>
      </c>
      <c r="P14" s="18">
        <v>9.6697240579945401E-2</v>
      </c>
      <c r="Q14" s="19"/>
    </row>
    <row r="15" spans="1:17" hidden="1">
      <c r="A15" s="13" t="s">
        <v>39</v>
      </c>
      <c r="B15" s="14" t="s">
        <v>40</v>
      </c>
      <c r="C15" s="14" t="s">
        <v>47</v>
      </c>
      <c r="D15" s="14" t="s">
        <v>48</v>
      </c>
      <c r="E15" s="14" t="s">
        <v>49</v>
      </c>
      <c r="F15" s="14" t="s">
        <v>57</v>
      </c>
      <c r="G15" s="14" t="s">
        <v>58</v>
      </c>
      <c r="H15" s="14" t="s">
        <v>59</v>
      </c>
      <c r="I15" s="14" t="s">
        <v>53</v>
      </c>
      <c r="J15" s="15">
        <v>4.8339999999999996</v>
      </c>
      <c r="K15" s="14" t="s">
        <v>44</v>
      </c>
      <c r="L15" s="16">
        <v>1383075</v>
      </c>
      <c r="M15" s="17"/>
      <c r="N15" s="16">
        <v>1244766</v>
      </c>
      <c r="O15" s="16">
        <v>138309</v>
      </c>
      <c r="P15" s="18">
        <v>0.100001084539883</v>
      </c>
      <c r="Q15" s="19"/>
    </row>
    <row r="16" spans="1:17" hidden="1">
      <c r="A16" s="13" t="s">
        <v>39</v>
      </c>
      <c r="B16" s="14" t="s">
        <v>40</v>
      </c>
      <c r="C16" s="14" t="s">
        <v>47</v>
      </c>
      <c r="D16" s="14" t="s">
        <v>48</v>
      </c>
      <c r="E16" s="14" t="s">
        <v>49</v>
      </c>
      <c r="F16" s="14" t="s">
        <v>60</v>
      </c>
      <c r="G16" s="14" t="s">
        <v>61</v>
      </c>
      <c r="H16" s="14" t="s">
        <v>62</v>
      </c>
      <c r="I16" s="14" t="s">
        <v>53</v>
      </c>
      <c r="J16" s="15">
        <v>72.272000000000006</v>
      </c>
      <c r="K16" s="14" t="s">
        <v>44</v>
      </c>
      <c r="L16" s="16">
        <v>20678031</v>
      </c>
      <c r="M16" s="17"/>
      <c r="N16" s="16">
        <v>18610203</v>
      </c>
      <c r="O16" s="16">
        <v>2067828</v>
      </c>
      <c r="P16" s="18">
        <v>0.10000120417654799</v>
      </c>
      <c r="Q16" s="19"/>
    </row>
    <row r="17" spans="1:17" hidden="1">
      <c r="A17" s="13" t="s">
        <v>39</v>
      </c>
      <c r="B17" s="14" t="s">
        <v>40</v>
      </c>
      <c r="C17" s="14" t="s">
        <v>47</v>
      </c>
      <c r="D17" s="14" t="s">
        <v>48</v>
      </c>
      <c r="E17" s="14" t="s">
        <v>49</v>
      </c>
      <c r="F17" s="14" t="s">
        <v>63</v>
      </c>
      <c r="G17" s="14" t="s">
        <v>64</v>
      </c>
      <c r="H17" s="14" t="s">
        <v>65</v>
      </c>
      <c r="I17" s="14" t="s">
        <v>53</v>
      </c>
      <c r="J17" s="15">
        <v>201.24299999999999</v>
      </c>
      <c r="K17" s="14" t="s">
        <v>44</v>
      </c>
      <c r="L17" s="16">
        <v>57578440</v>
      </c>
      <c r="M17" s="17"/>
      <c r="N17" s="16">
        <v>51820525</v>
      </c>
      <c r="O17" s="16">
        <v>5757915</v>
      </c>
      <c r="P17" s="18">
        <v>0.10000123310044499</v>
      </c>
      <c r="Q17" s="19"/>
    </row>
    <row r="18" spans="1:17" hidden="1">
      <c r="A18" s="13" t="s">
        <v>39</v>
      </c>
      <c r="B18" s="14" t="s">
        <v>40</v>
      </c>
      <c r="C18" s="14" t="s">
        <v>47</v>
      </c>
      <c r="D18" s="14" t="s">
        <v>48</v>
      </c>
      <c r="E18" s="14" t="s">
        <v>49</v>
      </c>
      <c r="F18" s="14" t="s">
        <v>66</v>
      </c>
      <c r="G18" s="14" t="s">
        <v>67</v>
      </c>
      <c r="H18" s="14" t="s">
        <v>68</v>
      </c>
      <c r="I18" s="14" t="s">
        <v>53</v>
      </c>
      <c r="J18" s="15">
        <v>11427.121999999999</v>
      </c>
      <c r="K18" s="14" t="s">
        <v>44</v>
      </c>
      <c r="L18" s="16">
        <v>3257500088</v>
      </c>
      <c r="M18" s="17"/>
      <c r="N18" s="16">
        <v>2942509626</v>
      </c>
      <c r="O18" s="16">
        <v>314990462</v>
      </c>
      <c r="P18" s="18">
        <v>9.6696992629520903E-2</v>
      </c>
      <c r="Q18" s="19"/>
    </row>
    <row r="19" spans="1:17" hidden="1">
      <c r="A19" s="13" t="s">
        <v>39</v>
      </c>
      <c r="B19" s="14" t="s">
        <v>40</v>
      </c>
      <c r="C19" s="14" t="s">
        <v>47</v>
      </c>
      <c r="D19" s="14" t="s">
        <v>48</v>
      </c>
      <c r="E19" s="14" t="s">
        <v>49</v>
      </c>
      <c r="F19" s="14" t="s">
        <v>69</v>
      </c>
      <c r="G19" s="14" t="s">
        <v>70</v>
      </c>
      <c r="H19" s="14" t="s">
        <v>71</v>
      </c>
      <c r="I19" s="14" t="s">
        <v>53</v>
      </c>
      <c r="J19" s="15">
        <v>275.303</v>
      </c>
      <c r="K19" s="14" t="s">
        <v>44</v>
      </c>
      <c r="L19" s="16">
        <v>78479976</v>
      </c>
      <c r="M19" s="17"/>
      <c r="N19" s="16">
        <v>70891142</v>
      </c>
      <c r="O19" s="16">
        <v>7588834</v>
      </c>
      <c r="P19" s="18">
        <v>9.6697710508983806E-2</v>
      </c>
      <c r="Q19" s="19"/>
    </row>
    <row r="20" spans="1:17" hidden="1">
      <c r="A20" s="13" t="s">
        <v>39</v>
      </c>
      <c r="B20" s="14" t="s">
        <v>40</v>
      </c>
      <c r="C20" s="14" t="s">
        <v>47</v>
      </c>
      <c r="D20" s="14" t="s">
        <v>48</v>
      </c>
      <c r="E20" s="14" t="s">
        <v>49</v>
      </c>
      <c r="F20" s="14" t="s">
        <v>72</v>
      </c>
      <c r="G20" s="14" t="s">
        <v>73</v>
      </c>
      <c r="H20" s="14" t="s">
        <v>74</v>
      </c>
      <c r="I20" s="14" t="s">
        <v>53</v>
      </c>
      <c r="J20" s="15">
        <v>1064.1099999999999</v>
      </c>
      <c r="K20" s="14" t="s">
        <v>44</v>
      </c>
      <c r="L20" s="16">
        <v>303342964</v>
      </c>
      <c r="M20" s="17"/>
      <c r="N20" s="16">
        <v>274010719</v>
      </c>
      <c r="O20" s="16">
        <v>29332245</v>
      </c>
      <c r="P20" s="18">
        <v>9.66966387260592E-2</v>
      </c>
      <c r="Q20" s="19"/>
    </row>
    <row r="21" spans="1:17" hidden="1">
      <c r="A21" s="13" t="s">
        <v>39</v>
      </c>
      <c r="B21" s="14" t="s">
        <v>40</v>
      </c>
      <c r="C21" s="14" t="s">
        <v>47</v>
      </c>
      <c r="D21" s="14" t="s">
        <v>48</v>
      </c>
      <c r="E21" s="14" t="s">
        <v>49</v>
      </c>
      <c r="F21" s="14" t="s">
        <v>75</v>
      </c>
      <c r="G21" s="14" t="s">
        <v>76</v>
      </c>
      <c r="H21" s="14" t="s">
        <v>77</v>
      </c>
      <c r="I21" s="14" t="s">
        <v>53</v>
      </c>
      <c r="J21" s="15">
        <v>793.96100000000001</v>
      </c>
      <c r="K21" s="14" t="s">
        <v>44</v>
      </c>
      <c r="L21" s="16">
        <v>227163358</v>
      </c>
      <c r="M21" s="17"/>
      <c r="N21" s="16">
        <v>204446744</v>
      </c>
      <c r="O21" s="16">
        <v>22716614</v>
      </c>
      <c r="P21" s="18">
        <v>0.100001224669341</v>
      </c>
      <c r="Q21" s="19"/>
    </row>
    <row r="22" spans="1:17" hidden="1">
      <c r="A22" s="13" t="s">
        <v>39</v>
      </c>
      <c r="B22" s="14" t="s">
        <v>40</v>
      </c>
      <c r="C22" s="14" t="s">
        <v>47</v>
      </c>
      <c r="D22" s="14" t="s">
        <v>48</v>
      </c>
      <c r="E22" s="14" t="s">
        <v>49</v>
      </c>
      <c r="F22" s="14" t="s">
        <v>78</v>
      </c>
      <c r="G22" s="14" t="s">
        <v>79</v>
      </c>
      <c r="H22" s="14" t="s">
        <v>80</v>
      </c>
      <c r="I22" s="14" t="s">
        <v>53</v>
      </c>
      <c r="J22" s="15">
        <v>603.20000000000005</v>
      </c>
      <c r="K22" s="14" t="s">
        <v>44</v>
      </c>
      <c r="L22" s="16">
        <v>171952578</v>
      </c>
      <c r="M22" s="17"/>
      <c r="N22" s="16">
        <v>155325357</v>
      </c>
      <c r="O22" s="16">
        <v>16627221</v>
      </c>
      <c r="P22" s="18">
        <v>9.6696549673131293E-2</v>
      </c>
      <c r="Q22" s="19"/>
    </row>
    <row r="23" spans="1:17" hidden="1">
      <c r="A23" s="13" t="s">
        <v>39</v>
      </c>
      <c r="B23" s="14" t="s">
        <v>40</v>
      </c>
      <c r="C23" s="14" t="s">
        <v>47</v>
      </c>
      <c r="D23" s="14" t="s">
        <v>48</v>
      </c>
      <c r="E23" s="14" t="s">
        <v>49</v>
      </c>
      <c r="F23" s="14" t="s">
        <v>81</v>
      </c>
      <c r="G23" s="14" t="s">
        <v>82</v>
      </c>
      <c r="H23" s="14" t="s">
        <v>83</v>
      </c>
      <c r="I23" s="14" t="s">
        <v>53</v>
      </c>
      <c r="J23" s="15">
        <v>205.39599999999999</v>
      </c>
      <c r="K23" s="14" t="s">
        <v>44</v>
      </c>
      <c r="L23" s="16">
        <v>58766671</v>
      </c>
      <c r="M23" s="17"/>
      <c r="N23" s="16">
        <v>52889932</v>
      </c>
      <c r="O23" s="16">
        <v>5876739</v>
      </c>
      <c r="P23" s="18">
        <v>0.10000122348260899</v>
      </c>
      <c r="Q23" s="19"/>
    </row>
    <row r="24" spans="1:17" hidden="1">
      <c r="A24" s="13" t="s">
        <v>39</v>
      </c>
      <c r="B24" s="14" t="s">
        <v>40</v>
      </c>
      <c r="C24" s="14" t="s">
        <v>47</v>
      </c>
      <c r="D24" s="14" t="s">
        <v>48</v>
      </c>
      <c r="E24" s="14" t="s">
        <v>49</v>
      </c>
      <c r="F24" s="14" t="s">
        <v>84</v>
      </c>
      <c r="G24" s="14" t="s">
        <v>85</v>
      </c>
      <c r="H24" s="14" t="s">
        <v>86</v>
      </c>
      <c r="I24" s="14" t="s">
        <v>53</v>
      </c>
      <c r="J24" s="15">
        <v>3075.3440000000001</v>
      </c>
      <c r="K24" s="14" t="s">
        <v>44</v>
      </c>
      <c r="L24" s="16">
        <v>876680344</v>
      </c>
      <c r="M24" s="17"/>
      <c r="N24" s="16">
        <v>791908000</v>
      </c>
      <c r="O24" s="16">
        <v>84772344</v>
      </c>
      <c r="P24" s="18">
        <v>9.6696982634755999E-2</v>
      </c>
      <c r="Q24" s="19"/>
    </row>
    <row r="25" spans="1:17" hidden="1">
      <c r="A25" s="13" t="s">
        <v>39</v>
      </c>
      <c r="B25" s="14" t="s">
        <v>40</v>
      </c>
      <c r="C25" s="14" t="s">
        <v>47</v>
      </c>
      <c r="D25" s="14" t="s">
        <v>48</v>
      </c>
      <c r="E25" s="14" t="s">
        <v>49</v>
      </c>
      <c r="F25" s="14" t="s">
        <v>87</v>
      </c>
      <c r="G25" s="14" t="s">
        <v>88</v>
      </c>
      <c r="H25" s="14" t="s">
        <v>89</v>
      </c>
      <c r="I25" s="14" t="s">
        <v>53</v>
      </c>
      <c r="J25" s="15">
        <v>161.494</v>
      </c>
      <c r="K25" s="14" t="s">
        <v>44</v>
      </c>
      <c r="L25" s="16">
        <v>46036753</v>
      </c>
      <c r="M25" s="17"/>
      <c r="N25" s="16">
        <v>41585068</v>
      </c>
      <c r="O25" s="16">
        <v>4451685</v>
      </c>
      <c r="P25" s="18">
        <v>9.6698500869511803E-2</v>
      </c>
      <c r="Q25" s="19"/>
    </row>
    <row r="26" spans="1:17" hidden="1">
      <c r="A26" s="13" t="s">
        <v>39</v>
      </c>
      <c r="B26" s="14" t="s">
        <v>40</v>
      </c>
      <c r="C26" s="14" t="s">
        <v>47</v>
      </c>
      <c r="D26" s="14" t="s">
        <v>48</v>
      </c>
      <c r="E26" s="14" t="s">
        <v>49</v>
      </c>
      <c r="F26" s="14"/>
      <c r="G26" s="14"/>
      <c r="H26" s="14" t="s">
        <v>90</v>
      </c>
      <c r="I26" s="14"/>
      <c r="J26" s="15"/>
      <c r="K26" s="14" t="s">
        <v>44</v>
      </c>
      <c r="L26" s="16"/>
      <c r="M26" s="17"/>
      <c r="N26" s="16"/>
      <c r="O26" s="16"/>
      <c r="P26" s="18"/>
      <c r="Q26" s="19">
        <v>208803</v>
      </c>
    </row>
    <row r="27" spans="1:17" hidden="1">
      <c r="A27" s="13" t="s">
        <v>39</v>
      </c>
      <c r="B27" s="14" t="s">
        <v>40</v>
      </c>
      <c r="C27" s="14" t="s">
        <v>47</v>
      </c>
      <c r="D27" s="14" t="s">
        <v>48</v>
      </c>
      <c r="E27" s="14" t="s">
        <v>49</v>
      </c>
      <c r="F27" s="14"/>
      <c r="G27" s="14"/>
      <c r="H27" s="14" t="s">
        <v>91</v>
      </c>
      <c r="I27" s="14"/>
      <c r="J27" s="15"/>
      <c r="K27" s="14" t="s">
        <v>44</v>
      </c>
      <c r="L27" s="16"/>
      <c r="M27" s="17"/>
      <c r="N27" s="16"/>
      <c r="O27" s="16"/>
      <c r="P27" s="18"/>
      <c r="Q27" s="19">
        <v>2378744</v>
      </c>
    </row>
    <row r="28" spans="1:17" hidden="1">
      <c r="A28" s="13" t="s">
        <v>39</v>
      </c>
      <c r="B28" s="14" t="s">
        <v>40</v>
      </c>
      <c r="C28" s="14" t="s">
        <v>47</v>
      </c>
      <c r="D28" s="14" t="s">
        <v>48</v>
      </c>
      <c r="E28" s="14" t="s">
        <v>49</v>
      </c>
      <c r="F28" s="14"/>
      <c r="G28" s="14"/>
      <c r="H28" s="14" t="s">
        <v>92</v>
      </c>
      <c r="I28" s="14"/>
      <c r="J28" s="15"/>
      <c r="K28" s="14" t="s">
        <v>44</v>
      </c>
      <c r="L28" s="16"/>
      <c r="M28" s="17"/>
      <c r="N28" s="16"/>
      <c r="O28" s="16"/>
      <c r="P28" s="18"/>
      <c r="Q28" s="19">
        <v>51788</v>
      </c>
    </row>
    <row r="29" spans="1:17" hidden="1">
      <c r="A29" s="13" t="s">
        <v>39</v>
      </c>
      <c r="B29" s="14" t="s">
        <v>40</v>
      </c>
      <c r="C29" s="14" t="s">
        <v>47</v>
      </c>
      <c r="D29" s="14" t="s">
        <v>48</v>
      </c>
      <c r="E29" s="14" t="s">
        <v>49</v>
      </c>
      <c r="F29" s="14"/>
      <c r="G29" s="14"/>
      <c r="H29" s="14" t="s">
        <v>93</v>
      </c>
      <c r="I29" s="14"/>
      <c r="J29" s="15"/>
      <c r="K29" s="14" t="s">
        <v>44</v>
      </c>
      <c r="L29" s="16"/>
      <c r="M29" s="17"/>
      <c r="N29" s="16"/>
      <c r="O29" s="16"/>
      <c r="P29" s="18"/>
      <c r="Q29" s="19">
        <v>193168</v>
      </c>
    </row>
    <row r="30" spans="1:17" hidden="1">
      <c r="A30" s="13" t="s">
        <v>39</v>
      </c>
      <c r="B30" s="14" t="s">
        <v>40</v>
      </c>
      <c r="C30" s="14" t="s">
        <v>47</v>
      </c>
      <c r="D30" s="14" t="s">
        <v>48</v>
      </c>
      <c r="E30" s="14" t="s">
        <v>49</v>
      </c>
      <c r="F30" s="14"/>
      <c r="G30" s="14"/>
      <c r="H30" s="14" t="s">
        <v>94</v>
      </c>
      <c r="I30" s="14"/>
      <c r="J30" s="15"/>
      <c r="K30" s="14" t="s">
        <v>44</v>
      </c>
      <c r="L30" s="16"/>
      <c r="M30" s="17"/>
      <c r="N30" s="16"/>
      <c r="O30" s="16"/>
      <c r="P30" s="18"/>
      <c r="Q30" s="19">
        <v>34303</v>
      </c>
    </row>
    <row r="31" spans="1:17" hidden="1">
      <c r="A31" s="13" t="s">
        <v>39</v>
      </c>
      <c r="B31" s="14" t="s">
        <v>40</v>
      </c>
      <c r="C31" s="14" t="s">
        <v>47</v>
      </c>
      <c r="D31" s="14" t="s">
        <v>48</v>
      </c>
      <c r="E31" s="14" t="s">
        <v>49</v>
      </c>
      <c r="F31" s="14"/>
      <c r="G31" s="14"/>
      <c r="H31" s="14" t="s">
        <v>95</v>
      </c>
      <c r="I31" s="14"/>
      <c r="J31" s="15"/>
      <c r="K31" s="14" t="s">
        <v>44</v>
      </c>
      <c r="L31" s="16"/>
      <c r="M31" s="17"/>
      <c r="N31" s="16"/>
      <c r="O31" s="16"/>
      <c r="P31" s="18"/>
      <c r="Q31" s="19">
        <v>86011</v>
      </c>
    </row>
    <row r="32" spans="1:17" hidden="1">
      <c r="A32" s="13" t="s">
        <v>39</v>
      </c>
      <c r="B32" s="14" t="s">
        <v>40</v>
      </c>
      <c r="C32" s="14" t="s">
        <v>47</v>
      </c>
      <c r="D32" s="14" t="s">
        <v>48</v>
      </c>
      <c r="E32" s="14" t="s">
        <v>49</v>
      </c>
      <c r="F32" s="14"/>
      <c r="G32" s="14"/>
      <c r="H32" s="14"/>
      <c r="I32" s="14"/>
      <c r="J32" s="15"/>
      <c r="K32" s="14" t="s">
        <v>44</v>
      </c>
      <c r="L32" s="16"/>
      <c r="M32" s="17"/>
      <c r="N32" s="16">
        <v>435209983</v>
      </c>
      <c r="O32" s="16">
        <v>-435209983</v>
      </c>
      <c r="P32" s="18"/>
      <c r="Q32" s="19"/>
    </row>
    <row r="33" spans="1:17" hidden="1">
      <c r="A33" s="13" t="s">
        <v>39</v>
      </c>
      <c r="B33" s="14" t="s">
        <v>40</v>
      </c>
      <c r="C33" s="14" t="s">
        <v>47</v>
      </c>
      <c r="D33" s="14" t="s">
        <v>96</v>
      </c>
      <c r="E33" s="14" t="s">
        <v>97</v>
      </c>
      <c r="F33" s="14" t="s">
        <v>98</v>
      </c>
      <c r="G33" s="14" t="s">
        <v>99</v>
      </c>
      <c r="H33" s="14" t="s">
        <v>100</v>
      </c>
      <c r="I33" s="14" t="s">
        <v>53</v>
      </c>
      <c r="J33" s="15">
        <v>9759.26</v>
      </c>
      <c r="K33" s="14" t="s">
        <v>44</v>
      </c>
      <c r="L33" s="16">
        <v>2416695313</v>
      </c>
      <c r="M33" s="17"/>
      <c r="N33" s="16">
        <v>2256604412</v>
      </c>
      <c r="O33" s="16">
        <v>160090901</v>
      </c>
      <c r="P33" s="18">
        <v>6.6243725528340902E-2</v>
      </c>
      <c r="Q33" s="19"/>
    </row>
    <row r="34" spans="1:17" hidden="1">
      <c r="A34" s="13" t="s">
        <v>39</v>
      </c>
      <c r="B34" s="14" t="s">
        <v>40</v>
      </c>
      <c r="C34" s="14" t="s">
        <v>47</v>
      </c>
      <c r="D34" s="14" t="s">
        <v>101</v>
      </c>
      <c r="E34" s="14" t="s">
        <v>102</v>
      </c>
      <c r="F34" s="14" t="s">
        <v>103</v>
      </c>
      <c r="G34" s="14" t="s">
        <v>104</v>
      </c>
      <c r="H34" s="14" t="s">
        <v>105</v>
      </c>
      <c r="I34" s="14" t="s">
        <v>53</v>
      </c>
      <c r="J34" s="15">
        <v>146.61199999999999</v>
      </c>
      <c r="K34" s="14" t="s">
        <v>44</v>
      </c>
      <c r="L34" s="16">
        <v>41947746</v>
      </c>
      <c r="M34" s="17"/>
      <c r="N34" s="16">
        <v>37752920</v>
      </c>
      <c r="O34" s="16">
        <v>4194826</v>
      </c>
      <c r="P34" s="18">
        <v>0.100001225334014</v>
      </c>
      <c r="Q34" s="19"/>
    </row>
    <row r="35" spans="1:17" hidden="1">
      <c r="A35" s="13" t="s">
        <v>39</v>
      </c>
      <c r="B35" s="14" t="s">
        <v>40</v>
      </c>
      <c r="C35" s="14" t="s">
        <v>47</v>
      </c>
      <c r="D35" s="14" t="s">
        <v>101</v>
      </c>
      <c r="E35" s="14" t="s">
        <v>102</v>
      </c>
      <c r="F35" s="14"/>
      <c r="G35" s="14"/>
      <c r="H35" s="14"/>
      <c r="I35" s="14"/>
      <c r="J35" s="15"/>
      <c r="K35" s="14" t="s">
        <v>44</v>
      </c>
      <c r="L35" s="16"/>
      <c r="M35" s="17"/>
      <c r="N35" s="16">
        <v>-157039502</v>
      </c>
      <c r="O35" s="16">
        <v>157039502</v>
      </c>
      <c r="P35" s="18"/>
      <c r="Q35" s="19"/>
    </row>
    <row r="36" spans="1:17" hidden="1">
      <c r="A36" s="13" t="s">
        <v>39</v>
      </c>
      <c r="B36" s="14" t="s">
        <v>40</v>
      </c>
      <c r="C36" s="14" t="s">
        <v>47</v>
      </c>
      <c r="D36" s="14"/>
      <c r="E36" s="14"/>
      <c r="F36" s="14"/>
      <c r="G36" s="14"/>
      <c r="H36" s="14"/>
      <c r="I36" s="14"/>
      <c r="J36" s="15"/>
      <c r="K36" s="14" t="s">
        <v>44</v>
      </c>
      <c r="L36" s="16"/>
      <c r="M36" s="17"/>
      <c r="N36" s="16">
        <v>268230432</v>
      </c>
      <c r="O36" s="16">
        <v>-268230432</v>
      </c>
      <c r="P36" s="18"/>
      <c r="Q36" s="19"/>
    </row>
    <row r="37" spans="1:17" hidden="1">
      <c r="A37" s="13" t="s">
        <v>39</v>
      </c>
      <c r="B37" s="14" t="s">
        <v>40</v>
      </c>
      <c r="C37" s="14" t="s">
        <v>106</v>
      </c>
      <c r="D37" s="14" t="s">
        <v>107</v>
      </c>
      <c r="E37" s="14" t="s">
        <v>108</v>
      </c>
      <c r="F37" s="14"/>
      <c r="G37" s="14"/>
      <c r="H37" s="14" t="s">
        <v>109</v>
      </c>
      <c r="I37" s="14"/>
      <c r="J37" s="15"/>
      <c r="K37" s="14" t="s">
        <v>44</v>
      </c>
      <c r="L37" s="16"/>
      <c r="M37" s="17"/>
      <c r="N37" s="16"/>
      <c r="O37" s="16"/>
      <c r="P37" s="18"/>
      <c r="Q37" s="19">
        <v>3053.6</v>
      </c>
    </row>
    <row r="38" spans="1:17" hidden="1">
      <c r="A38" s="13" t="s">
        <v>39</v>
      </c>
      <c r="B38" s="14" t="s">
        <v>40</v>
      </c>
      <c r="C38" s="14" t="s">
        <v>106</v>
      </c>
      <c r="D38" s="14" t="s">
        <v>110</v>
      </c>
      <c r="E38" s="14" t="s">
        <v>111</v>
      </c>
      <c r="F38" s="14"/>
      <c r="G38" s="14"/>
      <c r="H38" s="14" t="s">
        <v>112</v>
      </c>
      <c r="I38" s="14"/>
      <c r="J38" s="15"/>
      <c r="K38" s="14" t="s">
        <v>44</v>
      </c>
      <c r="L38" s="16"/>
      <c r="M38" s="17"/>
      <c r="N38" s="16"/>
      <c r="O38" s="16"/>
      <c r="P38" s="18"/>
      <c r="Q38" s="19">
        <v>16403.2</v>
      </c>
    </row>
    <row r="39" spans="1:17" hidden="1">
      <c r="A39" s="13" t="s">
        <v>39</v>
      </c>
      <c r="B39" s="14" t="s">
        <v>40</v>
      </c>
      <c r="C39" s="14" t="s">
        <v>106</v>
      </c>
      <c r="D39" s="14" t="s">
        <v>113</v>
      </c>
      <c r="E39" s="14" t="s">
        <v>114</v>
      </c>
      <c r="F39" s="14"/>
      <c r="G39" s="14"/>
      <c r="H39" s="14" t="s">
        <v>115</v>
      </c>
      <c r="I39" s="14"/>
      <c r="J39" s="15"/>
      <c r="K39" s="14" t="s">
        <v>44</v>
      </c>
      <c r="L39" s="16"/>
      <c r="M39" s="17"/>
      <c r="N39" s="16"/>
      <c r="O39" s="16"/>
      <c r="P39" s="18"/>
      <c r="Q39" s="19">
        <v>7902.6</v>
      </c>
    </row>
    <row r="40" spans="1:17" hidden="1">
      <c r="A40" s="13" t="s">
        <v>39</v>
      </c>
      <c r="B40" s="14" t="s">
        <v>40</v>
      </c>
      <c r="C40" s="14" t="s">
        <v>106</v>
      </c>
      <c r="D40" s="14" t="s">
        <v>116</v>
      </c>
      <c r="E40" s="14" t="s">
        <v>117</v>
      </c>
      <c r="F40" s="14"/>
      <c r="G40" s="14"/>
      <c r="H40" s="14" t="s">
        <v>118</v>
      </c>
      <c r="I40" s="14"/>
      <c r="J40" s="15"/>
      <c r="K40" s="14" t="s">
        <v>44</v>
      </c>
      <c r="L40" s="16"/>
      <c r="M40" s="17"/>
      <c r="N40" s="16"/>
      <c r="O40" s="16"/>
      <c r="P40" s="18"/>
      <c r="Q40" s="19">
        <v>-77000</v>
      </c>
    </row>
    <row r="41" spans="1:17" hidden="1">
      <c r="A41" s="13" t="s">
        <v>39</v>
      </c>
      <c r="B41" s="14" t="s">
        <v>40</v>
      </c>
      <c r="C41" s="14" t="s">
        <v>106</v>
      </c>
      <c r="D41" s="14" t="s">
        <v>42</v>
      </c>
      <c r="E41" s="14" t="s">
        <v>43</v>
      </c>
      <c r="F41" s="14"/>
      <c r="G41" s="14"/>
      <c r="H41" s="14"/>
      <c r="I41" s="14"/>
      <c r="J41" s="15"/>
      <c r="K41" s="14" t="s">
        <v>44</v>
      </c>
      <c r="L41" s="16"/>
      <c r="M41" s="17"/>
      <c r="N41" s="16"/>
      <c r="O41" s="16"/>
      <c r="P41" s="18"/>
      <c r="Q41" s="19">
        <v>-162146.6</v>
      </c>
    </row>
    <row r="42" spans="1:17" hidden="1">
      <c r="A42" s="13" t="s">
        <v>39</v>
      </c>
      <c r="B42" s="14" t="s">
        <v>40</v>
      </c>
      <c r="C42" s="14" t="s">
        <v>119</v>
      </c>
      <c r="D42" s="14" t="s">
        <v>120</v>
      </c>
      <c r="E42" s="14" t="s">
        <v>121</v>
      </c>
      <c r="F42" s="14" t="s">
        <v>122</v>
      </c>
      <c r="G42" s="14" t="s">
        <v>123</v>
      </c>
      <c r="H42" s="14" t="s">
        <v>124</v>
      </c>
      <c r="I42" s="14" t="s">
        <v>125</v>
      </c>
      <c r="J42" s="15">
        <v>24000</v>
      </c>
      <c r="K42" s="14" t="s">
        <v>44</v>
      </c>
      <c r="L42" s="16">
        <v>689520000</v>
      </c>
      <c r="M42" s="17"/>
      <c r="N42" s="16">
        <v>631128000</v>
      </c>
      <c r="O42" s="16">
        <v>58392000</v>
      </c>
      <c r="P42" s="18">
        <v>8.4684998259658806E-2</v>
      </c>
      <c r="Q42" s="19"/>
    </row>
    <row r="43" spans="1:17" hidden="1">
      <c r="A43" s="13" t="s">
        <v>39</v>
      </c>
      <c r="B43" s="14" t="s">
        <v>40</v>
      </c>
      <c r="C43" s="14" t="s">
        <v>119</v>
      </c>
      <c r="D43" s="14" t="s">
        <v>120</v>
      </c>
      <c r="E43" s="14" t="s">
        <v>121</v>
      </c>
      <c r="F43" s="14" t="s">
        <v>122</v>
      </c>
      <c r="G43" s="14" t="s">
        <v>123</v>
      </c>
      <c r="H43" s="14" t="s">
        <v>126</v>
      </c>
      <c r="I43" s="14" t="s">
        <v>125</v>
      </c>
      <c r="J43" s="15">
        <v>24000</v>
      </c>
      <c r="K43" s="14" t="s">
        <v>44</v>
      </c>
      <c r="L43" s="16">
        <v>689520000</v>
      </c>
      <c r="M43" s="17"/>
      <c r="N43" s="16">
        <v>631128000</v>
      </c>
      <c r="O43" s="16">
        <v>58392000</v>
      </c>
      <c r="P43" s="18">
        <v>8.4684998259658806E-2</v>
      </c>
      <c r="Q43" s="19"/>
    </row>
    <row r="44" spans="1:17" hidden="1">
      <c r="A44" s="13" t="s">
        <v>39</v>
      </c>
      <c r="B44" s="14" t="s">
        <v>40</v>
      </c>
      <c r="C44" s="14" t="s">
        <v>127</v>
      </c>
      <c r="D44" s="14" t="s">
        <v>128</v>
      </c>
      <c r="E44" s="14" t="s">
        <v>129</v>
      </c>
      <c r="F44" s="14" t="s">
        <v>130</v>
      </c>
      <c r="G44" s="14" t="s">
        <v>131</v>
      </c>
      <c r="H44" s="14" t="s">
        <v>132</v>
      </c>
      <c r="I44" s="14" t="s">
        <v>125</v>
      </c>
      <c r="J44" s="15">
        <v>35000</v>
      </c>
      <c r="K44" s="14" t="s">
        <v>44</v>
      </c>
      <c r="L44" s="16">
        <v>75250000</v>
      </c>
      <c r="M44" s="17"/>
      <c r="N44" s="16">
        <v>61425000</v>
      </c>
      <c r="O44" s="16">
        <v>13825000</v>
      </c>
      <c r="P44" s="18">
        <v>0.18372093023255801</v>
      </c>
      <c r="Q44" s="19"/>
    </row>
    <row r="45" spans="1:17" hidden="1">
      <c r="A45" s="13" t="s">
        <v>39</v>
      </c>
      <c r="B45" s="14" t="s">
        <v>40</v>
      </c>
      <c r="C45" s="14" t="s">
        <v>127</v>
      </c>
      <c r="D45" s="14" t="s">
        <v>128</v>
      </c>
      <c r="E45" s="14" t="s">
        <v>129</v>
      </c>
      <c r="F45" s="14" t="s">
        <v>133</v>
      </c>
      <c r="G45" s="14" t="s">
        <v>134</v>
      </c>
      <c r="H45" s="14" t="s">
        <v>135</v>
      </c>
      <c r="I45" s="14" t="s">
        <v>125</v>
      </c>
      <c r="J45" s="15">
        <v>30000</v>
      </c>
      <c r="K45" s="14" t="s">
        <v>44</v>
      </c>
      <c r="L45" s="16">
        <v>19500000</v>
      </c>
      <c r="M45" s="17"/>
      <c r="N45" s="16">
        <v>17400000</v>
      </c>
      <c r="O45" s="16">
        <v>2100000</v>
      </c>
      <c r="P45" s="18">
        <v>0.107692307692307</v>
      </c>
      <c r="Q45" s="19"/>
    </row>
    <row r="46" spans="1:17" hidden="1">
      <c r="A46" s="13" t="s">
        <v>39</v>
      </c>
      <c r="B46" s="14" t="s">
        <v>40</v>
      </c>
      <c r="C46" s="14" t="s">
        <v>127</v>
      </c>
      <c r="D46" s="14" t="s">
        <v>128</v>
      </c>
      <c r="E46" s="14" t="s">
        <v>129</v>
      </c>
      <c r="F46" s="14"/>
      <c r="G46" s="14"/>
      <c r="H46" s="14" t="s">
        <v>136</v>
      </c>
      <c r="I46" s="14"/>
      <c r="J46" s="15"/>
      <c r="K46" s="14" t="s">
        <v>44</v>
      </c>
      <c r="L46" s="16"/>
      <c r="M46" s="17"/>
      <c r="N46" s="16"/>
      <c r="O46" s="16"/>
      <c r="P46" s="18"/>
      <c r="Q46" s="19">
        <v>29002</v>
      </c>
    </row>
    <row r="47" spans="1:17" hidden="1">
      <c r="A47" s="13" t="s">
        <v>39</v>
      </c>
      <c r="B47" s="14" t="s">
        <v>40</v>
      </c>
      <c r="C47" s="14" t="s">
        <v>127</v>
      </c>
      <c r="D47" s="14" t="s">
        <v>137</v>
      </c>
      <c r="E47" s="14" t="s">
        <v>138</v>
      </c>
      <c r="F47" s="14"/>
      <c r="G47" s="14"/>
      <c r="H47" s="14" t="s">
        <v>139</v>
      </c>
      <c r="I47" s="14"/>
      <c r="J47" s="15"/>
      <c r="K47" s="14" t="s">
        <v>44</v>
      </c>
      <c r="L47" s="16"/>
      <c r="M47" s="17"/>
      <c r="N47" s="16"/>
      <c r="O47" s="16"/>
      <c r="P47" s="18"/>
      <c r="Q47" s="19">
        <v>82220</v>
      </c>
    </row>
    <row r="48" spans="1:17" hidden="1">
      <c r="A48" s="13" t="s">
        <v>39</v>
      </c>
      <c r="B48" s="14" t="s">
        <v>40</v>
      </c>
      <c r="C48" s="14" t="s">
        <v>127</v>
      </c>
      <c r="D48" s="14" t="s">
        <v>140</v>
      </c>
      <c r="E48" s="14" t="s">
        <v>141</v>
      </c>
      <c r="F48" s="14"/>
      <c r="G48" s="14"/>
      <c r="H48" s="14"/>
      <c r="I48" s="14"/>
      <c r="J48" s="15"/>
      <c r="K48" s="14" t="s">
        <v>44</v>
      </c>
      <c r="L48" s="16"/>
      <c r="M48" s="17"/>
      <c r="N48" s="16">
        <v>5508843</v>
      </c>
      <c r="O48" s="16">
        <v>-5508843</v>
      </c>
      <c r="P48" s="18"/>
      <c r="Q48" s="19"/>
    </row>
    <row r="49" spans="1:17" hidden="1">
      <c r="A49" s="13" t="s">
        <v>39</v>
      </c>
      <c r="B49" s="14" t="s">
        <v>40</v>
      </c>
      <c r="C49" s="14" t="s">
        <v>127</v>
      </c>
      <c r="D49" s="14" t="s">
        <v>142</v>
      </c>
      <c r="E49" s="14" t="s">
        <v>143</v>
      </c>
      <c r="F49" s="14" t="s">
        <v>144</v>
      </c>
      <c r="G49" s="14" t="s">
        <v>145</v>
      </c>
      <c r="H49" s="14" t="s">
        <v>146</v>
      </c>
      <c r="I49" s="14" t="s">
        <v>147</v>
      </c>
      <c r="J49" s="15">
        <v>9828</v>
      </c>
      <c r="K49" s="14" t="s">
        <v>44</v>
      </c>
      <c r="L49" s="16">
        <v>424569600</v>
      </c>
      <c r="M49" s="17"/>
      <c r="N49" s="16">
        <v>367567200</v>
      </c>
      <c r="O49" s="16">
        <v>57002400</v>
      </c>
      <c r="P49" s="18">
        <v>0.134259259259259</v>
      </c>
      <c r="Q49" s="19"/>
    </row>
    <row r="50" spans="1:17" hidden="1">
      <c r="A50" s="13" t="s">
        <v>39</v>
      </c>
      <c r="B50" s="14" t="s">
        <v>40</v>
      </c>
      <c r="C50" s="14" t="s">
        <v>127</v>
      </c>
      <c r="D50" s="14" t="s">
        <v>142</v>
      </c>
      <c r="E50" s="14" t="s">
        <v>143</v>
      </c>
      <c r="F50" s="14" t="s">
        <v>144</v>
      </c>
      <c r="G50" s="14" t="s">
        <v>145</v>
      </c>
      <c r="H50" s="14" t="s">
        <v>148</v>
      </c>
      <c r="I50" s="14" t="s">
        <v>147</v>
      </c>
      <c r="J50" s="15">
        <v>7338.2</v>
      </c>
      <c r="K50" s="14" t="s">
        <v>44</v>
      </c>
      <c r="L50" s="16">
        <v>317010240</v>
      </c>
      <c r="M50" s="17"/>
      <c r="N50" s="16">
        <v>274448680</v>
      </c>
      <c r="O50" s="16">
        <v>42561560</v>
      </c>
      <c r="P50" s="18">
        <v>0.134259259259259</v>
      </c>
      <c r="Q50" s="19"/>
    </row>
    <row r="51" spans="1:17" hidden="1">
      <c r="A51" s="13" t="s">
        <v>39</v>
      </c>
      <c r="B51" s="14" t="s">
        <v>40</v>
      </c>
      <c r="C51" s="14" t="s">
        <v>127</v>
      </c>
      <c r="D51" s="14" t="s">
        <v>142</v>
      </c>
      <c r="E51" s="14" t="s">
        <v>143</v>
      </c>
      <c r="F51" s="14" t="s">
        <v>144</v>
      </c>
      <c r="G51" s="14" t="s">
        <v>145</v>
      </c>
      <c r="H51" s="14" t="s">
        <v>149</v>
      </c>
      <c r="I51" s="14" t="s">
        <v>147</v>
      </c>
      <c r="J51" s="15">
        <v>14359.8</v>
      </c>
      <c r="K51" s="14" t="s">
        <v>44</v>
      </c>
      <c r="L51" s="16">
        <v>620723108</v>
      </c>
      <c r="M51" s="17"/>
      <c r="N51" s="16">
        <v>537606880</v>
      </c>
      <c r="O51" s="16">
        <v>83116228</v>
      </c>
      <c r="P51" s="18">
        <v>0.133902261618396</v>
      </c>
      <c r="Q51" s="19"/>
    </row>
    <row r="52" spans="1:17" hidden="1">
      <c r="A52" s="13" t="s">
        <v>39</v>
      </c>
      <c r="B52" s="14" t="s">
        <v>40</v>
      </c>
      <c r="C52" s="14" t="s">
        <v>127</v>
      </c>
      <c r="D52" s="14" t="s">
        <v>142</v>
      </c>
      <c r="E52" s="14" t="s">
        <v>143</v>
      </c>
      <c r="F52" s="14"/>
      <c r="G52" s="14"/>
      <c r="H52" s="14"/>
      <c r="I52" s="14"/>
      <c r="J52" s="15"/>
      <c r="K52" s="14" t="s">
        <v>44</v>
      </c>
      <c r="L52" s="16"/>
      <c r="M52" s="17"/>
      <c r="N52" s="16"/>
      <c r="O52" s="16"/>
      <c r="P52" s="18"/>
      <c r="Q52" s="19">
        <v>-145603</v>
      </c>
    </row>
    <row r="53" spans="1:17" hidden="1">
      <c r="A53" s="13" t="s">
        <v>39</v>
      </c>
      <c r="B53" s="14" t="s">
        <v>40</v>
      </c>
      <c r="C53" s="14" t="s">
        <v>127</v>
      </c>
      <c r="D53" s="14" t="s">
        <v>150</v>
      </c>
      <c r="E53" s="14" t="s">
        <v>151</v>
      </c>
      <c r="F53" s="14"/>
      <c r="G53" s="14"/>
      <c r="H53" s="14"/>
      <c r="I53" s="14"/>
      <c r="J53" s="15"/>
      <c r="K53" s="14" t="s">
        <v>44</v>
      </c>
      <c r="L53" s="16"/>
      <c r="M53" s="17"/>
      <c r="N53" s="16">
        <v>1638000</v>
      </c>
      <c r="O53" s="16">
        <v>-1638000</v>
      </c>
      <c r="P53" s="18"/>
      <c r="Q53" s="19"/>
    </row>
    <row r="54" spans="1:17" hidden="1">
      <c r="A54" s="13" t="s">
        <v>39</v>
      </c>
      <c r="B54" s="14" t="s">
        <v>40</v>
      </c>
      <c r="C54" s="14" t="s">
        <v>127</v>
      </c>
      <c r="D54" s="14" t="s">
        <v>152</v>
      </c>
      <c r="E54" s="14" t="s">
        <v>153</v>
      </c>
      <c r="F54" s="14" t="s">
        <v>144</v>
      </c>
      <c r="G54" s="14" t="s">
        <v>145</v>
      </c>
      <c r="H54" s="14" t="s">
        <v>154</v>
      </c>
      <c r="I54" s="14" t="s">
        <v>147</v>
      </c>
      <c r="J54" s="15">
        <v>4896.3</v>
      </c>
      <c r="K54" s="14" t="s">
        <v>44</v>
      </c>
      <c r="L54" s="16">
        <v>194456556</v>
      </c>
      <c r="M54" s="17"/>
      <c r="N54" s="16">
        <v>186867291</v>
      </c>
      <c r="O54" s="16">
        <v>7589265</v>
      </c>
      <c r="P54" s="18">
        <v>3.9028074733566703E-2</v>
      </c>
      <c r="Q54" s="19"/>
    </row>
    <row r="55" spans="1:17" hidden="1">
      <c r="A55" s="13" t="s">
        <v>39</v>
      </c>
      <c r="B55" s="14" t="s">
        <v>40</v>
      </c>
      <c r="C55" s="14" t="s">
        <v>127</v>
      </c>
      <c r="D55" s="14" t="s">
        <v>152</v>
      </c>
      <c r="E55" s="14" t="s">
        <v>153</v>
      </c>
      <c r="F55" s="14" t="s">
        <v>144</v>
      </c>
      <c r="G55" s="14" t="s">
        <v>145</v>
      </c>
      <c r="H55" s="14" t="s">
        <v>155</v>
      </c>
      <c r="I55" s="14" t="s">
        <v>147</v>
      </c>
      <c r="J55" s="15">
        <v>2177.6999999999998</v>
      </c>
      <c r="K55" s="14" t="s">
        <v>44</v>
      </c>
      <c r="L55" s="16">
        <v>86487356</v>
      </c>
      <c r="M55" s="17"/>
      <c r="N55" s="16">
        <v>83111921</v>
      </c>
      <c r="O55" s="16">
        <v>3375435</v>
      </c>
      <c r="P55" s="18">
        <v>3.9028074808992799E-2</v>
      </c>
      <c r="Q55" s="19"/>
    </row>
    <row r="56" spans="1:17" hidden="1">
      <c r="A56" s="13" t="s">
        <v>39</v>
      </c>
      <c r="B56" s="14" t="s">
        <v>40</v>
      </c>
      <c r="C56" s="14" t="s">
        <v>127</v>
      </c>
      <c r="D56" s="14" t="s">
        <v>152</v>
      </c>
      <c r="E56" s="14" t="s">
        <v>153</v>
      </c>
      <c r="F56" s="14" t="s">
        <v>144</v>
      </c>
      <c r="G56" s="14" t="s">
        <v>145</v>
      </c>
      <c r="H56" s="14" t="s">
        <v>156</v>
      </c>
      <c r="I56" s="14" t="s">
        <v>147</v>
      </c>
      <c r="J56" s="15">
        <v>6550.6</v>
      </c>
      <c r="K56" s="14" t="s">
        <v>44</v>
      </c>
      <c r="L56" s="16">
        <v>260157080</v>
      </c>
      <c r="M56" s="17"/>
      <c r="N56" s="16">
        <v>250003650</v>
      </c>
      <c r="O56" s="16">
        <v>10153430</v>
      </c>
      <c r="P56" s="18">
        <v>3.9028074884604302E-2</v>
      </c>
      <c r="Q56" s="19"/>
    </row>
    <row r="57" spans="1:17" hidden="1">
      <c r="A57" s="13" t="s">
        <v>39</v>
      </c>
      <c r="B57" s="14" t="s">
        <v>40</v>
      </c>
      <c r="C57" s="14" t="s">
        <v>127</v>
      </c>
      <c r="D57" s="14" t="s">
        <v>152</v>
      </c>
      <c r="E57" s="14" t="s">
        <v>153</v>
      </c>
      <c r="F57" s="14" t="s">
        <v>144</v>
      </c>
      <c r="G57" s="14" t="s">
        <v>145</v>
      </c>
      <c r="H57" s="14" t="s">
        <v>157</v>
      </c>
      <c r="I57" s="14" t="s">
        <v>147</v>
      </c>
      <c r="J57" s="15">
        <v>6590.9</v>
      </c>
      <c r="K57" s="14" t="s">
        <v>44</v>
      </c>
      <c r="L57" s="16">
        <v>261757595</v>
      </c>
      <c r="M57" s="17"/>
      <c r="N57" s="16">
        <v>251541700</v>
      </c>
      <c r="O57" s="16">
        <v>10215895</v>
      </c>
      <c r="P57" s="18">
        <v>3.9028074810971501E-2</v>
      </c>
      <c r="Q57" s="19"/>
    </row>
    <row r="58" spans="1:17" hidden="1">
      <c r="A58" s="13" t="s">
        <v>39</v>
      </c>
      <c r="B58" s="14" t="s">
        <v>40</v>
      </c>
      <c r="C58" s="14" t="s">
        <v>127</v>
      </c>
      <c r="D58" s="14" t="s">
        <v>152</v>
      </c>
      <c r="E58" s="14" t="s">
        <v>153</v>
      </c>
      <c r="F58" s="14" t="s">
        <v>144</v>
      </c>
      <c r="G58" s="14" t="s">
        <v>145</v>
      </c>
      <c r="H58" s="14" t="s">
        <v>158</v>
      </c>
      <c r="I58" s="14" t="s">
        <v>147</v>
      </c>
      <c r="J58" s="15">
        <v>9123.6</v>
      </c>
      <c r="K58" s="14" t="s">
        <v>44</v>
      </c>
      <c r="L58" s="16">
        <v>362343774</v>
      </c>
      <c r="M58" s="17"/>
      <c r="N58" s="16">
        <v>348202194</v>
      </c>
      <c r="O58" s="16">
        <v>14141580</v>
      </c>
      <c r="P58" s="18">
        <v>3.90280750346216E-2</v>
      </c>
      <c r="Q58" s="19"/>
    </row>
    <row r="59" spans="1:17" hidden="1">
      <c r="A59" s="13" t="s">
        <v>39</v>
      </c>
      <c r="B59" s="14" t="s">
        <v>40</v>
      </c>
      <c r="C59" s="14" t="s">
        <v>127</v>
      </c>
      <c r="D59" s="14" t="s">
        <v>152</v>
      </c>
      <c r="E59" s="14" t="s">
        <v>153</v>
      </c>
      <c r="F59" s="14" t="s">
        <v>144</v>
      </c>
      <c r="G59" s="14" t="s">
        <v>145</v>
      </c>
      <c r="H59" s="14" t="s">
        <v>159</v>
      </c>
      <c r="I59" s="14" t="s">
        <v>147</v>
      </c>
      <c r="J59" s="15">
        <v>9819.5</v>
      </c>
      <c r="K59" s="14" t="s">
        <v>44</v>
      </c>
      <c r="L59" s="16">
        <v>389981444</v>
      </c>
      <c r="M59" s="17"/>
      <c r="N59" s="16">
        <v>374761219</v>
      </c>
      <c r="O59" s="16">
        <v>15220225</v>
      </c>
      <c r="P59" s="18">
        <v>3.9028074884506499E-2</v>
      </c>
      <c r="Q59" s="19"/>
    </row>
    <row r="60" spans="1:17" hidden="1">
      <c r="A60" s="13" t="s">
        <v>39</v>
      </c>
      <c r="B60" s="14" t="s">
        <v>40</v>
      </c>
      <c r="C60" s="14" t="s">
        <v>127</v>
      </c>
      <c r="D60" s="14" t="s">
        <v>152</v>
      </c>
      <c r="E60" s="14" t="s">
        <v>153</v>
      </c>
      <c r="F60" s="14" t="s">
        <v>144</v>
      </c>
      <c r="G60" s="14" t="s">
        <v>145</v>
      </c>
      <c r="H60" s="14" t="s">
        <v>160</v>
      </c>
      <c r="I60" s="14" t="s">
        <v>147</v>
      </c>
      <c r="J60" s="15">
        <v>6704.7</v>
      </c>
      <c r="K60" s="14" t="s">
        <v>44</v>
      </c>
      <c r="L60" s="16">
        <v>266277161</v>
      </c>
      <c r="M60" s="17"/>
      <c r="N60" s="16">
        <v>255884876</v>
      </c>
      <c r="O60" s="16">
        <v>10392285</v>
      </c>
      <c r="P60" s="18">
        <v>3.9028074961336902E-2</v>
      </c>
      <c r="Q60" s="19"/>
    </row>
    <row r="61" spans="1:17" hidden="1">
      <c r="A61" s="13" t="s">
        <v>39</v>
      </c>
      <c r="B61" s="14" t="s">
        <v>40</v>
      </c>
      <c r="C61" s="14" t="s">
        <v>127</v>
      </c>
      <c r="D61" s="14" t="s">
        <v>152</v>
      </c>
      <c r="E61" s="14" t="s">
        <v>153</v>
      </c>
      <c r="F61" s="14" t="s">
        <v>144</v>
      </c>
      <c r="G61" s="14" t="s">
        <v>145</v>
      </c>
      <c r="H61" s="14" t="s">
        <v>161</v>
      </c>
      <c r="I61" s="14" t="s">
        <v>147</v>
      </c>
      <c r="J61" s="15">
        <v>5374.6</v>
      </c>
      <c r="K61" s="14" t="s">
        <v>44</v>
      </c>
      <c r="L61" s="16">
        <v>213452240</v>
      </c>
      <c r="M61" s="17"/>
      <c r="N61" s="16">
        <v>205121610</v>
      </c>
      <c r="O61" s="16">
        <v>8330630</v>
      </c>
      <c r="P61" s="18">
        <v>3.90280748517794E-2</v>
      </c>
      <c r="Q61" s="19"/>
    </row>
    <row r="62" spans="1:17" hidden="1">
      <c r="A62" s="13" t="s">
        <v>39</v>
      </c>
      <c r="B62" s="14" t="s">
        <v>40</v>
      </c>
      <c r="C62" s="14" t="s">
        <v>127</v>
      </c>
      <c r="D62" s="14" t="s">
        <v>152</v>
      </c>
      <c r="E62" s="14" t="s">
        <v>153</v>
      </c>
      <c r="F62" s="14" t="s">
        <v>144</v>
      </c>
      <c r="G62" s="14" t="s">
        <v>145</v>
      </c>
      <c r="H62" s="14" t="s">
        <v>162</v>
      </c>
      <c r="I62" s="14" t="s">
        <v>147</v>
      </c>
      <c r="J62" s="15">
        <v>7502.5</v>
      </c>
      <c r="K62" s="14" t="s">
        <v>44</v>
      </c>
      <c r="L62" s="16">
        <v>302757335</v>
      </c>
      <c r="M62" s="17"/>
      <c r="N62" s="16">
        <v>288700901</v>
      </c>
      <c r="O62" s="16">
        <v>14056434</v>
      </c>
      <c r="P62" s="18">
        <v>4.6428054335991502E-2</v>
      </c>
      <c r="Q62" s="19"/>
    </row>
    <row r="63" spans="1:17" hidden="1">
      <c r="A63" s="13" t="s">
        <v>39</v>
      </c>
      <c r="B63" s="14" t="s">
        <v>40</v>
      </c>
      <c r="C63" s="14" t="s">
        <v>127</v>
      </c>
      <c r="D63" s="14" t="s">
        <v>152</v>
      </c>
      <c r="E63" s="14" t="s">
        <v>153</v>
      </c>
      <c r="F63" s="14" t="s">
        <v>144</v>
      </c>
      <c r="G63" s="14" t="s">
        <v>145</v>
      </c>
      <c r="H63" s="14" t="s">
        <v>163</v>
      </c>
      <c r="I63" s="14" t="s">
        <v>147</v>
      </c>
      <c r="J63" s="15">
        <v>3083.39</v>
      </c>
      <c r="K63" s="14" t="s">
        <v>44</v>
      </c>
      <c r="L63" s="16">
        <v>124832840</v>
      </c>
      <c r="M63" s="17"/>
      <c r="N63" s="16">
        <v>118850825</v>
      </c>
      <c r="O63" s="16">
        <v>5982015</v>
      </c>
      <c r="P63" s="18">
        <v>4.7920202728705001E-2</v>
      </c>
      <c r="Q63" s="19"/>
    </row>
    <row r="64" spans="1:17" hidden="1">
      <c r="A64" s="13" t="s">
        <v>39</v>
      </c>
      <c r="B64" s="14" t="s">
        <v>40</v>
      </c>
      <c r="C64" s="14" t="s">
        <v>127</v>
      </c>
      <c r="D64" s="14" t="s">
        <v>152</v>
      </c>
      <c r="E64" s="14" t="s">
        <v>153</v>
      </c>
      <c r="F64" s="14" t="s">
        <v>144</v>
      </c>
      <c r="G64" s="14" t="s">
        <v>145</v>
      </c>
      <c r="H64" s="14" t="s">
        <v>164</v>
      </c>
      <c r="I64" s="14" t="s">
        <v>147</v>
      </c>
      <c r="J64" s="15">
        <v>7230.2</v>
      </c>
      <c r="K64" s="14" t="s">
        <v>44</v>
      </c>
      <c r="L64" s="16">
        <v>295001296</v>
      </c>
      <c r="M64" s="17"/>
      <c r="N64" s="16">
        <v>279818753</v>
      </c>
      <c r="O64" s="16">
        <v>15182543</v>
      </c>
      <c r="P64" s="18">
        <v>5.1466021356055297E-2</v>
      </c>
      <c r="Q64" s="19"/>
    </row>
    <row r="65" spans="1:17" hidden="1">
      <c r="A65" s="13" t="s">
        <v>39</v>
      </c>
      <c r="B65" s="14" t="s">
        <v>40</v>
      </c>
      <c r="C65" s="14" t="s">
        <v>127</v>
      </c>
      <c r="D65" s="14" t="s">
        <v>152</v>
      </c>
      <c r="E65" s="14" t="s">
        <v>153</v>
      </c>
      <c r="F65" s="14" t="s">
        <v>144</v>
      </c>
      <c r="G65" s="14" t="s">
        <v>145</v>
      </c>
      <c r="H65" s="14"/>
      <c r="I65" s="14" t="s">
        <v>147</v>
      </c>
      <c r="J65" s="15">
        <v>-2346.6</v>
      </c>
      <c r="K65" s="14" t="s">
        <v>44</v>
      </c>
      <c r="L65" s="16">
        <v>-91858203</v>
      </c>
      <c r="M65" s="17"/>
      <c r="N65" s="16">
        <v>-88049670</v>
      </c>
      <c r="O65" s="16">
        <v>-3808533</v>
      </c>
      <c r="P65" s="18">
        <v>4.1461000494424999E-2</v>
      </c>
      <c r="Q65" s="19"/>
    </row>
    <row r="66" spans="1:17" hidden="1">
      <c r="A66" s="13" t="s">
        <v>39</v>
      </c>
      <c r="B66" s="14" t="s">
        <v>40</v>
      </c>
      <c r="C66" s="14" t="s">
        <v>127</v>
      </c>
      <c r="D66" s="14" t="s">
        <v>152</v>
      </c>
      <c r="E66" s="14" t="s">
        <v>153</v>
      </c>
      <c r="F66" s="14" t="s">
        <v>165</v>
      </c>
      <c r="G66" s="14" t="s">
        <v>166</v>
      </c>
      <c r="H66" s="14" t="s">
        <v>167</v>
      </c>
      <c r="I66" s="14" t="s">
        <v>147</v>
      </c>
      <c r="J66" s="15">
        <v>849</v>
      </c>
      <c r="K66" s="14" t="s">
        <v>44</v>
      </c>
      <c r="L66" s="16">
        <v>15361806</v>
      </c>
      <c r="M66" s="17"/>
      <c r="N66" s="16">
        <v>15473025</v>
      </c>
      <c r="O66" s="16">
        <v>-111219</v>
      </c>
      <c r="P66" s="18">
        <v>-7.2399690505139799E-3</v>
      </c>
      <c r="Q66" s="19"/>
    </row>
    <row r="67" spans="1:17" hidden="1">
      <c r="A67" s="13" t="s">
        <v>39</v>
      </c>
      <c r="B67" s="14" t="s">
        <v>40</v>
      </c>
      <c r="C67" s="14" t="s">
        <v>127</v>
      </c>
      <c r="D67" s="14"/>
      <c r="E67" s="14"/>
      <c r="F67" s="14"/>
      <c r="G67" s="14"/>
      <c r="H67" s="14"/>
      <c r="I67" s="14"/>
      <c r="J67" s="15"/>
      <c r="K67" s="14" t="s">
        <v>44</v>
      </c>
      <c r="L67" s="16"/>
      <c r="M67" s="17"/>
      <c r="N67" s="16"/>
      <c r="O67" s="16"/>
      <c r="P67" s="18"/>
      <c r="Q67" s="19">
        <v>4669</v>
      </c>
    </row>
    <row r="68" spans="1:17">
      <c r="A68" s="13" t="s">
        <v>39</v>
      </c>
      <c r="B68" s="14" t="s">
        <v>40</v>
      </c>
      <c r="C68" s="14" t="s">
        <v>168</v>
      </c>
      <c r="D68" s="14" t="s">
        <v>169</v>
      </c>
      <c r="E68" s="14" t="s">
        <v>170</v>
      </c>
      <c r="F68" s="14"/>
      <c r="G68" s="14"/>
      <c r="H68" s="14" t="s">
        <v>171</v>
      </c>
      <c r="I68" s="14"/>
      <c r="J68" s="15"/>
      <c r="K68" s="14" t="s">
        <v>44</v>
      </c>
      <c r="L68" s="16"/>
      <c r="M68" s="17"/>
      <c r="N68" s="16"/>
      <c r="O68" s="16"/>
      <c r="P68" s="18"/>
      <c r="Q68" s="19">
        <v>-3347500</v>
      </c>
    </row>
    <row r="69" spans="1:17">
      <c r="A69" s="13" t="s">
        <v>39</v>
      </c>
      <c r="B69" s="14" t="s">
        <v>40</v>
      </c>
      <c r="C69" s="14" t="s">
        <v>168</v>
      </c>
      <c r="D69" s="14" t="s">
        <v>172</v>
      </c>
      <c r="E69" s="14" t="s">
        <v>173</v>
      </c>
      <c r="F69" s="14"/>
      <c r="G69" s="14"/>
      <c r="H69" s="14" t="s">
        <v>174</v>
      </c>
      <c r="I69" s="14"/>
      <c r="J69" s="15"/>
      <c r="K69" s="14" t="s">
        <v>44</v>
      </c>
      <c r="L69" s="16"/>
      <c r="M69" s="17"/>
      <c r="N69" s="16"/>
      <c r="O69" s="16"/>
      <c r="P69" s="18"/>
      <c r="Q69" s="19">
        <v>-1517250</v>
      </c>
    </row>
    <row r="70" spans="1:17">
      <c r="A70" s="13" t="s">
        <v>39</v>
      </c>
      <c r="B70" s="14" t="s">
        <v>40</v>
      </c>
      <c r="C70" s="14" t="s">
        <v>168</v>
      </c>
      <c r="D70" s="14" t="s">
        <v>175</v>
      </c>
      <c r="E70" s="14" t="s">
        <v>176</v>
      </c>
      <c r="F70" s="14"/>
      <c r="G70" s="14"/>
      <c r="H70" s="14"/>
      <c r="I70" s="14"/>
      <c r="J70" s="15"/>
      <c r="K70" s="14" t="s">
        <v>44</v>
      </c>
      <c r="L70" s="16"/>
      <c r="M70" s="17"/>
      <c r="N70" s="16"/>
      <c r="O70" s="16"/>
      <c r="P70" s="18"/>
      <c r="Q70" s="19">
        <v>-7362961.25</v>
      </c>
    </row>
    <row r="71" spans="1:17">
      <c r="A71" s="13" t="s">
        <v>39</v>
      </c>
      <c r="B71" s="14" t="s">
        <v>40</v>
      </c>
      <c r="C71" s="14" t="s">
        <v>168</v>
      </c>
      <c r="D71" s="14" t="s">
        <v>177</v>
      </c>
      <c r="E71" s="14" t="s">
        <v>178</v>
      </c>
      <c r="F71" s="14" t="s">
        <v>179</v>
      </c>
      <c r="G71" s="14" t="s">
        <v>180</v>
      </c>
      <c r="H71" s="14" t="s">
        <v>181</v>
      </c>
      <c r="I71" s="14" t="s">
        <v>147</v>
      </c>
      <c r="J71" s="15">
        <v>500</v>
      </c>
      <c r="K71" s="14" t="s">
        <v>44</v>
      </c>
      <c r="L71" s="16">
        <v>63196500</v>
      </c>
      <c r="M71" s="17"/>
      <c r="N71" s="16">
        <v>53013500</v>
      </c>
      <c r="O71" s="16">
        <v>10183000</v>
      </c>
      <c r="P71" s="18">
        <v>0.16113234118978101</v>
      </c>
      <c r="Q71" s="19"/>
    </row>
    <row r="72" spans="1:17">
      <c r="A72" s="13" t="s">
        <v>39</v>
      </c>
      <c r="B72" s="14" t="s">
        <v>40</v>
      </c>
      <c r="C72" s="14" t="s">
        <v>168</v>
      </c>
      <c r="D72" s="14" t="s">
        <v>177</v>
      </c>
      <c r="E72" s="14" t="s">
        <v>178</v>
      </c>
      <c r="F72" s="14" t="s">
        <v>179</v>
      </c>
      <c r="G72" s="14" t="s">
        <v>180</v>
      </c>
      <c r="H72" s="14" t="s">
        <v>182</v>
      </c>
      <c r="I72" s="14" t="s">
        <v>147</v>
      </c>
      <c r="J72" s="15">
        <v>500</v>
      </c>
      <c r="K72" s="14" t="s">
        <v>44</v>
      </c>
      <c r="L72" s="16">
        <v>63196500</v>
      </c>
      <c r="M72" s="17"/>
      <c r="N72" s="16">
        <v>53013500</v>
      </c>
      <c r="O72" s="16">
        <v>10183000</v>
      </c>
      <c r="P72" s="18">
        <v>0.16113234118978101</v>
      </c>
      <c r="Q72" s="19"/>
    </row>
    <row r="73" spans="1:17">
      <c r="A73" s="13" t="s">
        <v>39</v>
      </c>
      <c r="B73" s="14" t="s">
        <v>40</v>
      </c>
      <c r="C73" s="14" t="s">
        <v>168</v>
      </c>
      <c r="D73" s="14" t="s">
        <v>183</v>
      </c>
      <c r="E73" s="14" t="s">
        <v>184</v>
      </c>
      <c r="F73" s="14" t="s">
        <v>185</v>
      </c>
      <c r="G73" s="14" t="s">
        <v>186</v>
      </c>
      <c r="H73" s="14" t="s">
        <v>187</v>
      </c>
      <c r="I73" s="14" t="s">
        <v>147</v>
      </c>
      <c r="J73" s="15">
        <v>17500</v>
      </c>
      <c r="K73" s="14" t="s">
        <v>44</v>
      </c>
      <c r="L73" s="16">
        <v>551197500</v>
      </c>
      <c r="M73" s="17"/>
      <c r="N73" s="16">
        <v>523062750</v>
      </c>
      <c r="O73" s="16">
        <v>28134750</v>
      </c>
      <c r="P73" s="18">
        <v>5.1042956472044897E-2</v>
      </c>
      <c r="Q73" s="19"/>
    </row>
    <row r="74" spans="1:17">
      <c r="A74" s="13" t="s">
        <v>39</v>
      </c>
      <c r="B74" s="14" t="s">
        <v>40</v>
      </c>
      <c r="C74" s="14" t="s">
        <v>168</v>
      </c>
      <c r="D74" s="14" t="s">
        <v>188</v>
      </c>
      <c r="E74" s="14" t="s">
        <v>189</v>
      </c>
      <c r="F74" s="14" t="s">
        <v>190</v>
      </c>
      <c r="G74" s="14" t="s">
        <v>191</v>
      </c>
      <c r="H74" s="14" t="s">
        <v>192</v>
      </c>
      <c r="I74" s="14" t="s">
        <v>125</v>
      </c>
      <c r="J74" s="15">
        <v>300</v>
      </c>
      <c r="K74" s="14" t="s">
        <v>44</v>
      </c>
      <c r="L74" s="16">
        <v>17377500</v>
      </c>
      <c r="M74" s="17"/>
      <c r="N74" s="16">
        <v>11546100</v>
      </c>
      <c r="O74" s="16">
        <v>5831400</v>
      </c>
      <c r="P74" s="18">
        <v>0.33557186016400498</v>
      </c>
      <c r="Q74" s="19"/>
    </row>
    <row r="75" spans="1:17">
      <c r="A75" s="13" t="s">
        <v>39</v>
      </c>
      <c r="B75" s="14" t="s">
        <v>40</v>
      </c>
      <c r="C75" s="14" t="s">
        <v>168</v>
      </c>
      <c r="D75" s="14" t="s">
        <v>188</v>
      </c>
      <c r="E75" s="14" t="s">
        <v>189</v>
      </c>
      <c r="F75" s="14"/>
      <c r="G75" s="14"/>
      <c r="H75" s="14" t="s">
        <v>193</v>
      </c>
      <c r="I75" s="14"/>
      <c r="J75" s="15"/>
      <c r="K75" s="14" t="s">
        <v>44</v>
      </c>
      <c r="L75" s="16"/>
      <c r="M75" s="17"/>
      <c r="N75" s="16">
        <v>577305</v>
      </c>
      <c r="O75" s="16">
        <v>-577305</v>
      </c>
      <c r="P75" s="18"/>
      <c r="Q75" s="19"/>
    </row>
    <row r="76" spans="1:17">
      <c r="A76" s="13" t="s">
        <v>39</v>
      </c>
      <c r="B76" s="14" t="s">
        <v>40</v>
      </c>
      <c r="C76" s="14" t="s">
        <v>168</v>
      </c>
      <c r="D76" s="14" t="s">
        <v>194</v>
      </c>
      <c r="E76" s="14" t="s">
        <v>195</v>
      </c>
      <c r="F76" s="14" t="s">
        <v>190</v>
      </c>
      <c r="G76" s="14" t="s">
        <v>191</v>
      </c>
      <c r="H76" s="14" t="s">
        <v>196</v>
      </c>
      <c r="I76" s="14" t="s">
        <v>125</v>
      </c>
      <c r="J76" s="15">
        <v>2000</v>
      </c>
      <c r="K76" s="14" t="s">
        <v>44</v>
      </c>
      <c r="L76" s="16">
        <v>90363000</v>
      </c>
      <c r="M76" s="17"/>
      <c r="N76" s="16">
        <v>69256000</v>
      </c>
      <c r="O76" s="16">
        <v>21107000</v>
      </c>
      <c r="P76" s="18">
        <v>0.23358011575534199</v>
      </c>
      <c r="Q76" s="19"/>
    </row>
    <row r="77" spans="1:17">
      <c r="A77" s="13" t="s">
        <v>39</v>
      </c>
      <c r="B77" s="14" t="s">
        <v>40</v>
      </c>
      <c r="C77" s="14" t="s">
        <v>168</v>
      </c>
      <c r="D77" s="14" t="s">
        <v>197</v>
      </c>
      <c r="E77" s="14" t="s">
        <v>198</v>
      </c>
      <c r="F77" s="14"/>
      <c r="G77" s="14"/>
      <c r="H77" s="14" t="s">
        <v>199</v>
      </c>
      <c r="I77" s="14"/>
      <c r="J77" s="15"/>
      <c r="K77" s="14" t="s">
        <v>44</v>
      </c>
      <c r="L77" s="16"/>
      <c r="M77" s="17"/>
      <c r="N77" s="16"/>
      <c r="O77" s="16"/>
      <c r="P77" s="18"/>
      <c r="Q77" s="19">
        <v>103949.5</v>
      </c>
    </row>
    <row r="78" spans="1:17">
      <c r="A78" s="13" t="s">
        <v>39</v>
      </c>
      <c r="B78" s="14" t="s">
        <v>40</v>
      </c>
      <c r="C78" s="14" t="s">
        <v>168</v>
      </c>
      <c r="D78" s="14" t="s">
        <v>200</v>
      </c>
      <c r="E78" s="14" t="s">
        <v>201</v>
      </c>
      <c r="F78" s="14"/>
      <c r="G78" s="14"/>
      <c r="H78" s="14" t="s">
        <v>202</v>
      </c>
      <c r="I78" s="14"/>
      <c r="J78" s="15"/>
      <c r="K78" s="14" t="s">
        <v>44</v>
      </c>
      <c r="L78" s="16"/>
      <c r="M78" s="17"/>
      <c r="N78" s="16">
        <v>751676</v>
      </c>
      <c r="O78" s="16">
        <v>-751676</v>
      </c>
      <c r="P78" s="18"/>
      <c r="Q78" s="19"/>
    </row>
    <row r="79" spans="1:17">
      <c r="A79" s="13" t="s">
        <v>39</v>
      </c>
      <c r="B79" s="14" t="s">
        <v>40</v>
      </c>
      <c r="C79" s="14" t="s">
        <v>168</v>
      </c>
      <c r="D79" s="14" t="s">
        <v>200</v>
      </c>
      <c r="E79" s="14" t="s">
        <v>201</v>
      </c>
      <c r="F79" s="14"/>
      <c r="G79" s="14"/>
      <c r="H79" s="14" t="s">
        <v>203</v>
      </c>
      <c r="I79" s="14"/>
      <c r="J79" s="15"/>
      <c r="K79" s="14" t="s">
        <v>44</v>
      </c>
      <c r="L79" s="16"/>
      <c r="M79" s="17"/>
      <c r="N79" s="16">
        <v>751676</v>
      </c>
      <c r="O79" s="16">
        <v>-751676</v>
      </c>
      <c r="P79" s="18"/>
      <c r="Q79" s="19"/>
    </row>
    <row r="80" spans="1:17">
      <c r="A80" s="13" t="s">
        <v>39</v>
      </c>
      <c r="B80" s="14" t="s">
        <v>40</v>
      </c>
      <c r="C80" s="14" t="s">
        <v>168</v>
      </c>
      <c r="D80" s="14" t="s">
        <v>200</v>
      </c>
      <c r="E80" s="14" t="s">
        <v>201</v>
      </c>
      <c r="F80" s="14"/>
      <c r="G80" s="14"/>
      <c r="H80" s="14" t="s">
        <v>204</v>
      </c>
      <c r="I80" s="14"/>
      <c r="J80" s="15"/>
      <c r="K80" s="14" t="s">
        <v>44</v>
      </c>
      <c r="L80" s="16"/>
      <c r="M80" s="17"/>
      <c r="N80" s="16">
        <v>1894074</v>
      </c>
      <c r="O80" s="16">
        <v>-1894074</v>
      </c>
      <c r="P80" s="18"/>
      <c r="Q80" s="19"/>
    </row>
    <row r="81" spans="1:17">
      <c r="A81" s="13" t="s">
        <v>39</v>
      </c>
      <c r="B81" s="14" t="s">
        <v>40</v>
      </c>
      <c r="C81" s="14" t="s">
        <v>168</v>
      </c>
      <c r="D81" s="14" t="s">
        <v>200</v>
      </c>
      <c r="E81" s="14" t="s">
        <v>201</v>
      </c>
      <c r="F81" s="14"/>
      <c r="G81" s="14"/>
      <c r="H81" s="14"/>
      <c r="I81" s="14"/>
      <c r="J81" s="15"/>
      <c r="K81" s="14" t="s">
        <v>44</v>
      </c>
      <c r="L81" s="16"/>
      <c r="M81" s="17"/>
      <c r="N81" s="16"/>
      <c r="O81" s="16"/>
      <c r="P81" s="18"/>
      <c r="Q81" s="19">
        <v>8685.6</v>
      </c>
    </row>
    <row r="82" spans="1:17">
      <c r="A82" s="13" t="s">
        <v>39</v>
      </c>
      <c r="B82" s="14" t="s">
        <v>40</v>
      </c>
      <c r="C82" s="14" t="s">
        <v>168</v>
      </c>
      <c r="D82" s="14" t="s">
        <v>205</v>
      </c>
      <c r="E82" s="14" t="s">
        <v>206</v>
      </c>
      <c r="F82" s="14" t="s">
        <v>207</v>
      </c>
      <c r="G82" s="14" t="s">
        <v>208</v>
      </c>
      <c r="H82" s="14" t="s">
        <v>209</v>
      </c>
      <c r="I82" s="14" t="s">
        <v>147</v>
      </c>
      <c r="J82" s="15">
        <v>10000</v>
      </c>
      <c r="K82" s="14" t="s">
        <v>44</v>
      </c>
      <c r="L82" s="16">
        <v>323151480</v>
      </c>
      <c r="M82" s="17"/>
      <c r="N82" s="16">
        <v>299069980</v>
      </c>
      <c r="O82" s="16">
        <v>24081500</v>
      </c>
      <c r="P82" s="18">
        <v>7.4520778923865605E-2</v>
      </c>
      <c r="Q82" s="19"/>
    </row>
    <row r="83" spans="1:17">
      <c r="A83" s="13" t="s">
        <v>39</v>
      </c>
      <c r="B83" s="14" t="s">
        <v>40</v>
      </c>
      <c r="C83" s="14" t="s">
        <v>168</v>
      </c>
      <c r="D83" s="14" t="s">
        <v>205</v>
      </c>
      <c r="E83" s="14" t="s">
        <v>206</v>
      </c>
      <c r="F83" s="14" t="s">
        <v>207</v>
      </c>
      <c r="G83" s="14" t="s">
        <v>208</v>
      </c>
      <c r="H83" s="14" t="s">
        <v>210</v>
      </c>
      <c r="I83" s="14" t="s">
        <v>147</v>
      </c>
      <c r="J83" s="15">
        <v>10000</v>
      </c>
      <c r="K83" s="14" t="s">
        <v>44</v>
      </c>
      <c r="L83" s="16">
        <v>323151480</v>
      </c>
      <c r="M83" s="17"/>
      <c r="N83" s="16">
        <v>299725961.14999998</v>
      </c>
      <c r="O83" s="16">
        <v>23425518.850000001</v>
      </c>
      <c r="P83" s="18">
        <v>7.24908295329484E-2</v>
      </c>
      <c r="Q83" s="19"/>
    </row>
    <row r="84" spans="1:17">
      <c r="A84" s="13" t="s">
        <v>39</v>
      </c>
      <c r="B84" s="14" t="s">
        <v>40</v>
      </c>
      <c r="C84" s="14" t="s">
        <v>168</v>
      </c>
      <c r="D84" s="14" t="s">
        <v>205</v>
      </c>
      <c r="E84" s="14" t="s">
        <v>206</v>
      </c>
      <c r="F84" s="14" t="s">
        <v>207</v>
      </c>
      <c r="G84" s="14" t="s">
        <v>208</v>
      </c>
      <c r="H84" s="14" t="s">
        <v>211</v>
      </c>
      <c r="I84" s="14" t="s">
        <v>147</v>
      </c>
      <c r="J84" s="15">
        <v>10000</v>
      </c>
      <c r="K84" s="14" t="s">
        <v>44</v>
      </c>
      <c r="L84" s="16">
        <v>323151480</v>
      </c>
      <c r="M84" s="17"/>
      <c r="N84" s="16">
        <v>299069980</v>
      </c>
      <c r="O84" s="16">
        <v>24081500</v>
      </c>
      <c r="P84" s="18">
        <v>7.4520778923865605E-2</v>
      </c>
      <c r="Q84" s="19"/>
    </row>
    <row r="85" spans="1:17">
      <c r="A85" s="13" t="s">
        <v>39</v>
      </c>
      <c r="B85" s="14" t="s">
        <v>40</v>
      </c>
      <c r="C85" s="14" t="s">
        <v>168</v>
      </c>
      <c r="D85" s="14" t="s">
        <v>205</v>
      </c>
      <c r="E85" s="14" t="s">
        <v>206</v>
      </c>
      <c r="F85" s="14" t="s">
        <v>207</v>
      </c>
      <c r="G85" s="14" t="s">
        <v>208</v>
      </c>
      <c r="H85" s="14" t="s">
        <v>212</v>
      </c>
      <c r="I85" s="14" t="s">
        <v>147</v>
      </c>
      <c r="J85" s="15">
        <v>10000</v>
      </c>
      <c r="K85" s="14" t="s">
        <v>44</v>
      </c>
      <c r="L85" s="16">
        <v>323151480</v>
      </c>
      <c r="M85" s="17"/>
      <c r="N85" s="16">
        <v>300343505</v>
      </c>
      <c r="O85" s="16">
        <v>22807975</v>
      </c>
      <c r="P85" s="18">
        <v>7.0579825288128006E-2</v>
      </c>
      <c r="Q85" s="19"/>
    </row>
    <row r="86" spans="1:17">
      <c r="A86" s="13" t="s">
        <v>39</v>
      </c>
      <c r="B86" s="14" t="s">
        <v>40</v>
      </c>
      <c r="C86" s="14" t="s">
        <v>168</v>
      </c>
      <c r="D86" s="14" t="s">
        <v>205</v>
      </c>
      <c r="E86" s="14" t="s">
        <v>206</v>
      </c>
      <c r="F86" s="14" t="s">
        <v>207</v>
      </c>
      <c r="G86" s="14" t="s">
        <v>208</v>
      </c>
      <c r="H86" s="14" t="s">
        <v>213</v>
      </c>
      <c r="I86" s="14" t="s">
        <v>147</v>
      </c>
      <c r="J86" s="15">
        <v>10000</v>
      </c>
      <c r="K86" s="14" t="s">
        <v>44</v>
      </c>
      <c r="L86" s="16">
        <v>323151480</v>
      </c>
      <c r="M86" s="17"/>
      <c r="N86" s="16">
        <v>300343505</v>
      </c>
      <c r="O86" s="16">
        <v>22807975</v>
      </c>
      <c r="P86" s="18">
        <v>7.0579825288128006E-2</v>
      </c>
      <c r="Q86" s="19"/>
    </row>
    <row r="87" spans="1:17">
      <c r="A87" s="13" t="s">
        <v>39</v>
      </c>
      <c r="B87" s="14" t="s">
        <v>40</v>
      </c>
      <c r="C87" s="14" t="s">
        <v>168</v>
      </c>
      <c r="D87" s="14" t="s">
        <v>205</v>
      </c>
      <c r="E87" s="14" t="s">
        <v>206</v>
      </c>
      <c r="F87" s="14" t="s">
        <v>207</v>
      </c>
      <c r="G87" s="14" t="s">
        <v>208</v>
      </c>
      <c r="H87" s="14" t="s">
        <v>214</v>
      </c>
      <c r="I87" s="14" t="s">
        <v>147</v>
      </c>
      <c r="J87" s="15">
        <v>11000</v>
      </c>
      <c r="K87" s="14" t="s">
        <v>44</v>
      </c>
      <c r="L87" s="16">
        <v>355466628</v>
      </c>
      <c r="M87" s="17"/>
      <c r="N87" s="16">
        <v>330377855.5</v>
      </c>
      <c r="O87" s="16">
        <v>25088772.5</v>
      </c>
      <c r="P87" s="18">
        <v>7.0579825288128006E-2</v>
      </c>
      <c r="Q87" s="19"/>
    </row>
    <row r="88" spans="1:17">
      <c r="A88" s="13" t="s">
        <v>39</v>
      </c>
      <c r="B88" s="14" t="s">
        <v>40</v>
      </c>
      <c r="C88" s="14" t="s">
        <v>168</v>
      </c>
      <c r="D88" s="14" t="s">
        <v>205</v>
      </c>
      <c r="E88" s="14" t="s">
        <v>206</v>
      </c>
      <c r="F88" s="14" t="s">
        <v>207</v>
      </c>
      <c r="G88" s="14" t="s">
        <v>208</v>
      </c>
      <c r="H88" s="14" t="s">
        <v>215</v>
      </c>
      <c r="I88" s="14" t="s">
        <v>147</v>
      </c>
      <c r="J88" s="15">
        <v>11000</v>
      </c>
      <c r="K88" s="14" t="s">
        <v>44</v>
      </c>
      <c r="L88" s="16">
        <v>355466628</v>
      </c>
      <c r="M88" s="17"/>
      <c r="N88" s="16">
        <v>330377855.5</v>
      </c>
      <c r="O88" s="16">
        <v>25088772.5</v>
      </c>
      <c r="P88" s="18">
        <v>7.0579825288128006E-2</v>
      </c>
      <c r="Q88" s="19"/>
    </row>
    <row r="89" spans="1:17">
      <c r="A89" s="13" t="s">
        <v>39</v>
      </c>
      <c r="B89" s="14" t="s">
        <v>40</v>
      </c>
      <c r="C89" s="14" t="s">
        <v>168</v>
      </c>
      <c r="D89" s="14" t="s">
        <v>205</v>
      </c>
      <c r="E89" s="14" t="s">
        <v>206</v>
      </c>
      <c r="F89" s="14" t="s">
        <v>207</v>
      </c>
      <c r="G89" s="14" t="s">
        <v>208</v>
      </c>
      <c r="H89" s="14" t="s">
        <v>216</v>
      </c>
      <c r="I89" s="14" t="s">
        <v>147</v>
      </c>
      <c r="J89" s="15">
        <v>11000</v>
      </c>
      <c r="K89" s="14" t="s">
        <v>44</v>
      </c>
      <c r="L89" s="16">
        <v>355466628</v>
      </c>
      <c r="M89" s="17"/>
      <c r="N89" s="16">
        <v>330377855.5</v>
      </c>
      <c r="O89" s="16">
        <v>25088772.5</v>
      </c>
      <c r="P89" s="18">
        <v>7.0579825288128006E-2</v>
      </c>
      <c r="Q89" s="19"/>
    </row>
    <row r="90" spans="1:17">
      <c r="A90" s="13" t="s">
        <v>39</v>
      </c>
      <c r="B90" s="14" t="s">
        <v>40</v>
      </c>
      <c r="C90" s="14" t="s">
        <v>168</v>
      </c>
      <c r="D90" s="14" t="s">
        <v>205</v>
      </c>
      <c r="E90" s="14" t="s">
        <v>206</v>
      </c>
      <c r="F90" s="14" t="s">
        <v>207</v>
      </c>
      <c r="G90" s="14" t="s">
        <v>208</v>
      </c>
      <c r="H90" s="14" t="s">
        <v>217</v>
      </c>
      <c r="I90" s="14" t="s">
        <v>147</v>
      </c>
      <c r="J90" s="15">
        <v>11000</v>
      </c>
      <c r="K90" s="14" t="s">
        <v>44</v>
      </c>
      <c r="L90" s="16">
        <v>355466628</v>
      </c>
      <c r="M90" s="17"/>
      <c r="N90" s="16">
        <v>330377855.5</v>
      </c>
      <c r="O90" s="16">
        <v>25088772.5</v>
      </c>
      <c r="P90" s="18">
        <v>7.0579825288128006E-2</v>
      </c>
      <c r="Q90" s="19"/>
    </row>
    <row r="91" spans="1:17">
      <c r="A91" s="13" t="s">
        <v>39</v>
      </c>
      <c r="B91" s="14" t="s">
        <v>40</v>
      </c>
      <c r="C91" s="14" t="s">
        <v>168</v>
      </c>
      <c r="D91" s="14" t="s">
        <v>205</v>
      </c>
      <c r="E91" s="14" t="s">
        <v>206</v>
      </c>
      <c r="F91" s="14" t="s">
        <v>207</v>
      </c>
      <c r="G91" s="14" t="s">
        <v>208</v>
      </c>
      <c r="H91" s="14" t="s">
        <v>218</v>
      </c>
      <c r="I91" s="14" t="s">
        <v>147</v>
      </c>
      <c r="J91" s="15">
        <v>5000</v>
      </c>
      <c r="K91" s="14" t="s">
        <v>44</v>
      </c>
      <c r="L91" s="16">
        <v>161575740</v>
      </c>
      <c r="M91" s="17"/>
      <c r="N91" s="16">
        <v>150171752.5</v>
      </c>
      <c r="O91" s="16">
        <v>11403987.5</v>
      </c>
      <c r="P91" s="18">
        <v>7.0579825288128006E-2</v>
      </c>
      <c r="Q91" s="19"/>
    </row>
    <row r="92" spans="1:17">
      <c r="A92" s="13" t="s">
        <v>39</v>
      </c>
      <c r="B92" s="14" t="s">
        <v>40</v>
      </c>
      <c r="C92" s="14" t="s">
        <v>168</v>
      </c>
      <c r="D92" s="14" t="s">
        <v>205</v>
      </c>
      <c r="E92" s="14" t="s">
        <v>206</v>
      </c>
      <c r="F92" s="14" t="s">
        <v>207</v>
      </c>
      <c r="G92" s="14" t="s">
        <v>208</v>
      </c>
      <c r="H92" s="14" t="s">
        <v>219</v>
      </c>
      <c r="I92" s="14" t="s">
        <v>147</v>
      </c>
      <c r="J92" s="15">
        <v>11000</v>
      </c>
      <c r="K92" s="14" t="s">
        <v>44</v>
      </c>
      <c r="L92" s="16">
        <v>355466628</v>
      </c>
      <c r="M92" s="17"/>
      <c r="N92" s="16">
        <v>330377623.94999999</v>
      </c>
      <c r="O92" s="16">
        <v>25089004.050000001</v>
      </c>
      <c r="P92" s="18">
        <v>7.0580476685423096E-2</v>
      </c>
      <c r="Q92" s="19"/>
    </row>
    <row r="93" spans="1:17">
      <c r="A93" s="13" t="s">
        <v>39</v>
      </c>
      <c r="B93" s="14" t="s">
        <v>40</v>
      </c>
      <c r="C93" s="14" t="s">
        <v>168</v>
      </c>
      <c r="D93" s="14" t="s">
        <v>205</v>
      </c>
      <c r="E93" s="14" t="s">
        <v>206</v>
      </c>
      <c r="F93" s="14" t="s">
        <v>207</v>
      </c>
      <c r="G93" s="14" t="s">
        <v>208</v>
      </c>
      <c r="H93" s="14" t="s">
        <v>220</v>
      </c>
      <c r="I93" s="14" t="s">
        <v>147</v>
      </c>
      <c r="J93" s="15">
        <v>10000</v>
      </c>
      <c r="K93" s="14" t="s">
        <v>44</v>
      </c>
      <c r="L93" s="16">
        <v>323151480</v>
      </c>
      <c r="M93" s="17"/>
      <c r="N93" s="16">
        <v>300343505</v>
      </c>
      <c r="O93" s="16">
        <v>22807975</v>
      </c>
      <c r="P93" s="18">
        <v>7.0579825288128006E-2</v>
      </c>
      <c r="Q93" s="19"/>
    </row>
    <row r="94" spans="1:17">
      <c r="A94" s="13" t="s">
        <v>39</v>
      </c>
      <c r="B94" s="14" t="s">
        <v>40</v>
      </c>
      <c r="C94" s="14" t="s">
        <v>168</v>
      </c>
      <c r="D94" s="14" t="s">
        <v>205</v>
      </c>
      <c r="E94" s="14" t="s">
        <v>206</v>
      </c>
      <c r="F94" s="14" t="s">
        <v>207</v>
      </c>
      <c r="G94" s="14" t="s">
        <v>208</v>
      </c>
      <c r="H94" s="14" t="s">
        <v>221</v>
      </c>
      <c r="I94" s="14" t="s">
        <v>147</v>
      </c>
      <c r="J94" s="15">
        <v>11000</v>
      </c>
      <c r="K94" s="14" t="s">
        <v>44</v>
      </c>
      <c r="L94" s="16">
        <v>355466628</v>
      </c>
      <c r="M94" s="17"/>
      <c r="N94" s="16">
        <v>330377855.5</v>
      </c>
      <c r="O94" s="16">
        <v>25088772.5</v>
      </c>
      <c r="P94" s="18">
        <v>7.0579825288128006E-2</v>
      </c>
      <c r="Q94" s="19"/>
    </row>
    <row r="95" spans="1:17">
      <c r="A95" s="13" t="s">
        <v>39</v>
      </c>
      <c r="B95" s="14" t="s">
        <v>40</v>
      </c>
      <c r="C95" s="14" t="s">
        <v>168</v>
      </c>
      <c r="D95" s="14" t="s">
        <v>205</v>
      </c>
      <c r="E95" s="14" t="s">
        <v>206</v>
      </c>
      <c r="F95" s="14" t="s">
        <v>207</v>
      </c>
      <c r="G95" s="14" t="s">
        <v>208</v>
      </c>
      <c r="H95" s="14" t="s">
        <v>222</v>
      </c>
      <c r="I95" s="14" t="s">
        <v>147</v>
      </c>
      <c r="J95" s="15">
        <v>10000</v>
      </c>
      <c r="K95" s="14" t="s">
        <v>44</v>
      </c>
      <c r="L95" s="16">
        <v>323151480</v>
      </c>
      <c r="M95" s="17"/>
      <c r="N95" s="16">
        <v>300343505</v>
      </c>
      <c r="O95" s="16">
        <v>22807975</v>
      </c>
      <c r="P95" s="18">
        <v>7.0579825288128006E-2</v>
      </c>
      <c r="Q95" s="19"/>
    </row>
    <row r="96" spans="1:17">
      <c r="A96" s="13" t="s">
        <v>39</v>
      </c>
      <c r="B96" s="14" t="s">
        <v>40</v>
      </c>
      <c r="C96" s="14" t="s">
        <v>168</v>
      </c>
      <c r="D96" s="14" t="s">
        <v>205</v>
      </c>
      <c r="E96" s="14" t="s">
        <v>206</v>
      </c>
      <c r="F96" s="14" t="s">
        <v>207</v>
      </c>
      <c r="G96" s="14" t="s">
        <v>208</v>
      </c>
      <c r="H96" s="14" t="s">
        <v>223</v>
      </c>
      <c r="I96" s="14" t="s">
        <v>147</v>
      </c>
      <c r="J96" s="15">
        <v>11000</v>
      </c>
      <c r="K96" s="14" t="s">
        <v>44</v>
      </c>
      <c r="L96" s="16">
        <v>355620111</v>
      </c>
      <c r="M96" s="17"/>
      <c r="N96" s="16">
        <v>330377855.5</v>
      </c>
      <c r="O96" s="16">
        <v>25242255.5</v>
      </c>
      <c r="P96" s="18">
        <v>7.0980956136083004E-2</v>
      </c>
      <c r="Q96" s="19"/>
    </row>
    <row r="97" spans="1:17">
      <c r="A97" s="13" t="s">
        <v>39</v>
      </c>
      <c r="B97" s="14" t="s">
        <v>40</v>
      </c>
      <c r="C97" s="14" t="s">
        <v>168</v>
      </c>
      <c r="D97" s="14" t="s">
        <v>205</v>
      </c>
      <c r="E97" s="14" t="s">
        <v>206</v>
      </c>
      <c r="F97" s="14" t="s">
        <v>207</v>
      </c>
      <c r="G97" s="14" t="s">
        <v>208</v>
      </c>
      <c r="H97" s="14" t="s">
        <v>224</v>
      </c>
      <c r="I97" s="14" t="s">
        <v>147</v>
      </c>
      <c r="J97" s="15">
        <v>14000</v>
      </c>
      <c r="K97" s="14" t="s">
        <v>44</v>
      </c>
      <c r="L97" s="16">
        <v>452412072</v>
      </c>
      <c r="M97" s="17"/>
      <c r="N97" s="16">
        <v>436409064</v>
      </c>
      <c r="O97" s="16">
        <v>16003008</v>
      </c>
      <c r="P97" s="18">
        <v>3.5372637006025699E-2</v>
      </c>
      <c r="Q97" s="19"/>
    </row>
    <row r="98" spans="1:17">
      <c r="A98" s="13" t="s">
        <v>39</v>
      </c>
      <c r="B98" s="14" t="s">
        <v>40</v>
      </c>
      <c r="C98" s="14" t="s">
        <v>168</v>
      </c>
      <c r="D98" s="14" t="s">
        <v>205</v>
      </c>
      <c r="E98" s="14" t="s">
        <v>206</v>
      </c>
      <c r="F98" s="14" t="s">
        <v>207</v>
      </c>
      <c r="G98" s="14" t="s">
        <v>208</v>
      </c>
      <c r="H98" s="14" t="s">
        <v>225</v>
      </c>
      <c r="I98" s="14" t="s">
        <v>147</v>
      </c>
      <c r="J98" s="15">
        <v>12000</v>
      </c>
      <c r="K98" s="14" t="s">
        <v>44</v>
      </c>
      <c r="L98" s="16">
        <v>387781776</v>
      </c>
      <c r="M98" s="17"/>
      <c r="N98" s="16">
        <v>374064912</v>
      </c>
      <c r="O98" s="16">
        <v>13716864</v>
      </c>
      <c r="P98" s="18">
        <v>3.5372637006025699E-2</v>
      </c>
      <c r="Q98" s="19"/>
    </row>
    <row r="99" spans="1:17">
      <c r="A99" s="13" t="s">
        <v>39</v>
      </c>
      <c r="B99" s="14" t="s">
        <v>40</v>
      </c>
      <c r="C99" s="14" t="s">
        <v>168</v>
      </c>
      <c r="D99" s="14" t="s">
        <v>205</v>
      </c>
      <c r="E99" s="14" t="s">
        <v>206</v>
      </c>
      <c r="F99" s="14" t="s">
        <v>207</v>
      </c>
      <c r="G99" s="14" t="s">
        <v>208</v>
      </c>
      <c r="H99" s="14" t="s">
        <v>226</v>
      </c>
      <c r="I99" s="14" t="s">
        <v>147</v>
      </c>
      <c r="J99" s="15">
        <v>12000</v>
      </c>
      <c r="K99" s="14" t="s">
        <v>44</v>
      </c>
      <c r="L99" s="16">
        <v>387781776</v>
      </c>
      <c r="M99" s="17"/>
      <c r="N99" s="16">
        <v>374064912</v>
      </c>
      <c r="O99" s="16">
        <v>13716864</v>
      </c>
      <c r="P99" s="18">
        <v>3.5372637006025699E-2</v>
      </c>
      <c r="Q99" s="19"/>
    </row>
    <row r="100" spans="1:17">
      <c r="A100" s="13" t="s">
        <v>39</v>
      </c>
      <c r="B100" s="14" t="s">
        <v>40</v>
      </c>
      <c r="C100" s="14" t="s">
        <v>168</v>
      </c>
      <c r="D100" s="14" t="s">
        <v>205</v>
      </c>
      <c r="E100" s="14" t="s">
        <v>206</v>
      </c>
      <c r="F100" s="14" t="s">
        <v>207</v>
      </c>
      <c r="G100" s="14" t="s">
        <v>208</v>
      </c>
      <c r="H100" s="14" t="s">
        <v>227</v>
      </c>
      <c r="I100" s="14" t="s">
        <v>147</v>
      </c>
      <c r="J100" s="15">
        <v>14000</v>
      </c>
      <c r="K100" s="14" t="s">
        <v>44</v>
      </c>
      <c r="L100" s="16">
        <v>452412072</v>
      </c>
      <c r="M100" s="17"/>
      <c r="N100" s="16">
        <v>436409064</v>
      </c>
      <c r="O100" s="16">
        <v>16003008</v>
      </c>
      <c r="P100" s="18">
        <v>3.5372637006025699E-2</v>
      </c>
      <c r="Q100" s="19"/>
    </row>
    <row r="101" spans="1:17">
      <c r="A101" s="13" t="s">
        <v>39</v>
      </c>
      <c r="B101" s="14" t="s">
        <v>40</v>
      </c>
      <c r="C101" s="14" t="s">
        <v>168</v>
      </c>
      <c r="D101" s="14" t="s">
        <v>205</v>
      </c>
      <c r="E101" s="14" t="s">
        <v>206</v>
      </c>
      <c r="F101" s="14" t="s">
        <v>207</v>
      </c>
      <c r="G101" s="14" t="s">
        <v>208</v>
      </c>
      <c r="H101" s="14" t="s">
        <v>228</v>
      </c>
      <c r="I101" s="14" t="s">
        <v>147</v>
      </c>
      <c r="J101" s="15">
        <v>10000</v>
      </c>
      <c r="K101" s="14" t="s">
        <v>44</v>
      </c>
      <c r="L101" s="16">
        <v>323151480</v>
      </c>
      <c r="M101" s="17"/>
      <c r="N101" s="16">
        <v>311720760</v>
      </c>
      <c r="O101" s="16">
        <v>11430720</v>
      </c>
      <c r="P101" s="18">
        <v>3.5372637006025699E-2</v>
      </c>
      <c r="Q101" s="19"/>
    </row>
    <row r="102" spans="1:17">
      <c r="A102" s="13" t="s">
        <v>39</v>
      </c>
      <c r="B102" s="14" t="s">
        <v>40</v>
      </c>
      <c r="C102" s="14" t="s">
        <v>168</v>
      </c>
      <c r="D102" s="14" t="s">
        <v>205</v>
      </c>
      <c r="E102" s="14" t="s">
        <v>206</v>
      </c>
      <c r="F102" s="14" t="s">
        <v>207</v>
      </c>
      <c r="G102" s="14" t="s">
        <v>208</v>
      </c>
      <c r="H102" s="14" t="s">
        <v>229</v>
      </c>
      <c r="I102" s="14" t="s">
        <v>147</v>
      </c>
      <c r="J102" s="15">
        <v>13000</v>
      </c>
      <c r="K102" s="14" t="s">
        <v>44</v>
      </c>
      <c r="L102" s="16">
        <v>420096924</v>
      </c>
      <c r="M102" s="17"/>
      <c r="N102" s="16">
        <v>405236988</v>
      </c>
      <c r="O102" s="16">
        <v>14859936</v>
      </c>
      <c r="P102" s="18">
        <v>3.5372637006025699E-2</v>
      </c>
      <c r="Q102" s="19"/>
    </row>
    <row r="103" spans="1:17">
      <c r="A103" s="13" t="s">
        <v>39</v>
      </c>
      <c r="B103" s="14" t="s">
        <v>40</v>
      </c>
      <c r="C103" s="14" t="s">
        <v>168</v>
      </c>
      <c r="D103" s="14" t="s">
        <v>205</v>
      </c>
      <c r="E103" s="14" t="s">
        <v>206</v>
      </c>
      <c r="F103" s="14" t="s">
        <v>207</v>
      </c>
      <c r="G103" s="14" t="s">
        <v>208</v>
      </c>
      <c r="H103" s="14" t="s">
        <v>230</v>
      </c>
      <c r="I103" s="14" t="s">
        <v>147</v>
      </c>
      <c r="J103" s="15">
        <v>4000</v>
      </c>
      <c r="K103" s="14" t="s">
        <v>44</v>
      </c>
      <c r="L103" s="16">
        <v>129260592</v>
      </c>
      <c r="M103" s="17"/>
      <c r="N103" s="16">
        <v>124688304</v>
      </c>
      <c r="O103" s="16">
        <v>4572288</v>
      </c>
      <c r="P103" s="18">
        <v>3.5372637006025699E-2</v>
      </c>
      <c r="Q103" s="19"/>
    </row>
    <row r="104" spans="1:17">
      <c r="A104" s="13" t="s">
        <v>39</v>
      </c>
      <c r="B104" s="14" t="s">
        <v>40</v>
      </c>
      <c r="C104" s="14" t="s">
        <v>168</v>
      </c>
      <c r="D104" s="14" t="s">
        <v>205</v>
      </c>
      <c r="E104" s="14" t="s">
        <v>206</v>
      </c>
      <c r="F104" s="14" t="s">
        <v>207</v>
      </c>
      <c r="G104" s="14" t="s">
        <v>208</v>
      </c>
      <c r="H104" s="14" t="s">
        <v>231</v>
      </c>
      <c r="I104" s="14" t="s">
        <v>147</v>
      </c>
      <c r="J104" s="15">
        <v>9000</v>
      </c>
      <c r="K104" s="14" t="s">
        <v>44</v>
      </c>
      <c r="L104" s="16">
        <v>290836332</v>
      </c>
      <c r="M104" s="17"/>
      <c r="N104" s="16">
        <v>269162982</v>
      </c>
      <c r="O104" s="16">
        <v>21673350</v>
      </c>
      <c r="P104" s="18">
        <v>7.4520778923865605E-2</v>
      </c>
      <c r="Q104" s="19"/>
    </row>
    <row r="105" spans="1:17">
      <c r="A105" s="13" t="s">
        <v>39</v>
      </c>
      <c r="B105" s="14" t="s">
        <v>40</v>
      </c>
      <c r="C105" s="14" t="s">
        <v>168</v>
      </c>
      <c r="D105" s="14" t="s">
        <v>205</v>
      </c>
      <c r="E105" s="14" t="s">
        <v>206</v>
      </c>
      <c r="F105" s="14" t="s">
        <v>207</v>
      </c>
      <c r="G105" s="14" t="s">
        <v>208</v>
      </c>
      <c r="H105" s="14" t="s">
        <v>232</v>
      </c>
      <c r="I105" s="14" t="s">
        <v>147</v>
      </c>
      <c r="J105" s="15">
        <v>13000</v>
      </c>
      <c r="K105" s="14" t="s">
        <v>44</v>
      </c>
      <c r="L105" s="16">
        <v>420096924</v>
      </c>
      <c r="M105" s="17"/>
      <c r="N105" s="16">
        <v>388790974</v>
      </c>
      <c r="O105" s="16">
        <v>31305950</v>
      </c>
      <c r="P105" s="18">
        <v>7.4520778923865605E-2</v>
      </c>
      <c r="Q105" s="19"/>
    </row>
    <row r="106" spans="1:17">
      <c r="A106" s="13" t="s">
        <v>39</v>
      </c>
      <c r="B106" s="14" t="s">
        <v>40</v>
      </c>
      <c r="C106" s="14" t="s">
        <v>168</v>
      </c>
      <c r="D106" s="14" t="s">
        <v>205</v>
      </c>
      <c r="E106" s="14" t="s">
        <v>206</v>
      </c>
      <c r="F106" s="14" t="s">
        <v>207</v>
      </c>
      <c r="G106" s="14" t="s">
        <v>208</v>
      </c>
      <c r="H106" s="14" t="s">
        <v>233</v>
      </c>
      <c r="I106" s="14" t="s">
        <v>147</v>
      </c>
      <c r="J106" s="15">
        <v>12000</v>
      </c>
      <c r="K106" s="14" t="s">
        <v>44</v>
      </c>
      <c r="L106" s="16">
        <v>387781776</v>
      </c>
      <c r="M106" s="17"/>
      <c r="N106" s="16">
        <v>358883976</v>
      </c>
      <c r="O106" s="16">
        <v>28897800</v>
      </c>
      <c r="P106" s="18">
        <v>7.4520778923865605E-2</v>
      </c>
      <c r="Q106" s="19"/>
    </row>
    <row r="107" spans="1:17">
      <c r="A107" s="13" t="s">
        <v>39</v>
      </c>
      <c r="B107" s="14" t="s">
        <v>40</v>
      </c>
      <c r="C107" s="14" t="s">
        <v>168</v>
      </c>
      <c r="D107" s="14" t="s">
        <v>205</v>
      </c>
      <c r="E107" s="14" t="s">
        <v>206</v>
      </c>
      <c r="F107" s="14" t="s">
        <v>207</v>
      </c>
      <c r="G107" s="14" t="s">
        <v>208</v>
      </c>
      <c r="H107" s="14" t="s">
        <v>234</v>
      </c>
      <c r="I107" s="14" t="s">
        <v>147</v>
      </c>
      <c r="J107" s="15">
        <v>13000</v>
      </c>
      <c r="K107" s="14" t="s">
        <v>44</v>
      </c>
      <c r="L107" s="16">
        <v>420096924</v>
      </c>
      <c r="M107" s="17"/>
      <c r="N107" s="16">
        <v>388790974</v>
      </c>
      <c r="O107" s="16">
        <v>31305950</v>
      </c>
      <c r="P107" s="18">
        <v>7.4520778923865605E-2</v>
      </c>
      <c r="Q107" s="19"/>
    </row>
    <row r="108" spans="1:17">
      <c r="A108" s="13" t="s">
        <v>39</v>
      </c>
      <c r="B108" s="14" t="s">
        <v>40</v>
      </c>
      <c r="C108" s="14" t="s">
        <v>168</v>
      </c>
      <c r="D108" s="14" t="s">
        <v>205</v>
      </c>
      <c r="E108" s="14" t="s">
        <v>206</v>
      </c>
      <c r="F108" s="14" t="s">
        <v>207</v>
      </c>
      <c r="G108" s="14" t="s">
        <v>208</v>
      </c>
      <c r="H108" s="14" t="s">
        <v>235</v>
      </c>
      <c r="I108" s="14" t="s">
        <v>147</v>
      </c>
      <c r="J108" s="15">
        <v>12000</v>
      </c>
      <c r="K108" s="14" t="s">
        <v>44</v>
      </c>
      <c r="L108" s="16">
        <v>387781776</v>
      </c>
      <c r="M108" s="17"/>
      <c r="N108" s="16">
        <v>359890060.75</v>
      </c>
      <c r="O108" s="16">
        <v>27891715.25</v>
      </c>
      <c r="P108" s="18">
        <v>7.1926317780338297E-2</v>
      </c>
      <c r="Q108" s="19"/>
    </row>
    <row r="109" spans="1:17">
      <c r="A109" s="13" t="s">
        <v>39</v>
      </c>
      <c r="B109" s="14" t="s">
        <v>40</v>
      </c>
      <c r="C109" s="14" t="s">
        <v>168</v>
      </c>
      <c r="D109" s="14" t="s">
        <v>205</v>
      </c>
      <c r="E109" s="14" t="s">
        <v>206</v>
      </c>
      <c r="F109" s="14" t="s">
        <v>207</v>
      </c>
      <c r="G109" s="14" t="s">
        <v>208</v>
      </c>
      <c r="H109" s="14" t="s">
        <v>236</v>
      </c>
      <c r="I109" s="14" t="s">
        <v>147</v>
      </c>
      <c r="J109" s="15">
        <v>17000</v>
      </c>
      <c r="K109" s="14" t="s">
        <v>44</v>
      </c>
      <c r="L109" s="16">
        <v>549357516</v>
      </c>
      <c r="M109" s="17"/>
      <c r="N109" s="16">
        <v>510583958.5</v>
      </c>
      <c r="O109" s="16">
        <v>38773557.5</v>
      </c>
      <c r="P109" s="18">
        <v>7.0579825288128006E-2</v>
      </c>
      <c r="Q109" s="19"/>
    </row>
    <row r="110" spans="1:17">
      <c r="A110" s="13" t="s">
        <v>39</v>
      </c>
      <c r="B110" s="14" t="s">
        <v>40</v>
      </c>
      <c r="C110" s="14" t="s">
        <v>168</v>
      </c>
      <c r="D110" s="14" t="s">
        <v>205</v>
      </c>
      <c r="E110" s="14" t="s">
        <v>206</v>
      </c>
      <c r="F110" s="14" t="s">
        <v>207</v>
      </c>
      <c r="G110" s="14" t="s">
        <v>208</v>
      </c>
      <c r="H110" s="14" t="s">
        <v>237</v>
      </c>
      <c r="I110" s="14" t="s">
        <v>147</v>
      </c>
      <c r="J110" s="15">
        <v>9000</v>
      </c>
      <c r="K110" s="14" t="s">
        <v>44</v>
      </c>
      <c r="L110" s="16">
        <v>290836332</v>
      </c>
      <c r="M110" s="17"/>
      <c r="N110" s="16">
        <v>270309154.5</v>
      </c>
      <c r="O110" s="16">
        <v>20527177.5</v>
      </c>
      <c r="P110" s="18">
        <v>7.0579825288128006E-2</v>
      </c>
      <c r="Q110" s="19"/>
    </row>
    <row r="111" spans="1:17">
      <c r="A111" s="13" t="s">
        <v>39</v>
      </c>
      <c r="B111" s="14" t="s">
        <v>40</v>
      </c>
      <c r="C111" s="14" t="s">
        <v>168</v>
      </c>
      <c r="D111" s="14" t="s">
        <v>205</v>
      </c>
      <c r="E111" s="14" t="s">
        <v>206</v>
      </c>
      <c r="F111" s="14" t="s">
        <v>207</v>
      </c>
      <c r="G111" s="14" t="s">
        <v>208</v>
      </c>
      <c r="H111" s="14" t="s">
        <v>238</v>
      </c>
      <c r="I111" s="14" t="s">
        <v>147</v>
      </c>
      <c r="J111" s="15">
        <v>13000</v>
      </c>
      <c r="K111" s="14" t="s">
        <v>44</v>
      </c>
      <c r="L111" s="16">
        <v>420096924</v>
      </c>
      <c r="M111" s="17"/>
      <c r="N111" s="16">
        <v>390446556.5</v>
      </c>
      <c r="O111" s="16">
        <v>29650367.5</v>
      </c>
      <c r="P111" s="18">
        <v>7.0579825288128006E-2</v>
      </c>
      <c r="Q111" s="19"/>
    </row>
    <row r="112" spans="1:17">
      <c r="A112" s="13" t="s">
        <v>39</v>
      </c>
      <c r="B112" s="14" t="s">
        <v>40</v>
      </c>
      <c r="C112" s="14" t="s">
        <v>168</v>
      </c>
      <c r="D112" s="14" t="s">
        <v>205</v>
      </c>
      <c r="E112" s="14" t="s">
        <v>206</v>
      </c>
      <c r="F112" s="14" t="s">
        <v>207</v>
      </c>
      <c r="G112" s="14" t="s">
        <v>208</v>
      </c>
      <c r="H112" s="14" t="s">
        <v>239</v>
      </c>
      <c r="I112" s="14" t="s">
        <v>147</v>
      </c>
      <c r="J112" s="15">
        <v>11000</v>
      </c>
      <c r="K112" s="14" t="s">
        <v>44</v>
      </c>
      <c r="L112" s="16">
        <v>355466628</v>
      </c>
      <c r="M112" s="17"/>
      <c r="N112" s="16">
        <v>330377855.5</v>
      </c>
      <c r="O112" s="16">
        <v>25088772.5</v>
      </c>
      <c r="P112" s="18">
        <v>7.0579825288128006E-2</v>
      </c>
      <c r="Q112" s="19"/>
    </row>
    <row r="113" spans="1:17">
      <c r="A113" s="13" t="s">
        <v>39</v>
      </c>
      <c r="B113" s="14" t="s">
        <v>40</v>
      </c>
      <c r="C113" s="14" t="s">
        <v>168</v>
      </c>
      <c r="D113" s="14" t="s">
        <v>205</v>
      </c>
      <c r="E113" s="14" t="s">
        <v>206</v>
      </c>
      <c r="F113" s="14" t="s">
        <v>240</v>
      </c>
      <c r="G113" s="14" t="s">
        <v>241</v>
      </c>
      <c r="H113" s="14" t="s">
        <v>242</v>
      </c>
      <c r="I113" s="14" t="s">
        <v>147</v>
      </c>
      <c r="J113" s="15">
        <v>11000</v>
      </c>
      <c r="K113" s="14" t="s">
        <v>44</v>
      </c>
      <c r="L113" s="16">
        <v>355466628</v>
      </c>
      <c r="M113" s="17"/>
      <c r="N113" s="16">
        <v>328976978</v>
      </c>
      <c r="O113" s="16">
        <v>26489650</v>
      </c>
      <c r="P113" s="18">
        <v>7.4520778923865605E-2</v>
      </c>
      <c r="Q113" s="19"/>
    </row>
    <row r="114" spans="1:17">
      <c r="A114" s="13" t="s">
        <v>39</v>
      </c>
      <c r="B114" s="14" t="s">
        <v>40</v>
      </c>
      <c r="C114" s="14" t="s">
        <v>168</v>
      </c>
      <c r="D114" s="14" t="s">
        <v>205</v>
      </c>
      <c r="E114" s="14" t="s">
        <v>206</v>
      </c>
      <c r="F114" s="14" t="s">
        <v>243</v>
      </c>
      <c r="G114" s="14" t="s">
        <v>244</v>
      </c>
      <c r="H114" s="14" t="s">
        <v>245</v>
      </c>
      <c r="I114" s="14" t="s">
        <v>147</v>
      </c>
      <c r="J114" s="15">
        <v>3000</v>
      </c>
      <c r="K114" s="14" t="s">
        <v>44</v>
      </c>
      <c r="L114" s="16">
        <v>97619400</v>
      </c>
      <c r="M114" s="17"/>
      <c r="N114" s="16">
        <v>89720994</v>
      </c>
      <c r="O114" s="16">
        <v>7898406</v>
      </c>
      <c r="P114" s="18">
        <v>8.09102084216866E-2</v>
      </c>
      <c r="Q114" s="19"/>
    </row>
    <row r="115" spans="1:17">
      <c r="A115" s="13" t="s">
        <v>39</v>
      </c>
      <c r="B115" s="14" t="s">
        <v>40</v>
      </c>
      <c r="C115" s="14" t="s">
        <v>168</v>
      </c>
      <c r="D115" s="14" t="s">
        <v>205</v>
      </c>
      <c r="E115" s="14" t="s">
        <v>206</v>
      </c>
      <c r="F115" s="14" t="s">
        <v>243</v>
      </c>
      <c r="G115" s="14" t="s">
        <v>244</v>
      </c>
      <c r="H115" s="14" t="s">
        <v>246</v>
      </c>
      <c r="I115" s="14" t="s">
        <v>147</v>
      </c>
      <c r="J115" s="15">
        <v>2000</v>
      </c>
      <c r="K115" s="14" t="s">
        <v>44</v>
      </c>
      <c r="L115" s="16">
        <v>65079600</v>
      </c>
      <c r="M115" s="17"/>
      <c r="N115" s="16">
        <v>60068701</v>
      </c>
      <c r="O115" s="16">
        <v>5010899</v>
      </c>
      <c r="P115" s="18">
        <v>7.6996462793256198E-2</v>
      </c>
      <c r="Q115" s="19"/>
    </row>
    <row r="116" spans="1:17">
      <c r="A116" s="13" t="s">
        <v>39</v>
      </c>
      <c r="B116" s="14" t="s">
        <v>40</v>
      </c>
      <c r="C116" s="14" t="s">
        <v>168</v>
      </c>
      <c r="D116" s="14" t="s">
        <v>205</v>
      </c>
      <c r="E116" s="14" t="s">
        <v>206</v>
      </c>
      <c r="F116" s="14" t="s">
        <v>247</v>
      </c>
      <c r="G116" s="14" t="s">
        <v>248</v>
      </c>
      <c r="H116" s="14" t="s">
        <v>249</v>
      </c>
      <c r="I116" s="14" t="s">
        <v>147</v>
      </c>
      <c r="J116" s="15">
        <v>1000</v>
      </c>
      <c r="K116" s="14" t="s">
        <v>44</v>
      </c>
      <c r="L116" s="16">
        <v>32982000</v>
      </c>
      <c r="M116" s="17"/>
      <c r="N116" s="16">
        <v>30034350.5</v>
      </c>
      <c r="O116" s="16">
        <v>2947649.5</v>
      </c>
      <c r="P116" s="18">
        <v>8.9371460190406801E-2</v>
      </c>
      <c r="Q116" s="19"/>
    </row>
    <row r="117" spans="1:17">
      <c r="A117" s="13" t="s">
        <v>39</v>
      </c>
      <c r="B117" s="14" t="s">
        <v>40</v>
      </c>
      <c r="C117" s="14" t="s">
        <v>168</v>
      </c>
      <c r="D117" s="14" t="s">
        <v>205</v>
      </c>
      <c r="E117" s="14" t="s">
        <v>206</v>
      </c>
      <c r="F117" s="14" t="s">
        <v>247</v>
      </c>
      <c r="G117" s="14" t="s">
        <v>248</v>
      </c>
      <c r="H117" s="14" t="s">
        <v>250</v>
      </c>
      <c r="I117" s="14" t="s">
        <v>147</v>
      </c>
      <c r="J117" s="15">
        <v>1000</v>
      </c>
      <c r="K117" s="14" t="s">
        <v>44</v>
      </c>
      <c r="L117" s="16">
        <v>32982000</v>
      </c>
      <c r="M117" s="17"/>
      <c r="N117" s="16">
        <v>30034350.5</v>
      </c>
      <c r="O117" s="16">
        <v>2947649.5</v>
      </c>
      <c r="P117" s="18">
        <v>8.9371460190406801E-2</v>
      </c>
      <c r="Q117" s="19"/>
    </row>
    <row r="118" spans="1:17">
      <c r="A118" s="13" t="s">
        <v>39</v>
      </c>
      <c r="B118" s="14" t="s">
        <v>40</v>
      </c>
      <c r="C118" s="14" t="s">
        <v>168</v>
      </c>
      <c r="D118" s="14" t="s">
        <v>205</v>
      </c>
      <c r="E118" s="14" t="s">
        <v>206</v>
      </c>
      <c r="F118" s="14" t="s">
        <v>247</v>
      </c>
      <c r="G118" s="14" t="s">
        <v>248</v>
      </c>
      <c r="H118" s="14" t="s">
        <v>251</v>
      </c>
      <c r="I118" s="14" t="s">
        <v>147</v>
      </c>
      <c r="J118" s="15">
        <v>1000</v>
      </c>
      <c r="K118" s="14" t="s">
        <v>44</v>
      </c>
      <c r="L118" s="16">
        <v>32982000</v>
      </c>
      <c r="M118" s="17"/>
      <c r="N118" s="16">
        <v>30034350.5</v>
      </c>
      <c r="O118" s="16">
        <v>2947649.5</v>
      </c>
      <c r="P118" s="18">
        <v>8.9371460190406801E-2</v>
      </c>
      <c r="Q118" s="19"/>
    </row>
    <row r="119" spans="1:17">
      <c r="A119" s="13" t="s">
        <v>39</v>
      </c>
      <c r="B119" s="14" t="s">
        <v>40</v>
      </c>
      <c r="C119" s="14" t="s">
        <v>168</v>
      </c>
      <c r="D119" s="14" t="s">
        <v>205</v>
      </c>
      <c r="E119" s="14" t="s">
        <v>206</v>
      </c>
      <c r="F119" s="14" t="s">
        <v>247</v>
      </c>
      <c r="G119" s="14" t="s">
        <v>248</v>
      </c>
      <c r="H119" s="14" t="s">
        <v>252</v>
      </c>
      <c r="I119" s="14" t="s">
        <v>147</v>
      </c>
      <c r="J119" s="15">
        <v>1000</v>
      </c>
      <c r="K119" s="14" t="s">
        <v>44</v>
      </c>
      <c r="L119" s="16">
        <v>32982000</v>
      </c>
      <c r="M119" s="17"/>
      <c r="N119" s="16">
        <v>30034350.5</v>
      </c>
      <c r="O119" s="16">
        <v>2947649.5</v>
      </c>
      <c r="P119" s="18">
        <v>8.9371460190406801E-2</v>
      </c>
      <c r="Q119" s="19"/>
    </row>
    <row r="120" spans="1:17">
      <c r="A120" s="13" t="s">
        <v>39</v>
      </c>
      <c r="B120" s="14" t="s">
        <v>40</v>
      </c>
      <c r="C120" s="14" t="s">
        <v>168</v>
      </c>
      <c r="D120" s="14" t="s">
        <v>205</v>
      </c>
      <c r="E120" s="14" t="s">
        <v>206</v>
      </c>
      <c r="F120" s="14" t="s">
        <v>253</v>
      </c>
      <c r="G120" s="14" t="s">
        <v>254</v>
      </c>
      <c r="H120" s="14" t="s">
        <v>255</v>
      </c>
      <c r="I120" s="14" t="s">
        <v>147</v>
      </c>
      <c r="J120" s="15">
        <v>5000</v>
      </c>
      <c r="K120" s="14" t="s">
        <v>44</v>
      </c>
      <c r="L120" s="16">
        <v>162699000</v>
      </c>
      <c r="M120" s="17"/>
      <c r="N120" s="16">
        <v>155860380</v>
      </c>
      <c r="O120" s="16">
        <v>6838620</v>
      </c>
      <c r="P120" s="18">
        <v>4.2032341932033999E-2</v>
      </c>
      <c r="Q120" s="19"/>
    </row>
    <row r="121" spans="1:17">
      <c r="A121" s="13" t="s">
        <v>39</v>
      </c>
      <c r="B121" s="14" t="s">
        <v>40</v>
      </c>
      <c r="C121" s="14" t="s">
        <v>168</v>
      </c>
      <c r="D121" s="14" t="s">
        <v>205</v>
      </c>
      <c r="E121" s="14" t="s">
        <v>206</v>
      </c>
      <c r="F121" s="14" t="s">
        <v>253</v>
      </c>
      <c r="G121" s="14" t="s">
        <v>254</v>
      </c>
      <c r="H121" s="14" t="s">
        <v>256</v>
      </c>
      <c r="I121" s="14" t="s">
        <v>147</v>
      </c>
      <c r="J121" s="15">
        <v>5000</v>
      </c>
      <c r="K121" s="14" t="s">
        <v>44</v>
      </c>
      <c r="L121" s="16">
        <v>162699000</v>
      </c>
      <c r="M121" s="17"/>
      <c r="N121" s="16">
        <v>155860380</v>
      </c>
      <c r="O121" s="16">
        <v>6838620</v>
      </c>
      <c r="P121" s="18">
        <v>4.2032341932033999E-2</v>
      </c>
      <c r="Q121" s="19"/>
    </row>
    <row r="122" spans="1:17">
      <c r="A122" s="13" t="s">
        <v>39</v>
      </c>
      <c r="B122" s="14" t="s">
        <v>40</v>
      </c>
      <c r="C122" s="14" t="s">
        <v>168</v>
      </c>
      <c r="D122" s="14" t="s">
        <v>205</v>
      </c>
      <c r="E122" s="14" t="s">
        <v>206</v>
      </c>
      <c r="F122" s="14" t="s">
        <v>253</v>
      </c>
      <c r="G122" s="14" t="s">
        <v>254</v>
      </c>
      <c r="H122" s="14" t="s">
        <v>257</v>
      </c>
      <c r="I122" s="14" t="s">
        <v>147</v>
      </c>
      <c r="J122" s="15">
        <v>5000</v>
      </c>
      <c r="K122" s="14" t="s">
        <v>44</v>
      </c>
      <c r="L122" s="16">
        <v>162699000</v>
      </c>
      <c r="M122" s="17"/>
      <c r="N122" s="16">
        <v>155860380</v>
      </c>
      <c r="O122" s="16">
        <v>6838620</v>
      </c>
      <c r="P122" s="18">
        <v>4.2032341932033999E-2</v>
      </c>
      <c r="Q122" s="19"/>
    </row>
    <row r="123" spans="1:17">
      <c r="A123" s="13" t="s">
        <v>39</v>
      </c>
      <c r="B123" s="14" t="s">
        <v>40</v>
      </c>
      <c r="C123" s="14" t="s">
        <v>168</v>
      </c>
      <c r="D123" s="14" t="s">
        <v>205</v>
      </c>
      <c r="E123" s="14" t="s">
        <v>206</v>
      </c>
      <c r="F123" s="14" t="s">
        <v>253</v>
      </c>
      <c r="G123" s="14" t="s">
        <v>254</v>
      </c>
      <c r="H123" s="14" t="s">
        <v>258</v>
      </c>
      <c r="I123" s="14" t="s">
        <v>147</v>
      </c>
      <c r="J123" s="15">
        <v>5000</v>
      </c>
      <c r="K123" s="14" t="s">
        <v>44</v>
      </c>
      <c r="L123" s="16">
        <v>162699000</v>
      </c>
      <c r="M123" s="17"/>
      <c r="N123" s="16">
        <v>152191653.80000001</v>
      </c>
      <c r="O123" s="16">
        <v>10507346.199999999</v>
      </c>
      <c r="P123" s="18">
        <v>6.4581504496032505E-2</v>
      </c>
      <c r="Q123" s="19"/>
    </row>
    <row r="124" spans="1:17">
      <c r="A124" s="13" t="s">
        <v>39</v>
      </c>
      <c r="B124" s="14" t="s">
        <v>40</v>
      </c>
      <c r="C124" s="14" t="s">
        <v>168</v>
      </c>
      <c r="D124" s="14" t="s">
        <v>205</v>
      </c>
      <c r="E124" s="14" t="s">
        <v>206</v>
      </c>
      <c r="F124" s="14" t="s">
        <v>253</v>
      </c>
      <c r="G124" s="14" t="s">
        <v>254</v>
      </c>
      <c r="H124" s="14" t="s">
        <v>259</v>
      </c>
      <c r="I124" s="14" t="s">
        <v>147</v>
      </c>
      <c r="J124" s="15">
        <v>6000</v>
      </c>
      <c r="K124" s="14" t="s">
        <v>44</v>
      </c>
      <c r="L124" s="16">
        <v>195238800</v>
      </c>
      <c r="M124" s="17"/>
      <c r="N124" s="16">
        <v>179441988</v>
      </c>
      <c r="O124" s="16">
        <v>15796812</v>
      </c>
      <c r="P124" s="18">
        <v>8.09102084216866E-2</v>
      </c>
      <c r="Q124" s="19"/>
    </row>
    <row r="125" spans="1:17">
      <c r="A125" s="13" t="s">
        <v>39</v>
      </c>
      <c r="B125" s="14" t="s">
        <v>40</v>
      </c>
      <c r="C125" s="14" t="s">
        <v>168</v>
      </c>
      <c r="D125" s="14" t="s">
        <v>205</v>
      </c>
      <c r="E125" s="14" t="s">
        <v>206</v>
      </c>
      <c r="F125" s="14" t="s">
        <v>253</v>
      </c>
      <c r="G125" s="14" t="s">
        <v>254</v>
      </c>
      <c r="H125" s="14" t="s">
        <v>260</v>
      </c>
      <c r="I125" s="14" t="s">
        <v>147</v>
      </c>
      <c r="J125" s="15">
        <v>4000</v>
      </c>
      <c r="K125" s="14" t="s">
        <v>44</v>
      </c>
      <c r="L125" s="16">
        <v>130159200</v>
      </c>
      <c r="M125" s="17"/>
      <c r="N125" s="16">
        <v>120137402</v>
      </c>
      <c r="O125" s="16">
        <v>10021798</v>
      </c>
      <c r="P125" s="18">
        <v>7.6996462793256198E-2</v>
      </c>
      <c r="Q125" s="19"/>
    </row>
    <row r="126" spans="1:17">
      <c r="A126" s="13" t="s">
        <v>39</v>
      </c>
      <c r="B126" s="14" t="s">
        <v>40</v>
      </c>
      <c r="C126" s="14" t="s">
        <v>168</v>
      </c>
      <c r="D126" s="14" t="s">
        <v>205</v>
      </c>
      <c r="E126" s="14" t="s">
        <v>206</v>
      </c>
      <c r="F126" s="14"/>
      <c r="G126" s="14"/>
      <c r="H126" s="14" t="s">
        <v>261</v>
      </c>
      <c r="I126" s="14"/>
      <c r="J126" s="15"/>
      <c r="K126" s="14" t="s">
        <v>44</v>
      </c>
      <c r="L126" s="16"/>
      <c r="M126" s="17"/>
      <c r="N126" s="16">
        <v>69282675</v>
      </c>
      <c r="O126" s="16">
        <v>-69282675</v>
      </c>
      <c r="P126" s="18"/>
      <c r="Q126" s="19"/>
    </row>
    <row r="127" spans="1:17">
      <c r="A127" s="13" t="s">
        <v>39</v>
      </c>
      <c r="B127" s="14" t="s">
        <v>40</v>
      </c>
      <c r="C127" s="14" t="s">
        <v>168</v>
      </c>
      <c r="D127" s="14" t="s">
        <v>205</v>
      </c>
      <c r="E127" s="14" t="s">
        <v>206</v>
      </c>
      <c r="F127" s="14"/>
      <c r="G127" s="14"/>
      <c r="H127" s="14" t="s">
        <v>262</v>
      </c>
      <c r="I127" s="14"/>
      <c r="J127" s="15"/>
      <c r="K127" s="14" t="s">
        <v>44</v>
      </c>
      <c r="L127" s="16"/>
      <c r="M127" s="17"/>
      <c r="N127" s="16">
        <v>110890876</v>
      </c>
      <c r="O127" s="16">
        <v>-110890876</v>
      </c>
      <c r="P127" s="18"/>
      <c r="Q127" s="19"/>
    </row>
    <row r="128" spans="1:17">
      <c r="A128" s="13" t="s">
        <v>39</v>
      </c>
      <c r="B128" s="14" t="s">
        <v>40</v>
      </c>
      <c r="C128" s="14" t="s">
        <v>168</v>
      </c>
      <c r="D128" s="14" t="s">
        <v>205</v>
      </c>
      <c r="E128" s="14" t="s">
        <v>206</v>
      </c>
      <c r="F128" s="14"/>
      <c r="G128" s="14"/>
      <c r="H128" s="14" t="s">
        <v>263</v>
      </c>
      <c r="I128" s="14"/>
      <c r="J128" s="15"/>
      <c r="K128" s="14" t="s">
        <v>44</v>
      </c>
      <c r="L128" s="16"/>
      <c r="M128" s="17"/>
      <c r="N128" s="16"/>
      <c r="O128" s="16"/>
      <c r="P128" s="18"/>
      <c r="Q128" s="19">
        <v>-55376.75</v>
      </c>
    </row>
    <row r="129" spans="1:17">
      <c r="A129" s="13" t="s">
        <v>39</v>
      </c>
      <c r="B129" s="14" t="s">
        <v>40</v>
      </c>
      <c r="C129" s="14" t="s">
        <v>168</v>
      </c>
      <c r="D129" s="14" t="s">
        <v>205</v>
      </c>
      <c r="E129" s="14" t="s">
        <v>206</v>
      </c>
      <c r="F129" s="14"/>
      <c r="G129" s="14"/>
      <c r="H129" s="14" t="s">
        <v>264</v>
      </c>
      <c r="I129" s="14"/>
      <c r="J129" s="15"/>
      <c r="K129" s="14" t="s">
        <v>44</v>
      </c>
      <c r="L129" s="16"/>
      <c r="M129" s="17"/>
      <c r="N129" s="16">
        <v>11000000</v>
      </c>
      <c r="O129" s="16">
        <v>-11000000</v>
      </c>
      <c r="P129" s="18"/>
      <c r="Q129" s="19"/>
    </row>
    <row r="130" spans="1:17">
      <c r="A130" s="13" t="s">
        <v>39</v>
      </c>
      <c r="B130" s="14" t="s">
        <v>40</v>
      </c>
      <c r="C130" s="14" t="s">
        <v>168</v>
      </c>
      <c r="D130" s="14" t="s">
        <v>205</v>
      </c>
      <c r="E130" s="14" t="s">
        <v>206</v>
      </c>
      <c r="F130" s="14"/>
      <c r="G130" s="14"/>
      <c r="H130" s="14" t="s">
        <v>265</v>
      </c>
      <c r="I130" s="14"/>
      <c r="J130" s="15"/>
      <c r="K130" s="14" t="s">
        <v>44</v>
      </c>
      <c r="L130" s="16"/>
      <c r="M130" s="17"/>
      <c r="N130" s="16">
        <v>11000000</v>
      </c>
      <c r="O130" s="16">
        <v>-11000000</v>
      </c>
      <c r="P130" s="18"/>
      <c r="Q130" s="19"/>
    </row>
    <row r="131" spans="1:17">
      <c r="A131" s="13" t="s">
        <v>39</v>
      </c>
      <c r="B131" s="14" t="s">
        <v>40</v>
      </c>
      <c r="C131" s="14" t="s">
        <v>168</v>
      </c>
      <c r="D131" s="14" t="s">
        <v>205</v>
      </c>
      <c r="E131" s="14" t="s">
        <v>206</v>
      </c>
      <c r="F131" s="14"/>
      <c r="G131" s="14"/>
      <c r="H131" s="14" t="s">
        <v>266</v>
      </c>
      <c r="I131" s="14"/>
      <c r="J131" s="15"/>
      <c r="K131" s="14" t="s">
        <v>44</v>
      </c>
      <c r="L131" s="16"/>
      <c r="M131" s="17"/>
      <c r="N131" s="16">
        <v>12000000</v>
      </c>
      <c r="O131" s="16">
        <v>-12000000</v>
      </c>
      <c r="P131" s="18"/>
      <c r="Q131" s="19"/>
    </row>
    <row r="132" spans="1:17">
      <c r="A132" s="13" t="s">
        <v>39</v>
      </c>
      <c r="B132" s="14" t="s">
        <v>40</v>
      </c>
      <c r="C132" s="14" t="s">
        <v>168</v>
      </c>
      <c r="D132" s="14" t="s">
        <v>205</v>
      </c>
      <c r="E132" s="14" t="s">
        <v>206</v>
      </c>
      <c r="F132" s="14"/>
      <c r="G132" s="14"/>
      <c r="H132" s="14" t="s">
        <v>267</v>
      </c>
      <c r="I132" s="14"/>
      <c r="J132" s="15"/>
      <c r="K132" s="14" t="s">
        <v>44</v>
      </c>
      <c r="L132" s="16"/>
      <c r="M132" s="17"/>
      <c r="N132" s="16">
        <v>17552632</v>
      </c>
      <c r="O132" s="16">
        <v>-17552632</v>
      </c>
      <c r="P132" s="18"/>
      <c r="Q132" s="19"/>
    </row>
    <row r="133" spans="1:17">
      <c r="A133" s="13" t="s">
        <v>39</v>
      </c>
      <c r="B133" s="14" t="s">
        <v>40</v>
      </c>
      <c r="C133" s="14" t="s">
        <v>168</v>
      </c>
      <c r="D133" s="14" t="s">
        <v>205</v>
      </c>
      <c r="E133" s="14" t="s">
        <v>206</v>
      </c>
      <c r="F133" s="14"/>
      <c r="G133" s="14"/>
      <c r="H133" s="14" t="s">
        <v>268</v>
      </c>
      <c r="I133" s="14"/>
      <c r="J133" s="15"/>
      <c r="K133" s="14" t="s">
        <v>44</v>
      </c>
      <c r="L133" s="16"/>
      <c r="M133" s="17"/>
      <c r="N133" s="16">
        <v>12000000</v>
      </c>
      <c r="O133" s="16">
        <v>-12000000</v>
      </c>
      <c r="P133" s="18"/>
      <c r="Q133" s="19"/>
    </row>
    <row r="134" spans="1:17">
      <c r="A134" s="13" t="s">
        <v>39</v>
      </c>
      <c r="B134" s="14" t="s">
        <v>40</v>
      </c>
      <c r="C134" s="14" t="s">
        <v>168</v>
      </c>
      <c r="D134" s="14" t="s">
        <v>205</v>
      </c>
      <c r="E134" s="14" t="s">
        <v>206</v>
      </c>
      <c r="F134" s="14"/>
      <c r="G134" s="14"/>
      <c r="H134" s="14" t="s">
        <v>269</v>
      </c>
      <c r="I134" s="14"/>
      <c r="J134" s="15"/>
      <c r="K134" s="14" t="s">
        <v>44</v>
      </c>
      <c r="L134" s="16"/>
      <c r="M134" s="17"/>
      <c r="N134" s="16">
        <v>17480000</v>
      </c>
      <c r="O134" s="16">
        <v>-17480000</v>
      </c>
      <c r="P134" s="18"/>
      <c r="Q134" s="19"/>
    </row>
    <row r="135" spans="1:17">
      <c r="A135" s="13" t="s">
        <v>39</v>
      </c>
      <c r="B135" s="14" t="s">
        <v>40</v>
      </c>
      <c r="C135" s="14" t="s">
        <v>168</v>
      </c>
      <c r="D135" s="14" t="s">
        <v>205</v>
      </c>
      <c r="E135" s="14" t="s">
        <v>206</v>
      </c>
      <c r="F135" s="14"/>
      <c r="G135" s="14"/>
      <c r="H135" s="14"/>
      <c r="I135" s="14"/>
      <c r="J135" s="15"/>
      <c r="K135" s="14" t="s">
        <v>44</v>
      </c>
      <c r="L135" s="16"/>
      <c r="M135" s="17"/>
      <c r="N135" s="16">
        <v>390366689</v>
      </c>
      <c r="O135" s="16">
        <v>-390366689</v>
      </c>
      <c r="P135" s="18"/>
      <c r="Q135" s="19">
        <v>106954641.84999999</v>
      </c>
    </row>
    <row r="136" spans="1:17">
      <c r="A136" s="13" t="s">
        <v>39</v>
      </c>
      <c r="B136" s="14" t="s">
        <v>40</v>
      </c>
      <c r="C136" s="14" t="s">
        <v>168</v>
      </c>
      <c r="D136" s="14" t="s">
        <v>270</v>
      </c>
      <c r="E136" s="14" t="s">
        <v>271</v>
      </c>
      <c r="F136" s="14" t="s">
        <v>272</v>
      </c>
      <c r="G136" s="14" t="s">
        <v>273</v>
      </c>
      <c r="H136" s="14" t="s">
        <v>274</v>
      </c>
      <c r="I136" s="14" t="s">
        <v>147</v>
      </c>
      <c r="J136" s="15">
        <v>700</v>
      </c>
      <c r="K136" s="14" t="s">
        <v>44</v>
      </c>
      <c r="L136" s="16">
        <v>24063200</v>
      </c>
      <c r="M136" s="17"/>
      <c r="N136" s="16">
        <v>20934898.600000001</v>
      </c>
      <c r="O136" s="16">
        <v>3128301.4</v>
      </c>
      <c r="P136" s="18">
        <v>0.130003548987665</v>
      </c>
      <c r="Q136" s="19"/>
    </row>
    <row r="137" spans="1:17">
      <c r="A137" s="13" t="s">
        <v>39</v>
      </c>
      <c r="B137" s="14" t="s">
        <v>40</v>
      </c>
      <c r="C137" s="14" t="s">
        <v>168</v>
      </c>
      <c r="D137" s="14" t="s">
        <v>270</v>
      </c>
      <c r="E137" s="14" t="s">
        <v>271</v>
      </c>
      <c r="F137" s="14" t="s">
        <v>275</v>
      </c>
      <c r="G137" s="14" t="s">
        <v>276</v>
      </c>
      <c r="H137" s="14" t="s">
        <v>277</v>
      </c>
      <c r="I137" s="14" t="s">
        <v>147</v>
      </c>
      <c r="J137" s="15">
        <v>1500</v>
      </c>
      <c r="K137" s="14" t="s">
        <v>44</v>
      </c>
      <c r="L137" s="16">
        <v>49822500</v>
      </c>
      <c r="M137" s="17"/>
      <c r="N137" s="16">
        <v>44860497</v>
      </c>
      <c r="O137" s="16">
        <v>4962003</v>
      </c>
      <c r="P137" s="18">
        <v>9.9593617341562496E-2</v>
      </c>
      <c r="Q137" s="19"/>
    </row>
    <row r="138" spans="1:17">
      <c r="A138" s="13" t="s">
        <v>39</v>
      </c>
      <c r="B138" s="14" t="s">
        <v>40</v>
      </c>
      <c r="C138" s="14" t="s">
        <v>168</v>
      </c>
      <c r="D138" s="14" t="s">
        <v>270</v>
      </c>
      <c r="E138" s="14" t="s">
        <v>271</v>
      </c>
      <c r="F138" s="14" t="s">
        <v>253</v>
      </c>
      <c r="G138" s="14" t="s">
        <v>254</v>
      </c>
      <c r="H138" s="14" t="s">
        <v>278</v>
      </c>
      <c r="I138" s="14" t="s">
        <v>147</v>
      </c>
      <c r="J138" s="15">
        <v>500</v>
      </c>
      <c r="K138" s="14" t="s">
        <v>44</v>
      </c>
      <c r="L138" s="16">
        <v>16269900</v>
      </c>
      <c r="M138" s="17"/>
      <c r="N138" s="16">
        <v>17017733.399999999</v>
      </c>
      <c r="O138" s="16">
        <v>-747833.4</v>
      </c>
      <c r="P138" s="18">
        <v>-4.59642284218095E-2</v>
      </c>
      <c r="Q138" s="19"/>
    </row>
    <row r="139" spans="1:17">
      <c r="A139" s="13" t="s">
        <v>39</v>
      </c>
      <c r="B139" s="14" t="s">
        <v>40</v>
      </c>
      <c r="C139" s="14" t="s">
        <v>168</v>
      </c>
      <c r="D139" s="14" t="s">
        <v>270</v>
      </c>
      <c r="E139" s="14" t="s">
        <v>271</v>
      </c>
      <c r="F139" s="14" t="s">
        <v>279</v>
      </c>
      <c r="G139" s="14" t="s">
        <v>280</v>
      </c>
      <c r="H139" s="14" t="s">
        <v>281</v>
      </c>
      <c r="I139" s="14" t="s">
        <v>147</v>
      </c>
      <c r="J139" s="15">
        <v>4000</v>
      </c>
      <c r="K139" s="14" t="s">
        <v>44</v>
      </c>
      <c r="L139" s="16">
        <v>195944000</v>
      </c>
      <c r="M139" s="17"/>
      <c r="N139" s="16">
        <v>150739050</v>
      </c>
      <c r="O139" s="16">
        <v>45204950</v>
      </c>
      <c r="P139" s="18">
        <v>0.23070341526150301</v>
      </c>
      <c r="Q139" s="19"/>
    </row>
    <row r="140" spans="1:17">
      <c r="A140" s="13" t="s">
        <v>39</v>
      </c>
      <c r="B140" s="14" t="s">
        <v>40</v>
      </c>
      <c r="C140" s="14" t="s">
        <v>168</v>
      </c>
      <c r="D140" s="14" t="s">
        <v>282</v>
      </c>
      <c r="E140" s="14" t="s">
        <v>283</v>
      </c>
      <c r="F140" s="14" t="s">
        <v>284</v>
      </c>
      <c r="G140" s="14" t="s">
        <v>285</v>
      </c>
      <c r="H140" s="14" t="s">
        <v>286</v>
      </c>
      <c r="I140" s="14" t="s">
        <v>147</v>
      </c>
      <c r="J140" s="15">
        <v>6000</v>
      </c>
      <c r="K140" s="14" t="s">
        <v>44</v>
      </c>
      <c r="L140" s="16">
        <v>281622000</v>
      </c>
      <c r="M140" s="17"/>
      <c r="N140" s="16">
        <v>256845600</v>
      </c>
      <c r="O140" s="16">
        <v>24776400</v>
      </c>
      <c r="P140" s="18">
        <v>8.7977501757675103E-2</v>
      </c>
      <c r="Q140" s="19"/>
    </row>
    <row r="141" spans="1:17">
      <c r="A141" s="13" t="s">
        <v>39</v>
      </c>
      <c r="B141" s="14" t="s">
        <v>40</v>
      </c>
      <c r="C141" s="14" t="s">
        <v>168</v>
      </c>
      <c r="D141" s="14" t="s">
        <v>282</v>
      </c>
      <c r="E141" s="14" t="s">
        <v>283</v>
      </c>
      <c r="F141" s="14" t="s">
        <v>287</v>
      </c>
      <c r="G141" s="14" t="s">
        <v>288</v>
      </c>
      <c r="H141" s="14" t="s">
        <v>289</v>
      </c>
      <c r="I141" s="14" t="s">
        <v>147</v>
      </c>
      <c r="J141" s="15">
        <v>3000</v>
      </c>
      <c r="K141" s="14" t="s">
        <v>44</v>
      </c>
      <c r="L141" s="16">
        <v>140811000</v>
      </c>
      <c r="M141" s="17"/>
      <c r="N141" s="16">
        <v>128422800</v>
      </c>
      <c r="O141" s="16">
        <v>12388200</v>
      </c>
      <c r="P141" s="18">
        <v>8.7977501757675103E-2</v>
      </c>
      <c r="Q141" s="19"/>
    </row>
    <row r="142" spans="1:17">
      <c r="A142" s="13" t="s">
        <v>39</v>
      </c>
      <c r="B142" s="14" t="s">
        <v>40</v>
      </c>
      <c r="C142" s="14" t="s">
        <v>168</v>
      </c>
      <c r="D142" s="14" t="s">
        <v>282</v>
      </c>
      <c r="E142" s="14" t="s">
        <v>283</v>
      </c>
      <c r="F142" s="14"/>
      <c r="G142" s="14"/>
      <c r="H142" s="14" t="s">
        <v>290</v>
      </c>
      <c r="I142" s="14"/>
      <c r="J142" s="15"/>
      <c r="K142" s="14" t="s">
        <v>44</v>
      </c>
      <c r="L142" s="16"/>
      <c r="M142" s="17"/>
      <c r="N142" s="16">
        <v>2976000</v>
      </c>
      <c r="O142" s="16">
        <v>-2976000</v>
      </c>
      <c r="P142" s="18"/>
      <c r="Q142" s="19"/>
    </row>
    <row r="143" spans="1:17">
      <c r="A143" s="13" t="s">
        <v>39</v>
      </c>
      <c r="B143" s="14" t="s">
        <v>40</v>
      </c>
      <c r="C143" s="14" t="s">
        <v>168</v>
      </c>
      <c r="D143" s="14" t="s">
        <v>282</v>
      </c>
      <c r="E143" s="14" t="s">
        <v>283</v>
      </c>
      <c r="F143" s="14"/>
      <c r="G143" s="14"/>
      <c r="H143" s="14" t="s">
        <v>291</v>
      </c>
      <c r="I143" s="14"/>
      <c r="J143" s="15"/>
      <c r="K143" s="14" t="s">
        <v>44</v>
      </c>
      <c r="L143" s="16"/>
      <c r="M143" s="17"/>
      <c r="N143" s="16">
        <v>5008283</v>
      </c>
      <c r="O143" s="16">
        <v>-5008283</v>
      </c>
      <c r="P143" s="18"/>
      <c r="Q143" s="19"/>
    </row>
    <row r="144" spans="1:17">
      <c r="A144" s="13" t="s">
        <v>39</v>
      </c>
      <c r="B144" s="14" t="s">
        <v>40</v>
      </c>
      <c r="C144" s="14" t="s">
        <v>168</v>
      </c>
      <c r="D144" s="14" t="s">
        <v>282</v>
      </c>
      <c r="E144" s="14" t="s">
        <v>283</v>
      </c>
      <c r="F144" s="14"/>
      <c r="G144" s="14"/>
      <c r="H144" s="14"/>
      <c r="I144" s="14"/>
      <c r="J144" s="15"/>
      <c r="K144" s="14" t="s">
        <v>44</v>
      </c>
      <c r="L144" s="16"/>
      <c r="M144" s="17"/>
      <c r="N144" s="16"/>
      <c r="O144" s="16"/>
      <c r="P144" s="18"/>
      <c r="Q144" s="19">
        <v>-2143232</v>
      </c>
    </row>
    <row r="145" spans="1:17">
      <c r="A145" s="13" t="s">
        <v>39</v>
      </c>
      <c r="B145" s="14" t="s">
        <v>40</v>
      </c>
      <c r="C145" s="14" t="s">
        <v>168</v>
      </c>
      <c r="D145" s="14" t="s">
        <v>292</v>
      </c>
      <c r="E145" s="14" t="s">
        <v>293</v>
      </c>
      <c r="F145" s="14" t="s">
        <v>294</v>
      </c>
      <c r="G145" s="14" t="s">
        <v>295</v>
      </c>
      <c r="H145" s="14" t="s">
        <v>296</v>
      </c>
      <c r="I145" s="14" t="s">
        <v>147</v>
      </c>
      <c r="J145" s="15">
        <v>300</v>
      </c>
      <c r="K145" s="14" t="s">
        <v>44</v>
      </c>
      <c r="L145" s="16">
        <v>10638000</v>
      </c>
      <c r="M145" s="17"/>
      <c r="N145" s="16">
        <v>8871375.1500000004</v>
      </c>
      <c r="O145" s="16">
        <v>1766624.85</v>
      </c>
      <c r="P145" s="18">
        <v>0.166067385786802</v>
      </c>
      <c r="Q145" s="19"/>
    </row>
    <row r="146" spans="1:17">
      <c r="A146" s="13" t="s">
        <v>39</v>
      </c>
      <c r="B146" s="14" t="s">
        <v>40</v>
      </c>
      <c r="C146" s="14" t="s">
        <v>168</v>
      </c>
      <c r="D146" s="14" t="s">
        <v>292</v>
      </c>
      <c r="E146" s="14" t="s">
        <v>293</v>
      </c>
      <c r="F146" s="14" t="s">
        <v>207</v>
      </c>
      <c r="G146" s="14" t="s">
        <v>208</v>
      </c>
      <c r="H146" s="14" t="s">
        <v>297</v>
      </c>
      <c r="I146" s="14" t="s">
        <v>147</v>
      </c>
      <c r="J146" s="15">
        <v>3000</v>
      </c>
      <c r="K146" s="14" t="s">
        <v>44</v>
      </c>
      <c r="L146" s="16">
        <v>95555844</v>
      </c>
      <c r="M146" s="17"/>
      <c r="N146" s="16">
        <v>88713751.5</v>
      </c>
      <c r="O146" s="16">
        <v>6842092.5</v>
      </c>
      <c r="P146" s="18">
        <v>7.1603077463268397E-2</v>
      </c>
      <c r="Q146" s="19"/>
    </row>
    <row r="147" spans="1:17">
      <c r="A147" s="13" t="s">
        <v>39</v>
      </c>
      <c r="B147" s="14" t="s">
        <v>40</v>
      </c>
      <c r="C147" s="14" t="s">
        <v>168</v>
      </c>
      <c r="D147" s="14" t="s">
        <v>292</v>
      </c>
      <c r="E147" s="14" t="s">
        <v>293</v>
      </c>
      <c r="F147" s="14" t="s">
        <v>207</v>
      </c>
      <c r="G147" s="14" t="s">
        <v>208</v>
      </c>
      <c r="H147" s="14" t="s">
        <v>298</v>
      </c>
      <c r="I147" s="14" t="s">
        <v>147</v>
      </c>
      <c r="J147" s="15">
        <v>3000</v>
      </c>
      <c r="K147" s="14" t="s">
        <v>44</v>
      </c>
      <c r="L147" s="16">
        <v>95555844</v>
      </c>
      <c r="M147" s="17"/>
      <c r="N147" s="16">
        <v>88713751.5</v>
      </c>
      <c r="O147" s="16">
        <v>6842092.5</v>
      </c>
      <c r="P147" s="18">
        <v>7.1603077463268397E-2</v>
      </c>
      <c r="Q147" s="19"/>
    </row>
    <row r="148" spans="1:17">
      <c r="A148" s="13" t="s">
        <v>39</v>
      </c>
      <c r="B148" s="14" t="s">
        <v>40</v>
      </c>
      <c r="C148" s="14" t="s">
        <v>168</v>
      </c>
      <c r="D148" s="14" t="s">
        <v>292</v>
      </c>
      <c r="E148" s="14" t="s">
        <v>293</v>
      </c>
      <c r="F148" s="14" t="s">
        <v>207</v>
      </c>
      <c r="G148" s="14" t="s">
        <v>208</v>
      </c>
      <c r="H148" s="14" t="s">
        <v>299</v>
      </c>
      <c r="I148" s="14" t="s">
        <v>147</v>
      </c>
      <c r="J148" s="15">
        <v>3000</v>
      </c>
      <c r="K148" s="14" t="s">
        <v>44</v>
      </c>
      <c r="L148" s="16">
        <v>95555844</v>
      </c>
      <c r="M148" s="17"/>
      <c r="N148" s="16">
        <v>88713751.5</v>
      </c>
      <c r="O148" s="16">
        <v>6842092.5</v>
      </c>
      <c r="P148" s="18">
        <v>7.1603077463268397E-2</v>
      </c>
      <c r="Q148" s="19"/>
    </row>
    <row r="149" spans="1:17">
      <c r="A149" s="13" t="s">
        <v>39</v>
      </c>
      <c r="B149" s="14" t="s">
        <v>40</v>
      </c>
      <c r="C149" s="14" t="s">
        <v>168</v>
      </c>
      <c r="D149" s="14" t="s">
        <v>292</v>
      </c>
      <c r="E149" s="14" t="s">
        <v>293</v>
      </c>
      <c r="F149" s="14" t="s">
        <v>207</v>
      </c>
      <c r="G149" s="14" t="s">
        <v>208</v>
      </c>
      <c r="H149" s="14" t="s">
        <v>300</v>
      </c>
      <c r="I149" s="14" t="s">
        <v>147</v>
      </c>
      <c r="J149" s="15">
        <v>3000</v>
      </c>
      <c r="K149" s="14" t="s">
        <v>44</v>
      </c>
      <c r="L149" s="16">
        <v>95555844</v>
      </c>
      <c r="M149" s="17"/>
      <c r="N149" s="16">
        <v>88713751.5</v>
      </c>
      <c r="O149" s="16">
        <v>6842092.5</v>
      </c>
      <c r="P149" s="18">
        <v>7.1603077463268397E-2</v>
      </c>
      <c r="Q149" s="19"/>
    </row>
    <row r="150" spans="1:17">
      <c r="A150" s="13" t="s">
        <v>39</v>
      </c>
      <c r="B150" s="14" t="s">
        <v>40</v>
      </c>
      <c r="C150" s="14" t="s">
        <v>168</v>
      </c>
      <c r="D150" s="14" t="s">
        <v>292</v>
      </c>
      <c r="E150" s="14" t="s">
        <v>293</v>
      </c>
      <c r="F150" s="14" t="s">
        <v>207</v>
      </c>
      <c r="G150" s="14" t="s">
        <v>208</v>
      </c>
      <c r="H150" s="14" t="s">
        <v>301</v>
      </c>
      <c r="I150" s="14" t="s">
        <v>147</v>
      </c>
      <c r="J150" s="15">
        <v>3000</v>
      </c>
      <c r="K150" s="14" t="s">
        <v>44</v>
      </c>
      <c r="L150" s="16">
        <v>95555844</v>
      </c>
      <c r="M150" s="17"/>
      <c r="N150" s="16">
        <v>88713751.5</v>
      </c>
      <c r="O150" s="16">
        <v>6842092.5</v>
      </c>
      <c r="P150" s="18">
        <v>7.1603077463268397E-2</v>
      </c>
      <c r="Q150" s="19"/>
    </row>
    <row r="151" spans="1:17">
      <c r="A151" s="13" t="s">
        <v>39</v>
      </c>
      <c r="B151" s="14" t="s">
        <v>40</v>
      </c>
      <c r="C151" s="14" t="s">
        <v>168</v>
      </c>
      <c r="D151" s="14" t="s">
        <v>292</v>
      </c>
      <c r="E151" s="14" t="s">
        <v>293</v>
      </c>
      <c r="F151" s="14" t="s">
        <v>207</v>
      </c>
      <c r="G151" s="14" t="s">
        <v>208</v>
      </c>
      <c r="H151" s="14" t="s">
        <v>302</v>
      </c>
      <c r="I151" s="14" t="s">
        <v>147</v>
      </c>
      <c r="J151" s="15">
        <v>4000</v>
      </c>
      <c r="K151" s="14" t="s">
        <v>44</v>
      </c>
      <c r="L151" s="16">
        <v>127407792</v>
      </c>
      <c r="M151" s="17"/>
      <c r="N151" s="16">
        <v>118285002</v>
      </c>
      <c r="O151" s="16">
        <v>9122790</v>
      </c>
      <c r="P151" s="18">
        <v>7.1603077463268397E-2</v>
      </c>
      <c r="Q151" s="19"/>
    </row>
    <row r="152" spans="1:17">
      <c r="A152" s="13" t="s">
        <v>39</v>
      </c>
      <c r="B152" s="14" t="s">
        <v>40</v>
      </c>
      <c r="C152" s="14" t="s">
        <v>168</v>
      </c>
      <c r="D152" s="14" t="s">
        <v>292</v>
      </c>
      <c r="E152" s="14" t="s">
        <v>293</v>
      </c>
      <c r="F152" s="14" t="s">
        <v>207</v>
      </c>
      <c r="G152" s="14" t="s">
        <v>208</v>
      </c>
      <c r="H152" s="14" t="s">
        <v>303</v>
      </c>
      <c r="I152" s="14" t="s">
        <v>147</v>
      </c>
      <c r="J152" s="15">
        <v>4000</v>
      </c>
      <c r="K152" s="14" t="s">
        <v>44</v>
      </c>
      <c r="L152" s="16">
        <v>127407792</v>
      </c>
      <c r="M152" s="17"/>
      <c r="N152" s="16">
        <v>118285002</v>
      </c>
      <c r="O152" s="16">
        <v>9122790</v>
      </c>
      <c r="P152" s="18">
        <v>7.1603077463268397E-2</v>
      </c>
      <c r="Q152" s="19"/>
    </row>
    <row r="153" spans="1:17">
      <c r="A153" s="13" t="s">
        <v>39</v>
      </c>
      <c r="B153" s="14" t="s">
        <v>40</v>
      </c>
      <c r="C153" s="14" t="s">
        <v>168</v>
      </c>
      <c r="D153" s="14" t="s">
        <v>292</v>
      </c>
      <c r="E153" s="14" t="s">
        <v>293</v>
      </c>
      <c r="F153" s="14" t="s">
        <v>207</v>
      </c>
      <c r="G153" s="14" t="s">
        <v>208</v>
      </c>
      <c r="H153" s="14" t="s">
        <v>304</v>
      </c>
      <c r="I153" s="14" t="s">
        <v>147</v>
      </c>
      <c r="J153" s="15">
        <v>4000</v>
      </c>
      <c r="K153" s="14" t="s">
        <v>44</v>
      </c>
      <c r="L153" s="16">
        <v>127407792</v>
      </c>
      <c r="M153" s="17"/>
      <c r="N153" s="16">
        <v>118285002</v>
      </c>
      <c r="O153" s="16">
        <v>9122790</v>
      </c>
      <c r="P153" s="18">
        <v>7.1603077463268397E-2</v>
      </c>
      <c r="Q153" s="19"/>
    </row>
    <row r="154" spans="1:17">
      <c r="A154" s="13" t="s">
        <v>39</v>
      </c>
      <c r="B154" s="14" t="s">
        <v>40</v>
      </c>
      <c r="C154" s="14" t="s">
        <v>168</v>
      </c>
      <c r="D154" s="14" t="s">
        <v>292</v>
      </c>
      <c r="E154" s="14" t="s">
        <v>293</v>
      </c>
      <c r="F154" s="14" t="s">
        <v>207</v>
      </c>
      <c r="G154" s="14" t="s">
        <v>208</v>
      </c>
      <c r="H154" s="14" t="s">
        <v>305</v>
      </c>
      <c r="I154" s="14" t="s">
        <v>147</v>
      </c>
      <c r="J154" s="15">
        <v>3000</v>
      </c>
      <c r="K154" s="14" t="s">
        <v>44</v>
      </c>
      <c r="L154" s="16">
        <v>95555844</v>
      </c>
      <c r="M154" s="17"/>
      <c r="N154" s="16">
        <v>88713751.5</v>
      </c>
      <c r="O154" s="16">
        <v>6842092.5</v>
      </c>
      <c r="P154" s="18">
        <v>7.1603077463268397E-2</v>
      </c>
      <c r="Q154" s="19"/>
    </row>
    <row r="155" spans="1:17">
      <c r="A155" s="13" t="s">
        <v>39</v>
      </c>
      <c r="B155" s="14" t="s">
        <v>40</v>
      </c>
      <c r="C155" s="14" t="s">
        <v>168</v>
      </c>
      <c r="D155" s="14" t="s">
        <v>292</v>
      </c>
      <c r="E155" s="14" t="s">
        <v>293</v>
      </c>
      <c r="F155" s="14" t="s">
        <v>207</v>
      </c>
      <c r="G155" s="14" t="s">
        <v>208</v>
      </c>
      <c r="H155" s="14" t="s">
        <v>306</v>
      </c>
      <c r="I155" s="14" t="s">
        <v>147</v>
      </c>
      <c r="J155" s="15">
        <v>1000</v>
      </c>
      <c r="K155" s="14" t="s">
        <v>44</v>
      </c>
      <c r="L155" s="16">
        <v>31865701</v>
      </c>
      <c r="M155" s="17"/>
      <c r="N155" s="16">
        <v>29571250.5</v>
      </c>
      <c r="O155" s="16">
        <v>2294450.5</v>
      </c>
      <c r="P155" s="18">
        <v>7.2003766683180703E-2</v>
      </c>
      <c r="Q155" s="19"/>
    </row>
    <row r="156" spans="1:17">
      <c r="A156" s="13" t="s">
        <v>39</v>
      </c>
      <c r="B156" s="14" t="s">
        <v>40</v>
      </c>
      <c r="C156" s="14" t="s">
        <v>168</v>
      </c>
      <c r="D156" s="14" t="s">
        <v>292</v>
      </c>
      <c r="E156" s="14" t="s">
        <v>293</v>
      </c>
      <c r="F156" s="14" t="s">
        <v>207</v>
      </c>
      <c r="G156" s="14" t="s">
        <v>208</v>
      </c>
      <c r="H156" s="14" t="s">
        <v>307</v>
      </c>
      <c r="I156" s="14" t="s">
        <v>147</v>
      </c>
      <c r="J156" s="15">
        <v>13000</v>
      </c>
      <c r="K156" s="14" t="s">
        <v>44</v>
      </c>
      <c r="L156" s="16">
        <v>414075324</v>
      </c>
      <c r="M156" s="17"/>
      <c r="N156" s="16">
        <v>384426256.5</v>
      </c>
      <c r="O156" s="16">
        <v>29649067.5</v>
      </c>
      <c r="P156" s="18">
        <v>7.1603077463268397E-2</v>
      </c>
      <c r="Q156" s="19"/>
    </row>
    <row r="157" spans="1:17">
      <c r="A157" s="13" t="s">
        <v>39</v>
      </c>
      <c r="B157" s="14" t="s">
        <v>40</v>
      </c>
      <c r="C157" s="14" t="s">
        <v>168</v>
      </c>
      <c r="D157" s="14" t="s">
        <v>292</v>
      </c>
      <c r="E157" s="14" t="s">
        <v>293</v>
      </c>
      <c r="F157" s="14" t="s">
        <v>207</v>
      </c>
      <c r="G157" s="14" t="s">
        <v>208</v>
      </c>
      <c r="H157" s="14" t="s">
        <v>308</v>
      </c>
      <c r="I157" s="14" t="s">
        <v>147</v>
      </c>
      <c r="J157" s="15">
        <v>8000</v>
      </c>
      <c r="K157" s="14" t="s">
        <v>44</v>
      </c>
      <c r="L157" s="16">
        <v>254815584</v>
      </c>
      <c r="M157" s="17"/>
      <c r="N157" s="16">
        <v>236570004</v>
      </c>
      <c r="O157" s="16">
        <v>18245580</v>
      </c>
      <c r="P157" s="18">
        <v>7.1603077463268397E-2</v>
      </c>
      <c r="Q157" s="19"/>
    </row>
    <row r="158" spans="1:17">
      <c r="A158" s="13" t="s">
        <v>39</v>
      </c>
      <c r="B158" s="14" t="s">
        <v>40</v>
      </c>
      <c r="C158" s="14" t="s">
        <v>168</v>
      </c>
      <c r="D158" s="14" t="s">
        <v>292</v>
      </c>
      <c r="E158" s="14" t="s">
        <v>293</v>
      </c>
      <c r="F158" s="14" t="s">
        <v>207</v>
      </c>
      <c r="G158" s="14" t="s">
        <v>208</v>
      </c>
      <c r="H158" s="14" t="s">
        <v>309</v>
      </c>
      <c r="I158" s="14" t="s">
        <v>147</v>
      </c>
      <c r="J158" s="15">
        <v>7000</v>
      </c>
      <c r="K158" s="14" t="s">
        <v>44</v>
      </c>
      <c r="L158" s="16">
        <v>222963636</v>
      </c>
      <c r="M158" s="17"/>
      <c r="N158" s="16">
        <v>206998753.5</v>
      </c>
      <c r="O158" s="16">
        <v>15964882.5</v>
      </c>
      <c r="P158" s="18">
        <v>7.1603077463268397E-2</v>
      </c>
      <c r="Q158" s="19"/>
    </row>
    <row r="159" spans="1:17">
      <c r="A159" s="13" t="s">
        <v>39</v>
      </c>
      <c r="B159" s="14" t="s">
        <v>40</v>
      </c>
      <c r="C159" s="14" t="s">
        <v>168</v>
      </c>
      <c r="D159" s="14" t="s">
        <v>292</v>
      </c>
      <c r="E159" s="14" t="s">
        <v>293</v>
      </c>
      <c r="F159" s="14" t="s">
        <v>207</v>
      </c>
      <c r="G159" s="14" t="s">
        <v>208</v>
      </c>
      <c r="H159" s="14" t="s">
        <v>310</v>
      </c>
      <c r="I159" s="14" t="s">
        <v>147</v>
      </c>
      <c r="J159" s="15">
        <v>7000</v>
      </c>
      <c r="K159" s="14" t="s">
        <v>44</v>
      </c>
      <c r="L159" s="16">
        <v>222963636</v>
      </c>
      <c r="M159" s="17"/>
      <c r="N159" s="16">
        <v>206998753.5</v>
      </c>
      <c r="O159" s="16">
        <v>15964882.5</v>
      </c>
      <c r="P159" s="18">
        <v>7.1603077463268397E-2</v>
      </c>
      <c r="Q159" s="19"/>
    </row>
    <row r="160" spans="1:17">
      <c r="A160" s="13" t="s">
        <v>39</v>
      </c>
      <c r="B160" s="14" t="s">
        <v>40</v>
      </c>
      <c r="C160" s="14" t="s">
        <v>168</v>
      </c>
      <c r="D160" s="14" t="s">
        <v>292</v>
      </c>
      <c r="E160" s="14" t="s">
        <v>293</v>
      </c>
      <c r="F160" s="14" t="s">
        <v>207</v>
      </c>
      <c r="G160" s="14" t="s">
        <v>208</v>
      </c>
      <c r="H160" s="14" t="s">
        <v>311</v>
      </c>
      <c r="I160" s="14" t="s">
        <v>147</v>
      </c>
      <c r="J160" s="15">
        <v>5000</v>
      </c>
      <c r="K160" s="14" t="s">
        <v>44</v>
      </c>
      <c r="L160" s="16">
        <v>159259740</v>
      </c>
      <c r="M160" s="17"/>
      <c r="N160" s="16">
        <v>147856252.5</v>
      </c>
      <c r="O160" s="16">
        <v>11403487.5</v>
      </c>
      <c r="P160" s="18">
        <v>7.1603077463268397E-2</v>
      </c>
      <c r="Q160" s="19"/>
    </row>
    <row r="161" spans="1:17">
      <c r="A161" s="13" t="s">
        <v>39</v>
      </c>
      <c r="B161" s="14" t="s">
        <v>40</v>
      </c>
      <c r="C161" s="14" t="s">
        <v>168</v>
      </c>
      <c r="D161" s="14" t="s">
        <v>292</v>
      </c>
      <c r="E161" s="14" t="s">
        <v>293</v>
      </c>
      <c r="F161" s="14" t="s">
        <v>207</v>
      </c>
      <c r="G161" s="14" t="s">
        <v>208</v>
      </c>
      <c r="H161" s="14" t="s">
        <v>312</v>
      </c>
      <c r="I161" s="14" t="s">
        <v>147</v>
      </c>
      <c r="J161" s="15">
        <v>7000</v>
      </c>
      <c r="K161" s="14" t="s">
        <v>44</v>
      </c>
      <c r="L161" s="16">
        <v>222963636</v>
      </c>
      <c r="M161" s="17"/>
      <c r="N161" s="16">
        <v>206998753.5</v>
      </c>
      <c r="O161" s="16">
        <v>15964882.5</v>
      </c>
      <c r="P161" s="18">
        <v>7.1603077463268397E-2</v>
      </c>
      <c r="Q161" s="19"/>
    </row>
    <row r="162" spans="1:17">
      <c r="A162" s="13" t="s">
        <v>39</v>
      </c>
      <c r="B162" s="14" t="s">
        <v>40</v>
      </c>
      <c r="C162" s="14" t="s">
        <v>168</v>
      </c>
      <c r="D162" s="14" t="s">
        <v>292</v>
      </c>
      <c r="E162" s="14" t="s">
        <v>293</v>
      </c>
      <c r="F162" s="14" t="s">
        <v>207</v>
      </c>
      <c r="G162" s="14" t="s">
        <v>208</v>
      </c>
      <c r="H162" s="14" t="s">
        <v>313</v>
      </c>
      <c r="I162" s="14" t="s">
        <v>147</v>
      </c>
      <c r="J162" s="15">
        <v>7000</v>
      </c>
      <c r="K162" s="14" t="s">
        <v>44</v>
      </c>
      <c r="L162" s="16">
        <v>222963636</v>
      </c>
      <c r="M162" s="17"/>
      <c r="N162" s="16">
        <v>206998753.5</v>
      </c>
      <c r="O162" s="16">
        <v>15964882.5</v>
      </c>
      <c r="P162" s="18">
        <v>7.1603077463268397E-2</v>
      </c>
      <c r="Q162" s="19"/>
    </row>
    <row r="163" spans="1:17">
      <c r="A163" s="13" t="s">
        <v>39</v>
      </c>
      <c r="B163" s="14" t="s">
        <v>40</v>
      </c>
      <c r="C163" s="14" t="s">
        <v>168</v>
      </c>
      <c r="D163" s="14" t="s">
        <v>292</v>
      </c>
      <c r="E163" s="14" t="s">
        <v>293</v>
      </c>
      <c r="F163" s="14" t="s">
        <v>207</v>
      </c>
      <c r="G163" s="14" t="s">
        <v>208</v>
      </c>
      <c r="H163" s="14" t="s">
        <v>314</v>
      </c>
      <c r="I163" s="14" t="s">
        <v>147</v>
      </c>
      <c r="J163" s="15">
        <v>8000</v>
      </c>
      <c r="K163" s="14" t="s">
        <v>44</v>
      </c>
      <c r="L163" s="16">
        <v>254815584</v>
      </c>
      <c r="M163" s="17"/>
      <c r="N163" s="16">
        <v>236570004</v>
      </c>
      <c r="O163" s="16">
        <v>18245580</v>
      </c>
      <c r="P163" s="18">
        <v>7.1603077463268397E-2</v>
      </c>
      <c r="Q163" s="19"/>
    </row>
    <row r="164" spans="1:17">
      <c r="A164" s="13" t="s">
        <v>39</v>
      </c>
      <c r="B164" s="14" t="s">
        <v>40</v>
      </c>
      <c r="C164" s="14" t="s">
        <v>168</v>
      </c>
      <c r="D164" s="14" t="s">
        <v>292</v>
      </c>
      <c r="E164" s="14" t="s">
        <v>293</v>
      </c>
      <c r="F164" s="14" t="s">
        <v>207</v>
      </c>
      <c r="G164" s="14" t="s">
        <v>208</v>
      </c>
      <c r="H164" s="14" t="s">
        <v>315</v>
      </c>
      <c r="I164" s="14" t="s">
        <v>147</v>
      </c>
      <c r="J164" s="15">
        <v>8000</v>
      </c>
      <c r="K164" s="14" t="s">
        <v>44</v>
      </c>
      <c r="L164" s="16">
        <v>254815584</v>
      </c>
      <c r="M164" s="17"/>
      <c r="N164" s="16">
        <v>236570004</v>
      </c>
      <c r="O164" s="16">
        <v>18245580</v>
      </c>
      <c r="P164" s="18">
        <v>7.1603077463268397E-2</v>
      </c>
      <c r="Q164" s="19"/>
    </row>
    <row r="165" spans="1:17">
      <c r="A165" s="13" t="s">
        <v>39</v>
      </c>
      <c r="B165" s="14" t="s">
        <v>40</v>
      </c>
      <c r="C165" s="14" t="s">
        <v>168</v>
      </c>
      <c r="D165" s="14" t="s">
        <v>292</v>
      </c>
      <c r="E165" s="14" t="s">
        <v>293</v>
      </c>
      <c r="F165" s="14" t="s">
        <v>207</v>
      </c>
      <c r="G165" s="14" t="s">
        <v>208</v>
      </c>
      <c r="H165" s="14" t="s">
        <v>316</v>
      </c>
      <c r="I165" s="14" t="s">
        <v>147</v>
      </c>
      <c r="J165" s="15">
        <v>7000</v>
      </c>
      <c r="K165" s="14" t="s">
        <v>44</v>
      </c>
      <c r="L165" s="16">
        <v>222963636</v>
      </c>
      <c r="M165" s="17"/>
      <c r="N165" s="16">
        <v>206998753.5</v>
      </c>
      <c r="O165" s="16">
        <v>15964882.5</v>
      </c>
      <c r="P165" s="18">
        <v>7.1603077463268397E-2</v>
      </c>
      <c r="Q165" s="19"/>
    </row>
    <row r="166" spans="1:17">
      <c r="A166" s="13" t="s">
        <v>39</v>
      </c>
      <c r="B166" s="14" t="s">
        <v>40</v>
      </c>
      <c r="C166" s="14" t="s">
        <v>168</v>
      </c>
      <c r="D166" s="14" t="s">
        <v>292</v>
      </c>
      <c r="E166" s="14" t="s">
        <v>293</v>
      </c>
      <c r="F166" s="14" t="s">
        <v>207</v>
      </c>
      <c r="G166" s="14" t="s">
        <v>208</v>
      </c>
      <c r="H166" s="14" t="s">
        <v>317</v>
      </c>
      <c r="I166" s="14" t="s">
        <v>147</v>
      </c>
      <c r="J166" s="15">
        <v>8000</v>
      </c>
      <c r="K166" s="14" t="s">
        <v>44</v>
      </c>
      <c r="L166" s="16">
        <v>254815584</v>
      </c>
      <c r="M166" s="17"/>
      <c r="N166" s="16">
        <v>236570004</v>
      </c>
      <c r="O166" s="16">
        <v>18245580</v>
      </c>
      <c r="P166" s="18">
        <v>7.1603077463268397E-2</v>
      </c>
      <c r="Q166" s="19"/>
    </row>
    <row r="167" spans="1:17">
      <c r="A167" s="13" t="s">
        <v>39</v>
      </c>
      <c r="B167" s="14" t="s">
        <v>40</v>
      </c>
      <c r="C167" s="14" t="s">
        <v>168</v>
      </c>
      <c r="D167" s="14" t="s">
        <v>292</v>
      </c>
      <c r="E167" s="14" t="s">
        <v>293</v>
      </c>
      <c r="F167" s="14" t="s">
        <v>207</v>
      </c>
      <c r="G167" s="14" t="s">
        <v>208</v>
      </c>
      <c r="H167" s="14" t="s">
        <v>318</v>
      </c>
      <c r="I167" s="14" t="s">
        <v>147</v>
      </c>
      <c r="J167" s="15">
        <v>11000</v>
      </c>
      <c r="K167" s="14" t="s">
        <v>44</v>
      </c>
      <c r="L167" s="16">
        <v>350371428</v>
      </c>
      <c r="M167" s="17"/>
      <c r="N167" s="16">
        <v>325283755.5</v>
      </c>
      <c r="O167" s="16">
        <v>25087672.5</v>
      </c>
      <c r="P167" s="18">
        <v>7.1603077463268397E-2</v>
      </c>
      <c r="Q167" s="19"/>
    </row>
    <row r="168" spans="1:17">
      <c r="A168" s="13" t="s">
        <v>39</v>
      </c>
      <c r="B168" s="14" t="s">
        <v>40</v>
      </c>
      <c r="C168" s="14" t="s">
        <v>168</v>
      </c>
      <c r="D168" s="14" t="s">
        <v>292</v>
      </c>
      <c r="E168" s="14" t="s">
        <v>293</v>
      </c>
      <c r="F168" s="14" t="s">
        <v>207</v>
      </c>
      <c r="G168" s="14" t="s">
        <v>208</v>
      </c>
      <c r="H168" s="14" t="s">
        <v>319</v>
      </c>
      <c r="I168" s="14" t="s">
        <v>147</v>
      </c>
      <c r="J168" s="15">
        <v>5000</v>
      </c>
      <c r="K168" s="14" t="s">
        <v>44</v>
      </c>
      <c r="L168" s="16">
        <v>159259740</v>
      </c>
      <c r="M168" s="17"/>
      <c r="N168" s="16">
        <v>147856252.5</v>
      </c>
      <c r="O168" s="16">
        <v>11403487.5</v>
      </c>
      <c r="P168" s="18">
        <v>7.1603077463268397E-2</v>
      </c>
      <c r="Q168" s="19"/>
    </row>
    <row r="169" spans="1:17">
      <c r="A169" s="13" t="s">
        <v>39</v>
      </c>
      <c r="B169" s="14" t="s">
        <v>40</v>
      </c>
      <c r="C169" s="14" t="s">
        <v>168</v>
      </c>
      <c r="D169" s="14" t="s">
        <v>292</v>
      </c>
      <c r="E169" s="14" t="s">
        <v>293</v>
      </c>
      <c r="F169" s="14" t="s">
        <v>207</v>
      </c>
      <c r="G169" s="14" t="s">
        <v>208</v>
      </c>
      <c r="H169" s="14" t="s">
        <v>320</v>
      </c>
      <c r="I169" s="14" t="s">
        <v>147</v>
      </c>
      <c r="J169" s="15">
        <v>7000</v>
      </c>
      <c r="K169" s="14" t="s">
        <v>44</v>
      </c>
      <c r="L169" s="16">
        <v>222963636</v>
      </c>
      <c r="M169" s="17"/>
      <c r="N169" s="16">
        <v>206998753.5</v>
      </c>
      <c r="O169" s="16">
        <v>15964882.5</v>
      </c>
      <c r="P169" s="18">
        <v>7.1603077463268397E-2</v>
      </c>
      <c r="Q169" s="19"/>
    </row>
    <row r="170" spans="1:17">
      <c r="A170" s="13" t="s">
        <v>39</v>
      </c>
      <c r="B170" s="14" t="s">
        <v>40</v>
      </c>
      <c r="C170" s="14" t="s">
        <v>168</v>
      </c>
      <c r="D170" s="14" t="s">
        <v>292</v>
      </c>
      <c r="E170" s="14" t="s">
        <v>293</v>
      </c>
      <c r="F170" s="14" t="s">
        <v>207</v>
      </c>
      <c r="G170" s="14" t="s">
        <v>208</v>
      </c>
      <c r="H170" s="14" t="s">
        <v>321</v>
      </c>
      <c r="I170" s="14" t="s">
        <v>147</v>
      </c>
      <c r="J170" s="15">
        <v>7000</v>
      </c>
      <c r="K170" s="14" t="s">
        <v>44</v>
      </c>
      <c r="L170" s="16">
        <v>222963636</v>
      </c>
      <c r="M170" s="17"/>
      <c r="N170" s="16">
        <v>206998753.5</v>
      </c>
      <c r="O170" s="16">
        <v>15964882.5</v>
      </c>
      <c r="P170" s="18">
        <v>7.1603077463268397E-2</v>
      </c>
      <c r="Q170" s="19"/>
    </row>
    <row r="171" spans="1:17">
      <c r="A171" s="13" t="s">
        <v>39</v>
      </c>
      <c r="B171" s="14" t="s">
        <v>40</v>
      </c>
      <c r="C171" s="14" t="s">
        <v>168</v>
      </c>
      <c r="D171" s="14" t="s">
        <v>292</v>
      </c>
      <c r="E171" s="14" t="s">
        <v>293</v>
      </c>
      <c r="F171" s="14" t="s">
        <v>322</v>
      </c>
      <c r="G171" s="14" t="s">
        <v>323</v>
      </c>
      <c r="H171" s="14" t="s">
        <v>324</v>
      </c>
      <c r="I171" s="14" t="s">
        <v>147</v>
      </c>
      <c r="J171" s="15">
        <v>450</v>
      </c>
      <c r="K171" s="14" t="s">
        <v>44</v>
      </c>
      <c r="L171" s="16">
        <v>14737500</v>
      </c>
      <c r="M171" s="17"/>
      <c r="N171" s="16">
        <v>13306946.949999999</v>
      </c>
      <c r="O171" s="16">
        <v>1430553.05</v>
      </c>
      <c r="P171" s="18">
        <v>9.7068909245122903E-2</v>
      </c>
      <c r="Q171" s="19"/>
    </row>
    <row r="172" spans="1:17">
      <c r="A172" s="13" t="s">
        <v>39</v>
      </c>
      <c r="B172" s="14" t="s">
        <v>40</v>
      </c>
      <c r="C172" s="14" t="s">
        <v>168</v>
      </c>
      <c r="D172" s="14" t="s">
        <v>292</v>
      </c>
      <c r="E172" s="14" t="s">
        <v>293</v>
      </c>
      <c r="F172" s="14" t="s">
        <v>243</v>
      </c>
      <c r="G172" s="14" t="s">
        <v>244</v>
      </c>
      <c r="H172" s="14" t="s">
        <v>325</v>
      </c>
      <c r="I172" s="14" t="s">
        <v>147</v>
      </c>
      <c r="J172" s="15">
        <v>3000</v>
      </c>
      <c r="K172" s="14" t="s">
        <v>44</v>
      </c>
      <c r="L172" s="16">
        <v>96229800</v>
      </c>
      <c r="M172" s="17"/>
      <c r="N172" s="16">
        <v>88713751.5</v>
      </c>
      <c r="O172" s="16">
        <v>7516048.5</v>
      </c>
      <c r="P172" s="18">
        <v>7.8105207534464302E-2</v>
      </c>
      <c r="Q172" s="19"/>
    </row>
    <row r="173" spans="1:17">
      <c r="A173" s="13" t="s">
        <v>39</v>
      </c>
      <c r="B173" s="14" t="s">
        <v>40</v>
      </c>
      <c r="C173" s="14" t="s">
        <v>168</v>
      </c>
      <c r="D173" s="14" t="s">
        <v>292</v>
      </c>
      <c r="E173" s="14" t="s">
        <v>293</v>
      </c>
      <c r="F173" s="14" t="s">
        <v>243</v>
      </c>
      <c r="G173" s="14" t="s">
        <v>244</v>
      </c>
      <c r="H173" s="14" t="s">
        <v>326</v>
      </c>
      <c r="I173" s="14" t="s">
        <v>147</v>
      </c>
      <c r="J173" s="15">
        <v>3000</v>
      </c>
      <c r="K173" s="14" t="s">
        <v>44</v>
      </c>
      <c r="L173" s="16">
        <v>96229800</v>
      </c>
      <c r="M173" s="17"/>
      <c r="N173" s="16">
        <v>88713751.5</v>
      </c>
      <c r="O173" s="16">
        <v>7516048.5</v>
      </c>
      <c r="P173" s="18">
        <v>7.8105207534464302E-2</v>
      </c>
      <c r="Q173" s="19"/>
    </row>
    <row r="174" spans="1:17">
      <c r="A174" s="13" t="s">
        <v>39</v>
      </c>
      <c r="B174" s="14" t="s">
        <v>40</v>
      </c>
      <c r="C174" s="14" t="s">
        <v>168</v>
      </c>
      <c r="D174" s="14" t="s">
        <v>292</v>
      </c>
      <c r="E174" s="14" t="s">
        <v>293</v>
      </c>
      <c r="F174" s="14" t="s">
        <v>253</v>
      </c>
      <c r="G174" s="14" t="s">
        <v>254</v>
      </c>
      <c r="H174" s="14" t="s">
        <v>327</v>
      </c>
      <c r="I174" s="14" t="s">
        <v>147</v>
      </c>
      <c r="J174" s="15">
        <v>500</v>
      </c>
      <c r="K174" s="14" t="s">
        <v>44</v>
      </c>
      <c r="L174" s="16">
        <v>16038300</v>
      </c>
      <c r="M174" s="17"/>
      <c r="N174" s="16">
        <v>14785625.25</v>
      </c>
      <c r="O174" s="16">
        <v>1252674.75</v>
      </c>
      <c r="P174" s="18">
        <v>7.8105207534464302E-2</v>
      </c>
      <c r="Q174" s="19"/>
    </row>
    <row r="175" spans="1:17">
      <c r="A175" s="13" t="s">
        <v>39</v>
      </c>
      <c r="B175" s="14" t="s">
        <v>40</v>
      </c>
      <c r="C175" s="14" t="s">
        <v>168</v>
      </c>
      <c r="D175" s="14" t="s">
        <v>292</v>
      </c>
      <c r="E175" s="14" t="s">
        <v>293</v>
      </c>
      <c r="F175" s="14"/>
      <c r="G175" s="14"/>
      <c r="H175" s="14"/>
      <c r="I175" s="14"/>
      <c r="J175" s="15"/>
      <c r="K175" s="14" t="s">
        <v>44</v>
      </c>
      <c r="L175" s="16"/>
      <c r="M175" s="17"/>
      <c r="N175" s="16"/>
      <c r="O175" s="16"/>
      <c r="P175" s="18"/>
      <c r="Q175" s="19">
        <v>-130950</v>
      </c>
    </row>
    <row r="176" spans="1:17">
      <c r="A176" s="13" t="s">
        <v>39</v>
      </c>
      <c r="B176" s="14" t="s">
        <v>40</v>
      </c>
      <c r="C176" s="14" t="s">
        <v>168</v>
      </c>
      <c r="D176" s="14" t="s">
        <v>328</v>
      </c>
      <c r="E176" s="14" t="s">
        <v>329</v>
      </c>
      <c r="F176" s="14" t="s">
        <v>330</v>
      </c>
      <c r="G176" s="14" t="s">
        <v>331</v>
      </c>
      <c r="H176" s="14" t="s">
        <v>332</v>
      </c>
      <c r="I176" s="14" t="s">
        <v>147</v>
      </c>
      <c r="J176" s="15">
        <v>1000</v>
      </c>
      <c r="K176" s="14" t="s">
        <v>44</v>
      </c>
      <c r="L176" s="16">
        <v>113875000</v>
      </c>
      <c r="M176" s="17"/>
      <c r="N176" s="16">
        <v>106953000</v>
      </c>
      <c r="O176" s="16">
        <v>6922000</v>
      </c>
      <c r="P176" s="18">
        <v>6.0785949506037301E-2</v>
      </c>
      <c r="Q176" s="19"/>
    </row>
    <row r="177" spans="1:17">
      <c r="A177" s="13" t="s">
        <v>39</v>
      </c>
      <c r="B177" s="14" t="s">
        <v>40</v>
      </c>
      <c r="C177" s="14" t="s">
        <v>168</v>
      </c>
      <c r="D177" s="14" t="s">
        <v>328</v>
      </c>
      <c r="E177" s="14" t="s">
        <v>329</v>
      </c>
      <c r="F177" s="14"/>
      <c r="G177" s="14"/>
      <c r="H177" s="14"/>
      <c r="I177" s="14"/>
      <c r="J177" s="15"/>
      <c r="K177" s="14" t="s">
        <v>44</v>
      </c>
      <c r="L177" s="16"/>
      <c r="M177" s="17"/>
      <c r="N177" s="16"/>
      <c r="O177" s="16"/>
      <c r="P177" s="18"/>
      <c r="Q177" s="19">
        <v>-1177846</v>
      </c>
    </row>
    <row r="178" spans="1:17">
      <c r="A178" s="13" t="s">
        <v>39</v>
      </c>
      <c r="B178" s="14" t="s">
        <v>40</v>
      </c>
      <c r="C178" s="14" t="s">
        <v>168</v>
      </c>
      <c r="D178" s="14" t="s">
        <v>333</v>
      </c>
      <c r="E178" s="14" t="s">
        <v>334</v>
      </c>
      <c r="F178" s="14" t="s">
        <v>335</v>
      </c>
      <c r="G178" s="14" t="s">
        <v>336</v>
      </c>
      <c r="H178" s="14" t="s">
        <v>337</v>
      </c>
      <c r="I178" s="14" t="s">
        <v>147</v>
      </c>
      <c r="J178" s="15">
        <v>2775</v>
      </c>
      <c r="K178" s="14" t="s">
        <v>44</v>
      </c>
      <c r="L178" s="16">
        <v>206432028</v>
      </c>
      <c r="M178" s="17"/>
      <c r="N178" s="16">
        <v>182741575.5</v>
      </c>
      <c r="O178" s="16">
        <v>23690452.5</v>
      </c>
      <c r="P178" s="18">
        <v>0.114761516076371</v>
      </c>
      <c r="Q178" s="19"/>
    </row>
    <row r="179" spans="1:17">
      <c r="A179" s="13" t="s">
        <v>39</v>
      </c>
      <c r="B179" s="14" t="s">
        <v>40</v>
      </c>
      <c r="C179" s="14" t="s">
        <v>168</v>
      </c>
      <c r="D179" s="14" t="s">
        <v>333</v>
      </c>
      <c r="E179" s="14" t="s">
        <v>334</v>
      </c>
      <c r="F179" s="14" t="s">
        <v>179</v>
      </c>
      <c r="G179" s="14" t="s">
        <v>180</v>
      </c>
      <c r="H179" s="14" t="s">
        <v>338</v>
      </c>
      <c r="I179" s="14" t="s">
        <v>147</v>
      </c>
      <c r="J179" s="15">
        <v>3000</v>
      </c>
      <c r="K179" s="14" t="s">
        <v>44</v>
      </c>
      <c r="L179" s="16">
        <v>216444000</v>
      </c>
      <c r="M179" s="17"/>
      <c r="N179" s="16">
        <v>197558460</v>
      </c>
      <c r="O179" s="16">
        <v>18885540</v>
      </c>
      <c r="P179" s="18">
        <v>8.72537007262848E-2</v>
      </c>
      <c r="Q179" s="19"/>
    </row>
    <row r="180" spans="1:17">
      <c r="A180" s="13" t="s">
        <v>39</v>
      </c>
      <c r="B180" s="14" t="s">
        <v>40</v>
      </c>
      <c r="C180" s="14" t="s">
        <v>168</v>
      </c>
      <c r="D180" s="14" t="s">
        <v>333</v>
      </c>
      <c r="E180" s="14" t="s">
        <v>334</v>
      </c>
      <c r="F180" s="14" t="s">
        <v>179</v>
      </c>
      <c r="G180" s="14" t="s">
        <v>180</v>
      </c>
      <c r="H180" s="14" t="s">
        <v>339</v>
      </c>
      <c r="I180" s="14" t="s">
        <v>147</v>
      </c>
      <c r="J180" s="15">
        <v>4000</v>
      </c>
      <c r="K180" s="14" t="s">
        <v>44</v>
      </c>
      <c r="L180" s="16">
        <v>288592000</v>
      </c>
      <c r="M180" s="17"/>
      <c r="N180" s="16">
        <v>263411280</v>
      </c>
      <c r="O180" s="16">
        <v>25180720</v>
      </c>
      <c r="P180" s="18">
        <v>8.72537007262848E-2</v>
      </c>
      <c r="Q180" s="19"/>
    </row>
    <row r="181" spans="1:17">
      <c r="A181" s="13" t="s">
        <v>39</v>
      </c>
      <c r="B181" s="14" t="s">
        <v>40</v>
      </c>
      <c r="C181" s="14" t="s">
        <v>168</v>
      </c>
      <c r="D181" s="14" t="s">
        <v>333</v>
      </c>
      <c r="E181" s="14" t="s">
        <v>334</v>
      </c>
      <c r="F181" s="14" t="s">
        <v>340</v>
      </c>
      <c r="G181" s="14" t="s">
        <v>341</v>
      </c>
      <c r="H181" s="14" t="s">
        <v>342</v>
      </c>
      <c r="I181" s="14" t="s">
        <v>147</v>
      </c>
      <c r="J181" s="15">
        <v>5000</v>
      </c>
      <c r="K181" s="14" t="s">
        <v>44</v>
      </c>
      <c r="L181" s="16">
        <v>370405000</v>
      </c>
      <c r="M181" s="17"/>
      <c r="N181" s="16">
        <v>330010650</v>
      </c>
      <c r="O181" s="16">
        <v>40394350</v>
      </c>
      <c r="P181" s="18">
        <v>0.10905454839972401</v>
      </c>
      <c r="Q181" s="19"/>
    </row>
    <row r="182" spans="1:17">
      <c r="A182" s="13" t="s">
        <v>39</v>
      </c>
      <c r="B182" s="14" t="s">
        <v>40</v>
      </c>
      <c r="C182" s="14" t="s">
        <v>168</v>
      </c>
      <c r="D182" s="14" t="s">
        <v>333</v>
      </c>
      <c r="E182" s="14" t="s">
        <v>334</v>
      </c>
      <c r="F182" s="14"/>
      <c r="G182" s="14"/>
      <c r="H182" s="14" t="s">
        <v>343</v>
      </c>
      <c r="I182" s="14"/>
      <c r="J182" s="15"/>
      <c r="K182" s="14" t="s">
        <v>44</v>
      </c>
      <c r="L182" s="16"/>
      <c r="M182" s="17"/>
      <c r="N182" s="16">
        <v>7161000</v>
      </c>
      <c r="O182" s="16">
        <v>-7161000</v>
      </c>
      <c r="P182" s="18"/>
      <c r="Q182" s="19"/>
    </row>
    <row r="183" spans="1:17">
      <c r="A183" s="13" t="s">
        <v>39</v>
      </c>
      <c r="B183" s="14" t="s">
        <v>40</v>
      </c>
      <c r="C183" s="14" t="s">
        <v>168</v>
      </c>
      <c r="D183" s="14" t="s">
        <v>333</v>
      </c>
      <c r="E183" s="14" t="s">
        <v>334</v>
      </c>
      <c r="F183" s="14"/>
      <c r="G183" s="14"/>
      <c r="H183" s="14" t="s">
        <v>344</v>
      </c>
      <c r="I183" s="14"/>
      <c r="J183" s="15"/>
      <c r="K183" s="14" t="s">
        <v>44</v>
      </c>
      <c r="L183" s="16"/>
      <c r="M183" s="17"/>
      <c r="N183" s="16">
        <v>23664215</v>
      </c>
      <c r="O183" s="16">
        <v>-23664215</v>
      </c>
      <c r="P183" s="18"/>
      <c r="Q183" s="19"/>
    </row>
    <row r="184" spans="1:17">
      <c r="A184" s="13" t="s">
        <v>39</v>
      </c>
      <c r="B184" s="14" t="s">
        <v>40</v>
      </c>
      <c r="C184" s="14" t="s">
        <v>168</v>
      </c>
      <c r="D184" s="14" t="s">
        <v>333</v>
      </c>
      <c r="E184" s="14" t="s">
        <v>334</v>
      </c>
      <c r="F184" s="14"/>
      <c r="G184" s="14"/>
      <c r="H184" s="14"/>
      <c r="I184" s="14"/>
      <c r="J184" s="15"/>
      <c r="K184" s="14" t="s">
        <v>44</v>
      </c>
      <c r="L184" s="16"/>
      <c r="M184" s="17"/>
      <c r="N184" s="16"/>
      <c r="O184" s="16"/>
      <c r="P184" s="18"/>
      <c r="Q184" s="19">
        <v>-3533200</v>
      </c>
    </row>
    <row r="185" spans="1:17">
      <c r="A185" s="13" t="s">
        <v>39</v>
      </c>
      <c r="B185" s="14" t="s">
        <v>40</v>
      </c>
      <c r="C185" s="14" t="s">
        <v>168</v>
      </c>
      <c r="D185" s="14" t="s">
        <v>345</v>
      </c>
      <c r="E185" s="14" t="s">
        <v>346</v>
      </c>
      <c r="F185" s="14" t="s">
        <v>347</v>
      </c>
      <c r="G185" s="14" t="s">
        <v>348</v>
      </c>
      <c r="H185" s="14" t="s">
        <v>349</v>
      </c>
      <c r="I185" s="14" t="s">
        <v>147</v>
      </c>
      <c r="J185" s="15">
        <v>3000</v>
      </c>
      <c r="K185" s="14" t="s">
        <v>44</v>
      </c>
      <c r="L185" s="16">
        <v>353861640</v>
      </c>
      <c r="M185" s="17"/>
      <c r="N185" s="16">
        <v>323291700</v>
      </c>
      <c r="O185" s="16">
        <v>30569940</v>
      </c>
      <c r="P185" s="18">
        <v>8.6389527839185895E-2</v>
      </c>
      <c r="Q185" s="19"/>
    </row>
    <row r="186" spans="1:17">
      <c r="A186" s="13" t="s">
        <v>39</v>
      </c>
      <c r="B186" s="14" t="s">
        <v>40</v>
      </c>
      <c r="C186" s="14" t="s">
        <v>168</v>
      </c>
      <c r="D186" s="14" t="s">
        <v>345</v>
      </c>
      <c r="E186" s="14" t="s">
        <v>346</v>
      </c>
      <c r="F186" s="14"/>
      <c r="G186" s="14"/>
      <c r="H186" s="14" t="s">
        <v>350</v>
      </c>
      <c r="I186" s="14"/>
      <c r="J186" s="15"/>
      <c r="K186" s="14" t="s">
        <v>44</v>
      </c>
      <c r="L186" s="16"/>
      <c r="M186" s="17"/>
      <c r="N186" s="16">
        <v>2883837</v>
      </c>
      <c r="O186" s="16">
        <v>-2883837</v>
      </c>
      <c r="P186" s="18"/>
      <c r="Q186" s="19"/>
    </row>
    <row r="187" spans="1:17">
      <c r="A187" s="13" t="s">
        <v>39</v>
      </c>
      <c r="B187" s="14" t="s">
        <v>40</v>
      </c>
      <c r="C187" s="14" t="s">
        <v>168</v>
      </c>
      <c r="D187" s="14" t="s">
        <v>345</v>
      </c>
      <c r="E187" s="14" t="s">
        <v>346</v>
      </c>
      <c r="F187" s="14"/>
      <c r="G187" s="14"/>
      <c r="H187" s="14"/>
      <c r="I187" s="14"/>
      <c r="J187" s="15"/>
      <c r="K187" s="14" t="s">
        <v>44</v>
      </c>
      <c r="L187" s="16"/>
      <c r="M187" s="17"/>
      <c r="N187" s="16"/>
      <c r="O187" s="16"/>
      <c r="P187" s="18"/>
      <c r="Q187" s="19">
        <v>-2572724</v>
      </c>
    </row>
    <row r="188" spans="1:17">
      <c r="A188" s="13" t="s">
        <v>39</v>
      </c>
      <c r="B188" s="14" t="s">
        <v>40</v>
      </c>
      <c r="C188" s="14" t="s">
        <v>168</v>
      </c>
      <c r="D188" s="14" t="s">
        <v>351</v>
      </c>
      <c r="E188" s="14" t="s">
        <v>352</v>
      </c>
      <c r="F188" s="14" t="s">
        <v>353</v>
      </c>
      <c r="G188" s="14" t="s">
        <v>354</v>
      </c>
      <c r="H188" s="14" t="s">
        <v>355</v>
      </c>
      <c r="I188" s="14" t="s">
        <v>147</v>
      </c>
      <c r="J188" s="15">
        <v>200</v>
      </c>
      <c r="K188" s="14" t="s">
        <v>44</v>
      </c>
      <c r="L188" s="16">
        <v>37484000</v>
      </c>
      <c r="M188" s="17"/>
      <c r="N188" s="16">
        <v>32236300</v>
      </c>
      <c r="O188" s="16">
        <v>5247700</v>
      </c>
      <c r="P188" s="18">
        <v>0.139998399317041</v>
      </c>
      <c r="Q188" s="19"/>
    </row>
    <row r="189" spans="1:17">
      <c r="A189" s="13" t="s">
        <v>39</v>
      </c>
      <c r="B189" s="14" t="s">
        <v>40</v>
      </c>
      <c r="C189" s="14" t="s">
        <v>168</v>
      </c>
      <c r="D189" s="14" t="s">
        <v>356</v>
      </c>
      <c r="E189" s="14" t="s">
        <v>357</v>
      </c>
      <c r="F189" s="14" t="s">
        <v>347</v>
      </c>
      <c r="G189" s="14" t="s">
        <v>348</v>
      </c>
      <c r="H189" s="14" t="s">
        <v>358</v>
      </c>
      <c r="I189" s="14" t="s">
        <v>147</v>
      </c>
      <c r="J189" s="15">
        <v>1000</v>
      </c>
      <c r="K189" s="14" t="s">
        <v>44</v>
      </c>
      <c r="L189" s="16">
        <v>181180680</v>
      </c>
      <c r="M189" s="17"/>
      <c r="N189" s="16">
        <v>170508200</v>
      </c>
      <c r="O189" s="16">
        <v>10672480</v>
      </c>
      <c r="P189" s="18">
        <v>5.8905176865436198E-2</v>
      </c>
      <c r="Q189" s="19"/>
    </row>
    <row r="190" spans="1:17">
      <c r="A190" s="13" t="s">
        <v>39</v>
      </c>
      <c r="B190" s="14" t="s">
        <v>40</v>
      </c>
      <c r="C190" s="14" t="s">
        <v>168</v>
      </c>
      <c r="D190" s="14" t="s">
        <v>359</v>
      </c>
      <c r="E190" s="14" t="s">
        <v>360</v>
      </c>
      <c r="F190" s="14" t="s">
        <v>347</v>
      </c>
      <c r="G190" s="14" t="s">
        <v>348</v>
      </c>
      <c r="H190" s="14" t="s">
        <v>361</v>
      </c>
      <c r="I190" s="14" t="s">
        <v>147</v>
      </c>
      <c r="J190" s="15">
        <v>500</v>
      </c>
      <c r="K190" s="14" t="s">
        <v>44</v>
      </c>
      <c r="L190" s="16">
        <v>69920040</v>
      </c>
      <c r="M190" s="17"/>
      <c r="N190" s="16">
        <v>64112700</v>
      </c>
      <c r="O190" s="16">
        <v>5807340</v>
      </c>
      <c r="P190" s="18">
        <v>8.3056874681421797E-2</v>
      </c>
      <c r="Q190" s="19"/>
    </row>
    <row r="191" spans="1:17">
      <c r="A191" s="13" t="s">
        <v>39</v>
      </c>
      <c r="B191" s="14" t="s">
        <v>40</v>
      </c>
      <c r="C191" s="14" t="s">
        <v>168</v>
      </c>
      <c r="D191" s="14" t="s">
        <v>362</v>
      </c>
      <c r="E191" s="14" t="s">
        <v>363</v>
      </c>
      <c r="F191" s="14" t="s">
        <v>185</v>
      </c>
      <c r="G191" s="14" t="s">
        <v>186</v>
      </c>
      <c r="H191" s="14" t="s">
        <v>364</v>
      </c>
      <c r="I191" s="14" t="s">
        <v>147</v>
      </c>
      <c r="J191" s="15">
        <v>49500</v>
      </c>
      <c r="K191" s="14" t="s">
        <v>44</v>
      </c>
      <c r="L191" s="16">
        <v>1613700000</v>
      </c>
      <c r="M191" s="17"/>
      <c r="N191" s="16">
        <v>1450586475</v>
      </c>
      <c r="O191" s="16">
        <v>163113525</v>
      </c>
      <c r="P191" s="18">
        <v>0.101080451756832</v>
      </c>
      <c r="Q191" s="19">
        <v>-45663.75</v>
      </c>
    </row>
    <row r="192" spans="1:17">
      <c r="A192" s="13" t="s">
        <v>39</v>
      </c>
      <c r="B192" s="14" t="s">
        <v>40</v>
      </c>
      <c r="C192" s="14" t="s">
        <v>168</v>
      </c>
      <c r="D192" s="14" t="s">
        <v>362</v>
      </c>
      <c r="E192" s="14" t="s">
        <v>363</v>
      </c>
      <c r="F192" s="14"/>
      <c r="G192" s="14"/>
      <c r="H192" s="14" t="s">
        <v>365</v>
      </c>
      <c r="I192" s="14"/>
      <c r="J192" s="15"/>
      <c r="K192" s="14" t="s">
        <v>44</v>
      </c>
      <c r="L192" s="16"/>
      <c r="M192" s="17"/>
      <c r="N192" s="16"/>
      <c r="O192" s="16"/>
      <c r="P192" s="18"/>
      <c r="Q192" s="19">
        <v>-228318.75</v>
      </c>
    </row>
    <row r="193" spans="1:17">
      <c r="A193" s="13" t="s">
        <v>39</v>
      </c>
      <c r="B193" s="14" t="s">
        <v>40</v>
      </c>
      <c r="C193" s="14" t="s">
        <v>168</v>
      </c>
      <c r="D193" s="14" t="s">
        <v>366</v>
      </c>
      <c r="E193" s="14" t="s">
        <v>367</v>
      </c>
      <c r="F193" s="14" t="s">
        <v>368</v>
      </c>
      <c r="G193" s="14" t="s">
        <v>369</v>
      </c>
      <c r="H193" s="14" t="s">
        <v>370</v>
      </c>
      <c r="I193" s="14" t="s">
        <v>147</v>
      </c>
      <c r="J193" s="15">
        <v>18900</v>
      </c>
      <c r="K193" s="14" t="s">
        <v>44</v>
      </c>
      <c r="L193" s="16">
        <v>545321700</v>
      </c>
      <c r="M193" s="17"/>
      <c r="N193" s="16">
        <v>522204732</v>
      </c>
      <c r="O193" s="16">
        <v>23116968</v>
      </c>
      <c r="P193" s="18">
        <v>4.2391432433369097E-2</v>
      </c>
      <c r="Q193" s="19"/>
    </row>
    <row r="194" spans="1:17">
      <c r="A194" s="13" t="s">
        <v>39</v>
      </c>
      <c r="B194" s="14" t="s">
        <v>40</v>
      </c>
      <c r="C194" s="14" t="s">
        <v>168</v>
      </c>
      <c r="D194" s="14" t="s">
        <v>366</v>
      </c>
      <c r="E194" s="14" t="s">
        <v>367</v>
      </c>
      <c r="F194" s="14"/>
      <c r="G194" s="14"/>
      <c r="H194" s="14" t="s">
        <v>187</v>
      </c>
      <c r="I194" s="14"/>
      <c r="J194" s="15"/>
      <c r="K194" s="14" t="s">
        <v>44</v>
      </c>
      <c r="L194" s="16"/>
      <c r="M194" s="17"/>
      <c r="N194" s="16">
        <v>63240344</v>
      </c>
      <c r="O194" s="16">
        <v>-63240344</v>
      </c>
      <c r="P194" s="18"/>
      <c r="Q194" s="19"/>
    </row>
    <row r="195" spans="1:17">
      <c r="A195" s="13" t="s">
        <v>39</v>
      </c>
      <c r="B195" s="14" t="s">
        <v>40</v>
      </c>
      <c r="C195" s="14" t="s">
        <v>168</v>
      </c>
      <c r="D195" s="14" t="s">
        <v>371</v>
      </c>
      <c r="E195" s="14" t="s">
        <v>372</v>
      </c>
      <c r="F195" s="14" t="s">
        <v>368</v>
      </c>
      <c r="G195" s="14" t="s">
        <v>369</v>
      </c>
      <c r="H195" s="14" t="s">
        <v>373</v>
      </c>
      <c r="I195" s="14" t="s">
        <v>147</v>
      </c>
      <c r="J195" s="15">
        <v>100</v>
      </c>
      <c r="K195" s="14" t="s">
        <v>44</v>
      </c>
      <c r="L195" s="16">
        <v>2838800</v>
      </c>
      <c r="M195" s="17"/>
      <c r="N195" s="16">
        <v>2716668</v>
      </c>
      <c r="O195" s="16">
        <v>122132</v>
      </c>
      <c r="P195" s="18">
        <v>4.3022403832605298E-2</v>
      </c>
      <c r="Q195" s="19"/>
    </row>
    <row r="196" spans="1:17">
      <c r="A196" s="13" t="s">
        <v>39</v>
      </c>
      <c r="B196" s="14" t="s">
        <v>40</v>
      </c>
      <c r="C196" s="14" t="s">
        <v>168</v>
      </c>
      <c r="D196" s="14" t="s">
        <v>371</v>
      </c>
      <c r="E196" s="14" t="s">
        <v>372</v>
      </c>
      <c r="F196" s="14" t="s">
        <v>185</v>
      </c>
      <c r="G196" s="14" t="s">
        <v>186</v>
      </c>
      <c r="H196" s="14" t="s">
        <v>374</v>
      </c>
      <c r="I196" s="14" t="s">
        <v>147</v>
      </c>
      <c r="J196" s="15">
        <v>38000</v>
      </c>
      <c r="K196" s="14" t="s">
        <v>44</v>
      </c>
      <c r="L196" s="16">
        <v>1072132000</v>
      </c>
      <c r="M196" s="17"/>
      <c r="N196" s="16">
        <v>1028377280</v>
      </c>
      <c r="O196" s="16">
        <v>43754720</v>
      </c>
      <c r="P196" s="18">
        <v>4.0810944920961198E-2</v>
      </c>
      <c r="Q196" s="19"/>
    </row>
    <row r="197" spans="1:17">
      <c r="A197" s="13" t="s">
        <v>39</v>
      </c>
      <c r="B197" s="14" t="s">
        <v>40</v>
      </c>
      <c r="C197" s="14" t="s">
        <v>168</v>
      </c>
      <c r="D197" s="14" t="s">
        <v>371</v>
      </c>
      <c r="E197" s="14" t="s">
        <v>372</v>
      </c>
      <c r="F197" s="14" t="s">
        <v>185</v>
      </c>
      <c r="G197" s="14" t="s">
        <v>186</v>
      </c>
      <c r="H197" s="14" t="s">
        <v>375</v>
      </c>
      <c r="I197" s="14" t="s">
        <v>147</v>
      </c>
      <c r="J197" s="15">
        <v>19000</v>
      </c>
      <c r="K197" s="14" t="s">
        <v>44</v>
      </c>
      <c r="L197" s="16">
        <v>536066000</v>
      </c>
      <c r="M197" s="17"/>
      <c r="N197" s="16">
        <v>513966720</v>
      </c>
      <c r="O197" s="16">
        <v>22099280</v>
      </c>
      <c r="P197" s="18">
        <v>4.1224923796696601E-2</v>
      </c>
      <c r="Q197" s="19"/>
    </row>
    <row r="198" spans="1:17">
      <c r="A198" s="13" t="s">
        <v>39</v>
      </c>
      <c r="B198" s="14" t="s">
        <v>40</v>
      </c>
      <c r="C198" s="14" t="s">
        <v>168</v>
      </c>
      <c r="D198" s="14" t="s">
        <v>376</v>
      </c>
      <c r="E198" s="14" t="s">
        <v>377</v>
      </c>
      <c r="F198" s="14" t="s">
        <v>179</v>
      </c>
      <c r="G198" s="14" t="s">
        <v>180</v>
      </c>
      <c r="H198" s="14" t="s">
        <v>378</v>
      </c>
      <c r="I198" s="14" t="s">
        <v>147</v>
      </c>
      <c r="J198" s="15">
        <v>2000</v>
      </c>
      <c r="K198" s="14" t="s">
        <v>44</v>
      </c>
      <c r="L198" s="16">
        <v>144296000</v>
      </c>
      <c r="M198" s="17"/>
      <c r="N198" s="16">
        <v>131714172</v>
      </c>
      <c r="O198" s="16">
        <v>12581828</v>
      </c>
      <c r="P198" s="18">
        <v>8.71945722681155E-2</v>
      </c>
      <c r="Q198" s="19"/>
    </row>
    <row r="199" spans="1:17">
      <c r="A199" s="13" t="s">
        <v>39</v>
      </c>
      <c r="B199" s="14" t="s">
        <v>40</v>
      </c>
      <c r="C199" s="14" t="s">
        <v>168</v>
      </c>
      <c r="D199" s="14" t="s">
        <v>376</v>
      </c>
      <c r="E199" s="14" t="s">
        <v>377</v>
      </c>
      <c r="F199" s="14" t="s">
        <v>179</v>
      </c>
      <c r="G199" s="14" t="s">
        <v>180</v>
      </c>
      <c r="H199" s="14" t="s">
        <v>379</v>
      </c>
      <c r="I199" s="14" t="s">
        <v>147</v>
      </c>
      <c r="J199" s="15">
        <v>1000</v>
      </c>
      <c r="K199" s="14" t="s">
        <v>44</v>
      </c>
      <c r="L199" s="16">
        <v>72148000</v>
      </c>
      <c r="M199" s="17"/>
      <c r="N199" s="16">
        <v>65867040</v>
      </c>
      <c r="O199" s="16">
        <v>6280960</v>
      </c>
      <c r="P199" s="18">
        <v>8.7056605865720393E-2</v>
      </c>
      <c r="Q199" s="19"/>
    </row>
    <row r="200" spans="1:17">
      <c r="A200" s="13" t="s">
        <v>39</v>
      </c>
      <c r="B200" s="14" t="s">
        <v>40</v>
      </c>
      <c r="C200" s="14" t="s">
        <v>168</v>
      </c>
      <c r="D200" s="14" t="s">
        <v>376</v>
      </c>
      <c r="E200" s="14" t="s">
        <v>377</v>
      </c>
      <c r="F200" s="14" t="s">
        <v>340</v>
      </c>
      <c r="G200" s="14" t="s">
        <v>341</v>
      </c>
      <c r="H200" s="14" t="s">
        <v>380</v>
      </c>
      <c r="I200" s="14" t="s">
        <v>147</v>
      </c>
      <c r="J200" s="15">
        <v>3000</v>
      </c>
      <c r="K200" s="14" t="s">
        <v>44</v>
      </c>
      <c r="L200" s="16">
        <v>222243000</v>
      </c>
      <c r="M200" s="17"/>
      <c r="N200" s="16">
        <v>197558460</v>
      </c>
      <c r="O200" s="16">
        <v>24684540</v>
      </c>
      <c r="P200" s="18">
        <v>0.111070044950797</v>
      </c>
      <c r="Q200" s="19"/>
    </row>
    <row r="201" spans="1:17">
      <c r="A201" s="13" t="s">
        <v>39</v>
      </c>
      <c r="B201" s="14" t="s">
        <v>40</v>
      </c>
      <c r="C201" s="14" t="s">
        <v>168</v>
      </c>
      <c r="D201" s="14" t="s">
        <v>381</v>
      </c>
      <c r="E201" s="14" t="s">
        <v>382</v>
      </c>
      <c r="F201" s="14" t="s">
        <v>287</v>
      </c>
      <c r="G201" s="14" t="s">
        <v>288</v>
      </c>
      <c r="H201" s="14" t="s">
        <v>383</v>
      </c>
      <c r="I201" s="14" t="s">
        <v>147</v>
      </c>
      <c r="J201" s="15">
        <v>1000</v>
      </c>
      <c r="K201" s="14" t="s">
        <v>44</v>
      </c>
      <c r="L201" s="16">
        <v>247614000</v>
      </c>
      <c r="M201" s="17"/>
      <c r="N201" s="16">
        <v>221157090</v>
      </c>
      <c r="O201" s="16">
        <v>26456910</v>
      </c>
      <c r="P201" s="18">
        <v>0.106847391504519</v>
      </c>
      <c r="Q201" s="19"/>
    </row>
    <row r="202" spans="1:17">
      <c r="A202" s="13" t="s">
        <v>39</v>
      </c>
      <c r="B202" s="14" t="s">
        <v>40</v>
      </c>
      <c r="C202" s="14" t="s">
        <v>168</v>
      </c>
      <c r="D202" s="14" t="s">
        <v>384</v>
      </c>
      <c r="E202" s="14" t="s">
        <v>385</v>
      </c>
      <c r="F202" s="14" t="s">
        <v>284</v>
      </c>
      <c r="G202" s="14" t="s">
        <v>285</v>
      </c>
      <c r="H202" s="14" t="s">
        <v>386</v>
      </c>
      <c r="I202" s="14" t="s">
        <v>147</v>
      </c>
      <c r="J202" s="15">
        <v>4000</v>
      </c>
      <c r="K202" s="14" t="s">
        <v>44</v>
      </c>
      <c r="L202" s="16">
        <v>215380000</v>
      </c>
      <c r="M202" s="17"/>
      <c r="N202" s="16">
        <v>197287200</v>
      </c>
      <c r="O202" s="16">
        <v>18092800</v>
      </c>
      <c r="P202" s="18">
        <v>8.4004085801838602E-2</v>
      </c>
      <c r="Q202" s="19"/>
    </row>
    <row r="203" spans="1:17">
      <c r="A203" s="13" t="s">
        <v>39</v>
      </c>
      <c r="B203" s="14" t="s">
        <v>40</v>
      </c>
      <c r="C203" s="14" t="s">
        <v>168</v>
      </c>
      <c r="D203" s="14" t="s">
        <v>384</v>
      </c>
      <c r="E203" s="14" t="s">
        <v>385</v>
      </c>
      <c r="F203" s="14" t="s">
        <v>387</v>
      </c>
      <c r="G203" s="14" t="s">
        <v>388</v>
      </c>
      <c r="H203" s="14" t="s">
        <v>389</v>
      </c>
      <c r="I203" s="14" t="s">
        <v>147</v>
      </c>
      <c r="J203" s="15">
        <v>0</v>
      </c>
      <c r="K203" s="14" t="s">
        <v>44</v>
      </c>
      <c r="L203" s="16">
        <v>0</v>
      </c>
      <c r="M203" s="17"/>
      <c r="N203" s="16"/>
      <c r="O203" s="16">
        <v>0</v>
      </c>
      <c r="P203" s="18"/>
      <c r="Q203" s="19"/>
    </row>
    <row r="204" spans="1:17">
      <c r="A204" s="13" t="s">
        <v>39</v>
      </c>
      <c r="B204" s="14" t="s">
        <v>40</v>
      </c>
      <c r="C204" s="14" t="s">
        <v>168</v>
      </c>
      <c r="D204" s="14" t="s">
        <v>384</v>
      </c>
      <c r="E204" s="14" t="s">
        <v>385</v>
      </c>
      <c r="F204" s="14" t="s">
        <v>287</v>
      </c>
      <c r="G204" s="14" t="s">
        <v>288</v>
      </c>
      <c r="H204" s="14" t="s">
        <v>390</v>
      </c>
      <c r="I204" s="14" t="s">
        <v>147</v>
      </c>
      <c r="J204" s="15">
        <v>1000</v>
      </c>
      <c r="K204" s="14" t="s">
        <v>44</v>
      </c>
      <c r="L204" s="16">
        <v>53845000</v>
      </c>
      <c r="M204" s="17"/>
      <c r="N204" s="16">
        <v>49321800</v>
      </c>
      <c r="O204" s="16">
        <v>4523200</v>
      </c>
      <c r="P204" s="18">
        <v>8.4004085801838602E-2</v>
      </c>
      <c r="Q204" s="19"/>
    </row>
    <row r="205" spans="1:17">
      <c r="A205" s="13" t="s">
        <v>39</v>
      </c>
      <c r="B205" s="14" t="s">
        <v>40</v>
      </c>
      <c r="C205" s="14" t="s">
        <v>168</v>
      </c>
      <c r="D205" s="14"/>
      <c r="E205" s="14"/>
      <c r="F205" s="14"/>
      <c r="G205" s="14"/>
      <c r="H205" s="14"/>
      <c r="I205" s="14"/>
      <c r="J205" s="15"/>
      <c r="K205" s="14" t="s">
        <v>44</v>
      </c>
      <c r="L205" s="16"/>
      <c r="M205" s="17"/>
      <c r="N205" s="16"/>
      <c r="O205" s="16"/>
      <c r="P205" s="18"/>
      <c r="Q205" s="19">
        <v>-0.25</v>
      </c>
    </row>
    <row r="206" spans="1:17">
      <c r="A206" s="13" t="s">
        <v>39</v>
      </c>
      <c r="B206" s="14" t="s">
        <v>40</v>
      </c>
      <c r="C206" s="14" t="s">
        <v>391</v>
      </c>
      <c r="D206" s="14" t="s">
        <v>392</v>
      </c>
      <c r="E206" s="14" t="s">
        <v>393</v>
      </c>
      <c r="F206" s="14" t="s">
        <v>394</v>
      </c>
      <c r="G206" s="14" t="s">
        <v>395</v>
      </c>
      <c r="H206" s="14" t="s">
        <v>396</v>
      </c>
      <c r="I206" s="14" t="s">
        <v>147</v>
      </c>
      <c r="J206" s="15">
        <v>250</v>
      </c>
      <c r="K206" s="14" t="s">
        <v>44</v>
      </c>
      <c r="L206" s="16">
        <v>14540250</v>
      </c>
      <c r="M206" s="17"/>
      <c r="N206" s="16">
        <v>11318817.5</v>
      </c>
      <c r="O206" s="16">
        <v>3221432.5</v>
      </c>
      <c r="P206" s="18">
        <v>0.22155275872148</v>
      </c>
      <c r="Q206" s="19"/>
    </row>
    <row r="207" spans="1:17">
      <c r="A207" s="13" t="s">
        <v>39</v>
      </c>
      <c r="B207" s="14" t="s">
        <v>40</v>
      </c>
      <c r="C207" s="14" t="s">
        <v>391</v>
      </c>
      <c r="D207" s="14" t="s">
        <v>392</v>
      </c>
      <c r="E207" s="14" t="s">
        <v>393</v>
      </c>
      <c r="F207" s="14" t="s">
        <v>394</v>
      </c>
      <c r="G207" s="14" t="s">
        <v>395</v>
      </c>
      <c r="H207" s="14" t="s">
        <v>397</v>
      </c>
      <c r="I207" s="14" t="s">
        <v>147</v>
      </c>
      <c r="J207" s="15">
        <v>25</v>
      </c>
      <c r="K207" s="14" t="s">
        <v>44</v>
      </c>
      <c r="L207" s="16">
        <v>1454025</v>
      </c>
      <c r="M207" s="17"/>
      <c r="N207" s="16">
        <v>1131997.8999999999</v>
      </c>
      <c r="O207" s="16">
        <v>322027.09999999998</v>
      </c>
      <c r="P207" s="18">
        <v>0.221472877013806</v>
      </c>
      <c r="Q207" s="19"/>
    </row>
    <row r="208" spans="1:17">
      <c r="A208" s="13" t="s">
        <v>39</v>
      </c>
      <c r="B208" s="14" t="s">
        <v>40</v>
      </c>
      <c r="C208" s="14" t="s">
        <v>391</v>
      </c>
      <c r="D208" s="14" t="s">
        <v>398</v>
      </c>
      <c r="E208" s="14" t="s">
        <v>399</v>
      </c>
      <c r="F208" s="14" t="s">
        <v>400</v>
      </c>
      <c r="G208" s="14" t="s">
        <v>401</v>
      </c>
      <c r="H208" s="14" t="s">
        <v>402</v>
      </c>
      <c r="I208" s="14" t="s">
        <v>147</v>
      </c>
      <c r="J208" s="15">
        <v>275</v>
      </c>
      <c r="K208" s="14" t="s">
        <v>44</v>
      </c>
      <c r="L208" s="16">
        <v>23381325</v>
      </c>
      <c r="M208" s="17"/>
      <c r="N208" s="16">
        <v>21042494.550000001</v>
      </c>
      <c r="O208" s="16">
        <v>2338830.4500000002</v>
      </c>
      <c r="P208" s="18">
        <v>0.100029850746268</v>
      </c>
      <c r="Q208" s="19"/>
    </row>
    <row r="209" spans="1:17">
      <c r="A209" s="13" t="s">
        <v>39</v>
      </c>
      <c r="B209" s="14" t="s">
        <v>40</v>
      </c>
      <c r="C209" s="14" t="s">
        <v>391</v>
      </c>
      <c r="D209" s="14" t="s">
        <v>398</v>
      </c>
      <c r="E209" s="14" t="s">
        <v>399</v>
      </c>
      <c r="F209" s="14" t="s">
        <v>403</v>
      </c>
      <c r="G209" s="14" t="s">
        <v>404</v>
      </c>
      <c r="H209" s="14" t="s">
        <v>405</v>
      </c>
      <c r="I209" s="14" t="s">
        <v>147</v>
      </c>
      <c r="J209" s="15">
        <v>250</v>
      </c>
      <c r="K209" s="14" t="s">
        <v>44</v>
      </c>
      <c r="L209" s="16">
        <v>21066500</v>
      </c>
      <c r="M209" s="17"/>
      <c r="N209" s="16">
        <v>19100867.5</v>
      </c>
      <c r="O209" s="16">
        <v>1965632.5</v>
      </c>
      <c r="P209" s="18">
        <v>9.3306078370873097E-2</v>
      </c>
      <c r="Q209" s="19"/>
    </row>
    <row r="210" spans="1:17">
      <c r="A210" s="13" t="s">
        <v>39</v>
      </c>
      <c r="B210" s="14" t="s">
        <v>40</v>
      </c>
      <c r="C210" s="14" t="s">
        <v>391</v>
      </c>
      <c r="D210" s="14" t="s">
        <v>398</v>
      </c>
      <c r="E210" s="14" t="s">
        <v>399</v>
      </c>
      <c r="F210" s="14" t="s">
        <v>406</v>
      </c>
      <c r="G210" s="14" t="s">
        <v>407</v>
      </c>
      <c r="H210" s="14" t="s">
        <v>408</v>
      </c>
      <c r="I210" s="14" t="s">
        <v>147</v>
      </c>
      <c r="J210" s="15">
        <v>200</v>
      </c>
      <c r="K210" s="14" t="s">
        <v>44</v>
      </c>
      <c r="L210" s="16">
        <v>17158780</v>
      </c>
      <c r="M210" s="17"/>
      <c r="N210" s="16">
        <v>15295083.550000001</v>
      </c>
      <c r="O210" s="16">
        <v>1863696.45</v>
      </c>
      <c r="P210" s="18">
        <v>0.108614741257828</v>
      </c>
      <c r="Q210" s="19"/>
    </row>
    <row r="211" spans="1:17">
      <c r="A211" s="13" t="s">
        <v>39</v>
      </c>
      <c r="B211" s="14" t="s">
        <v>40</v>
      </c>
      <c r="C211" s="14" t="s">
        <v>391</v>
      </c>
      <c r="D211" s="14" t="s">
        <v>398</v>
      </c>
      <c r="E211" s="14" t="s">
        <v>399</v>
      </c>
      <c r="F211" s="14" t="s">
        <v>409</v>
      </c>
      <c r="G211" s="14" t="s">
        <v>410</v>
      </c>
      <c r="H211" s="14" t="s">
        <v>411</v>
      </c>
      <c r="I211" s="14" t="s">
        <v>147</v>
      </c>
      <c r="J211" s="15">
        <v>500</v>
      </c>
      <c r="K211" s="14" t="s">
        <v>44</v>
      </c>
      <c r="L211" s="16">
        <v>43135500</v>
      </c>
      <c r="M211" s="17"/>
      <c r="N211" s="16">
        <v>38259292.5</v>
      </c>
      <c r="O211" s="16">
        <v>4876207.5</v>
      </c>
      <c r="P211" s="18">
        <v>0.113043954515422</v>
      </c>
      <c r="Q211" s="19"/>
    </row>
    <row r="212" spans="1:17">
      <c r="A212" s="13" t="s">
        <v>39</v>
      </c>
      <c r="B212" s="14" t="s">
        <v>40</v>
      </c>
      <c r="C212" s="14" t="s">
        <v>391</v>
      </c>
      <c r="D212" s="14" t="s">
        <v>412</v>
      </c>
      <c r="E212" s="14" t="s">
        <v>413</v>
      </c>
      <c r="F212" s="14" t="s">
        <v>394</v>
      </c>
      <c r="G212" s="14" t="s">
        <v>395</v>
      </c>
      <c r="H212" s="14" t="s">
        <v>414</v>
      </c>
      <c r="I212" s="14" t="s">
        <v>147</v>
      </c>
      <c r="J212" s="15">
        <v>375</v>
      </c>
      <c r="K212" s="14" t="s">
        <v>44</v>
      </c>
      <c r="L212" s="16">
        <v>31883625</v>
      </c>
      <c r="M212" s="17"/>
      <c r="N212" s="16">
        <v>28651417.399999999</v>
      </c>
      <c r="O212" s="16">
        <v>3232207.6</v>
      </c>
      <c r="P212" s="18">
        <v>0.10137516044678101</v>
      </c>
      <c r="Q212" s="19"/>
    </row>
    <row r="213" spans="1:17">
      <c r="A213" s="13" t="s">
        <v>39</v>
      </c>
      <c r="B213" s="14" t="s">
        <v>40</v>
      </c>
      <c r="C213" s="14" t="s">
        <v>391</v>
      </c>
      <c r="D213" s="14" t="s">
        <v>415</v>
      </c>
      <c r="E213" s="14" t="s">
        <v>416</v>
      </c>
      <c r="F213" s="14" t="s">
        <v>394</v>
      </c>
      <c r="G213" s="14" t="s">
        <v>395</v>
      </c>
      <c r="H213" s="14" t="s">
        <v>417</v>
      </c>
      <c r="I213" s="14" t="s">
        <v>147</v>
      </c>
      <c r="J213" s="15">
        <v>75</v>
      </c>
      <c r="K213" s="14" t="s">
        <v>44</v>
      </c>
      <c r="L213" s="16">
        <v>10003050</v>
      </c>
      <c r="M213" s="17"/>
      <c r="N213" s="16">
        <v>8928000.9000000004</v>
      </c>
      <c r="O213" s="16">
        <v>1075049.1000000001</v>
      </c>
      <c r="P213" s="18">
        <v>0.107472131000044</v>
      </c>
      <c r="Q213" s="19"/>
    </row>
    <row r="214" spans="1:17">
      <c r="A214" s="13" t="s">
        <v>39</v>
      </c>
      <c r="B214" s="14" t="s">
        <v>40</v>
      </c>
      <c r="C214" s="14" t="s">
        <v>391</v>
      </c>
      <c r="D214" s="14" t="s">
        <v>418</v>
      </c>
      <c r="E214" s="14" t="s">
        <v>419</v>
      </c>
      <c r="F214" s="14" t="s">
        <v>394</v>
      </c>
      <c r="G214" s="14" t="s">
        <v>395</v>
      </c>
      <c r="H214" s="14" t="s">
        <v>420</v>
      </c>
      <c r="I214" s="14" t="s">
        <v>147</v>
      </c>
      <c r="J214" s="15">
        <v>100</v>
      </c>
      <c r="K214" s="14" t="s">
        <v>44</v>
      </c>
      <c r="L214" s="16">
        <v>13337400</v>
      </c>
      <c r="M214" s="17"/>
      <c r="N214" s="16">
        <v>11887026</v>
      </c>
      <c r="O214" s="16">
        <v>1450374</v>
      </c>
      <c r="P214" s="18">
        <v>0.108744882810742</v>
      </c>
      <c r="Q214" s="19"/>
    </row>
    <row r="215" spans="1:17">
      <c r="A215" s="13" t="s">
        <v>39</v>
      </c>
      <c r="B215" s="14" t="s">
        <v>40</v>
      </c>
      <c r="C215" s="14" t="s">
        <v>391</v>
      </c>
      <c r="D215" s="14" t="s">
        <v>418</v>
      </c>
      <c r="E215" s="14" t="s">
        <v>419</v>
      </c>
      <c r="F215" s="14" t="s">
        <v>394</v>
      </c>
      <c r="G215" s="14" t="s">
        <v>395</v>
      </c>
      <c r="H215" s="14" t="s">
        <v>421</v>
      </c>
      <c r="I215" s="14" t="s">
        <v>147</v>
      </c>
      <c r="J215" s="15">
        <v>25</v>
      </c>
      <c r="K215" s="14" t="s">
        <v>44</v>
      </c>
      <c r="L215" s="16">
        <v>3334350</v>
      </c>
      <c r="M215" s="17"/>
      <c r="N215" s="16">
        <v>2971756.5</v>
      </c>
      <c r="O215" s="16">
        <v>362593.5</v>
      </c>
      <c r="P215" s="18">
        <v>0.108744882810742</v>
      </c>
      <c r="Q215" s="19"/>
    </row>
    <row r="216" spans="1:17">
      <c r="A216" s="13" t="s">
        <v>39</v>
      </c>
      <c r="B216" s="14" t="s">
        <v>40</v>
      </c>
      <c r="C216" s="14" t="s">
        <v>391</v>
      </c>
      <c r="D216" s="14" t="s">
        <v>422</v>
      </c>
      <c r="E216" s="14" t="s">
        <v>423</v>
      </c>
      <c r="F216" s="14" t="s">
        <v>409</v>
      </c>
      <c r="G216" s="14" t="s">
        <v>410</v>
      </c>
      <c r="H216" s="14" t="s">
        <v>424</v>
      </c>
      <c r="I216" s="14" t="s">
        <v>147</v>
      </c>
      <c r="J216" s="15">
        <v>550</v>
      </c>
      <c r="K216" s="14" t="s">
        <v>44</v>
      </c>
      <c r="L216" s="16">
        <v>70377450</v>
      </c>
      <c r="M216" s="17"/>
      <c r="N216" s="16">
        <v>62132713.5</v>
      </c>
      <c r="O216" s="16">
        <v>8244736.5</v>
      </c>
      <c r="P216" s="18">
        <v>0.117150259067357</v>
      </c>
      <c r="Q216" s="19"/>
    </row>
    <row r="217" spans="1:17">
      <c r="A217" s="13" t="s">
        <v>39</v>
      </c>
      <c r="B217" s="14" t="s">
        <v>40</v>
      </c>
      <c r="C217" s="14" t="s">
        <v>391</v>
      </c>
      <c r="D217" s="14" t="s">
        <v>422</v>
      </c>
      <c r="E217" s="14" t="s">
        <v>423</v>
      </c>
      <c r="F217" s="14" t="s">
        <v>394</v>
      </c>
      <c r="G217" s="14" t="s">
        <v>395</v>
      </c>
      <c r="H217" s="14" t="s">
        <v>425</v>
      </c>
      <c r="I217" s="14" t="s">
        <v>147</v>
      </c>
      <c r="J217" s="15">
        <v>200</v>
      </c>
      <c r="K217" s="14" t="s">
        <v>44</v>
      </c>
      <c r="L217" s="16">
        <v>25413600</v>
      </c>
      <c r="M217" s="17"/>
      <c r="N217" s="16">
        <v>22623493.75</v>
      </c>
      <c r="O217" s="16">
        <v>2790106.25</v>
      </c>
      <c r="P217" s="18">
        <v>0.109787918673466</v>
      </c>
      <c r="Q217" s="19"/>
    </row>
    <row r="218" spans="1:17">
      <c r="A218" s="13" t="s">
        <v>39</v>
      </c>
      <c r="B218" s="14" t="s">
        <v>40</v>
      </c>
      <c r="C218" s="14" t="s">
        <v>391</v>
      </c>
      <c r="D218" s="14" t="s">
        <v>426</v>
      </c>
      <c r="E218" s="14" t="s">
        <v>427</v>
      </c>
      <c r="F218" s="14" t="s">
        <v>409</v>
      </c>
      <c r="G218" s="14" t="s">
        <v>410</v>
      </c>
      <c r="H218" s="14" t="s">
        <v>428</v>
      </c>
      <c r="I218" s="14" t="s">
        <v>147</v>
      </c>
      <c r="J218" s="15">
        <v>150</v>
      </c>
      <c r="K218" s="14" t="s">
        <v>44</v>
      </c>
      <c r="L218" s="16">
        <v>19193850</v>
      </c>
      <c r="M218" s="17"/>
      <c r="N218" s="16">
        <v>16970345.600000001</v>
      </c>
      <c r="O218" s="16">
        <v>2223504.4</v>
      </c>
      <c r="P218" s="18">
        <v>0.11584462731552</v>
      </c>
      <c r="Q218" s="19"/>
    </row>
    <row r="219" spans="1:17">
      <c r="A219" s="13" t="s">
        <v>39</v>
      </c>
      <c r="B219" s="14" t="s">
        <v>40</v>
      </c>
      <c r="C219" s="14" t="s">
        <v>391</v>
      </c>
      <c r="D219" s="14" t="s">
        <v>429</v>
      </c>
      <c r="E219" s="14" t="s">
        <v>430</v>
      </c>
      <c r="F219" s="14" t="s">
        <v>403</v>
      </c>
      <c r="G219" s="14" t="s">
        <v>404</v>
      </c>
      <c r="H219" s="14" t="s">
        <v>431</v>
      </c>
      <c r="I219" s="14" t="s">
        <v>147</v>
      </c>
      <c r="J219" s="15">
        <v>150</v>
      </c>
      <c r="K219" s="14" t="s">
        <v>44</v>
      </c>
      <c r="L219" s="16">
        <v>18890400</v>
      </c>
      <c r="M219" s="17"/>
      <c r="N219" s="16">
        <v>16945285.5</v>
      </c>
      <c r="O219" s="16">
        <v>1945114.5</v>
      </c>
      <c r="P219" s="18">
        <v>0.102968412526997</v>
      </c>
      <c r="Q219" s="19"/>
    </row>
    <row r="220" spans="1:17">
      <c r="A220" s="13" t="s">
        <v>39</v>
      </c>
      <c r="B220" s="14" t="s">
        <v>40</v>
      </c>
      <c r="C220" s="14" t="s">
        <v>391</v>
      </c>
      <c r="D220" s="14" t="s">
        <v>432</v>
      </c>
      <c r="E220" s="14" t="s">
        <v>433</v>
      </c>
      <c r="F220" s="14" t="s">
        <v>400</v>
      </c>
      <c r="G220" s="14" t="s">
        <v>401</v>
      </c>
      <c r="H220" s="14" t="s">
        <v>434</v>
      </c>
      <c r="I220" s="14" t="s">
        <v>147</v>
      </c>
      <c r="J220" s="15">
        <v>75</v>
      </c>
      <c r="K220" s="14" t="s">
        <v>44</v>
      </c>
      <c r="L220" s="16">
        <v>11807475</v>
      </c>
      <c r="M220" s="17"/>
      <c r="N220" s="16">
        <v>10600480</v>
      </c>
      <c r="O220" s="16">
        <v>1206995</v>
      </c>
      <c r="P220" s="18">
        <v>0.102222956220529</v>
      </c>
      <c r="Q220" s="19"/>
    </row>
    <row r="221" spans="1:17">
      <c r="A221" s="13" t="s">
        <v>39</v>
      </c>
      <c r="B221" s="14" t="s">
        <v>40</v>
      </c>
      <c r="C221" s="14" t="s">
        <v>391</v>
      </c>
      <c r="D221" s="14" t="s">
        <v>435</v>
      </c>
      <c r="E221" s="14" t="s">
        <v>436</v>
      </c>
      <c r="F221" s="14" t="s">
        <v>400</v>
      </c>
      <c r="G221" s="14" t="s">
        <v>401</v>
      </c>
      <c r="H221" s="14" t="s">
        <v>437</v>
      </c>
      <c r="I221" s="14" t="s">
        <v>147</v>
      </c>
      <c r="J221" s="15">
        <v>175</v>
      </c>
      <c r="K221" s="14" t="s">
        <v>44</v>
      </c>
      <c r="L221" s="16">
        <v>12876150</v>
      </c>
      <c r="M221" s="17"/>
      <c r="N221" s="16">
        <v>11719999.6</v>
      </c>
      <c r="O221" s="16">
        <v>1156150.3999999999</v>
      </c>
      <c r="P221" s="18">
        <v>8.9790069236534195E-2</v>
      </c>
      <c r="Q221" s="19"/>
    </row>
    <row r="222" spans="1:17">
      <c r="A222" s="13" t="s">
        <v>39</v>
      </c>
      <c r="B222" s="14" t="s">
        <v>40</v>
      </c>
      <c r="C222" s="14" t="s">
        <v>391</v>
      </c>
      <c r="D222" s="14" t="s">
        <v>435</v>
      </c>
      <c r="E222" s="14" t="s">
        <v>436</v>
      </c>
      <c r="F222" s="14" t="s">
        <v>403</v>
      </c>
      <c r="G222" s="14" t="s">
        <v>404</v>
      </c>
      <c r="H222" s="14" t="s">
        <v>438</v>
      </c>
      <c r="I222" s="14" t="s">
        <v>147</v>
      </c>
      <c r="J222" s="15">
        <v>1400</v>
      </c>
      <c r="K222" s="14" t="s">
        <v>44</v>
      </c>
      <c r="L222" s="16">
        <v>102091500</v>
      </c>
      <c r="M222" s="17"/>
      <c r="N222" s="16">
        <v>93760926</v>
      </c>
      <c r="O222" s="16">
        <v>8330574</v>
      </c>
      <c r="P222" s="18">
        <v>8.1599094929548394E-2</v>
      </c>
      <c r="Q222" s="19"/>
    </row>
    <row r="223" spans="1:17">
      <c r="A223" s="13" t="s">
        <v>39</v>
      </c>
      <c r="B223" s="14" t="s">
        <v>40</v>
      </c>
      <c r="C223" s="14" t="s">
        <v>391</v>
      </c>
      <c r="D223" s="14" t="s">
        <v>435</v>
      </c>
      <c r="E223" s="14" t="s">
        <v>436</v>
      </c>
      <c r="F223" s="14" t="s">
        <v>403</v>
      </c>
      <c r="G223" s="14" t="s">
        <v>404</v>
      </c>
      <c r="H223" s="14" t="s">
        <v>439</v>
      </c>
      <c r="I223" s="14" t="s">
        <v>147</v>
      </c>
      <c r="J223" s="15">
        <v>350</v>
      </c>
      <c r="K223" s="14" t="s">
        <v>44</v>
      </c>
      <c r="L223" s="16">
        <v>25533900</v>
      </c>
      <c r="M223" s="17"/>
      <c r="N223" s="16">
        <v>23440231.5</v>
      </c>
      <c r="O223" s="16">
        <v>2093668.5</v>
      </c>
      <c r="P223" s="18">
        <v>8.1995641088905294E-2</v>
      </c>
      <c r="Q223" s="19"/>
    </row>
    <row r="224" spans="1:17">
      <c r="A224" s="13" t="s">
        <v>39</v>
      </c>
      <c r="B224" s="14" t="s">
        <v>40</v>
      </c>
      <c r="C224" s="14" t="s">
        <v>391</v>
      </c>
      <c r="D224" s="14" t="s">
        <v>435</v>
      </c>
      <c r="E224" s="14" t="s">
        <v>436</v>
      </c>
      <c r="F224" s="14" t="s">
        <v>440</v>
      </c>
      <c r="G224" s="14" t="s">
        <v>441</v>
      </c>
      <c r="H224" s="14" t="s">
        <v>442</v>
      </c>
      <c r="I224" s="14" t="s">
        <v>147</v>
      </c>
      <c r="J224" s="15">
        <v>1500</v>
      </c>
      <c r="K224" s="14" t="s">
        <v>44</v>
      </c>
      <c r="L224" s="16">
        <v>110367000</v>
      </c>
      <c r="M224" s="17"/>
      <c r="N224" s="16">
        <v>100458135</v>
      </c>
      <c r="O224" s="16">
        <v>9908865</v>
      </c>
      <c r="P224" s="18">
        <v>8.9781048683030204E-2</v>
      </c>
      <c r="Q224" s="19"/>
    </row>
    <row r="225" spans="1:17">
      <c r="A225" s="13" t="s">
        <v>39</v>
      </c>
      <c r="B225" s="14" t="s">
        <v>40</v>
      </c>
      <c r="C225" s="14" t="s">
        <v>391</v>
      </c>
      <c r="D225" s="14" t="s">
        <v>435</v>
      </c>
      <c r="E225" s="14" t="s">
        <v>436</v>
      </c>
      <c r="F225" s="14" t="s">
        <v>409</v>
      </c>
      <c r="G225" s="14" t="s">
        <v>410</v>
      </c>
      <c r="H225" s="14" t="s">
        <v>443</v>
      </c>
      <c r="I225" s="14" t="s">
        <v>147</v>
      </c>
      <c r="J225" s="15">
        <v>900</v>
      </c>
      <c r="K225" s="14" t="s">
        <v>44</v>
      </c>
      <c r="L225" s="16">
        <v>67430340</v>
      </c>
      <c r="M225" s="17"/>
      <c r="N225" s="16">
        <v>60274881</v>
      </c>
      <c r="O225" s="16">
        <v>7155459</v>
      </c>
      <c r="P225" s="18">
        <v>0.106116312034019</v>
      </c>
      <c r="Q225" s="19"/>
    </row>
    <row r="226" spans="1:17">
      <c r="A226" s="13" t="s">
        <v>39</v>
      </c>
      <c r="B226" s="14" t="s">
        <v>40</v>
      </c>
      <c r="C226" s="14" t="s">
        <v>391</v>
      </c>
      <c r="D226" s="14" t="s">
        <v>435</v>
      </c>
      <c r="E226" s="14" t="s">
        <v>436</v>
      </c>
      <c r="F226" s="14" t="s">
        <v>444</v>
      </c>
      <c r="G226" s="14" t="s">
        <v>445</v>
      </c>
      <c r="H226" s="14" t="s">
        <v>446</v>
      </c>
      <c r="I226" s="14" t="s">
        <v>147</v>
      </c>
      <c r="J226" s="15">
        <v>100</v>
      </c>
      <c r="K226" s="14" t="s">
        <v>44</v>
      </c>
      <c r="L226" s="16">
        <v>7357800</v>
      </c>
      <c r="M226" s="17"/>
      <c r="N226" s="16">
        <v>6697209</v>
      </c>
      <c r="O226" s="16">
        <v>660591</v>
      </c>
      <c r="P226" s="18">
        <v>8.9781048683030204E-2</v>
      </c>
      <c r="Q226" s="19"/>
    </row>
    <row r="227" spans="1:17">
      <c r="A227" s="13" t="s">
        <v>39</v>
      </c>
      <c r="B227" s="14" t="s">
        <v>40</v>
      </c>
      <c r="C227" s="14" t="s">
        <v>391</v>
      </c>
      <c r="D227" s="14" t="s">
        <v>435</v>
      </c>
      <c r="E227" s="14" t="s">
        <v>436</v>
      </c>
      <c r="F227" s="14" t="s">
        <v>394</v>
      </c>
      <c r="G227" s="14" t="s">
        <v>395</v>
      </c>
      <c r="H227" s="14" t="s">
        <v>447</v>
      </c>
      <c r="I227" s="14" t="s">
        <v>147</v>
      </c>
      <c r="J227" s="15">
        <v>3250</v>
      </c>
      <c r="K227" s="14" t="s">
        <v>44</v>
      </c>
      <c r="L227" s="16">
        <v>239128500</v>
      </c>
      <c r="M227" s="17"/>
      <c r="N227" s="16">
        <v>217659292.5</v>
      </c>
      <c r="O227" s="16">
        <v>21469207.5</v>
      </c>
      <c r="P227" s="18">
        <v>8.9781048683030204E-2</v>
      </c>
      <c r="Q227" s="19"/>
    </row>
    <row r="228" spans="1:17">
      <c r="A228" s="13" t="s">
        <v>39</v>
      </c>
      <c r="B228" s="14" t="s">
        <v>40</v>
      </c>
      <c r="C228" s="14" t="s">
        <v>391</v>
      </c>
      <c r="D228" s="14" t="s">
        <v>435</v>
      </c>
      <c r="E228" s="14" t="s">
        <v>436</v>
      </c>
      <c r="F228" s="14" t="s">
        <v>448</v>
      </c>
      <c r="G228" s="14" t="s">
        <v>449</v>
      </c>
      <c r="H228" s="14" t="s">
        <v>450</v>
      </c>
      <c r="I228" s="14" t="s">
        <v>147</v>
      </c>
      <c r="J228" s="15">
        <v>650</v>
      </c>
      <c r="K228" s="14" t="s">
        <v>44</v>
      </c>
      <c r="L228" s="16">
        <v>49344100</v>
      </c>
      <c r="M228" s="17"/>
      <c r="N228" s="16">
        <v>43531858.5</v>
      </c>
      <c r="O228" s="16">
        <v>5812241.5</v>
      </c>
      <c r="P228" s="18">
        <v>0.117789999209631</v>
      </c>
      <c r="Q228" s="19"/>
    </row>
    <row r="229" spans="1:17">
      <c r="A229" s="13" t="s">
        <v>39</v>
      </c>
      <c r="B229" s="14" t="s">
        <v>40</v>
      </c>
      <c r="C229" s="14" t="s">
        <v>391</v>
      </c>
      <c r="D229" s="14" t="s">
        <v>435</v>
      </c>
      <c r="E229" s="14" t="s">
        <v>436</v>
      </c>
      <c r="F229" s="14" t="s">
        <v>448</v>
      </c>
      <c r="G229" s="14" t="s">
        <v>449</v>
      </c>
      <c r="H229" s="14" t="s">
        <v>451</v>
      </c>
      <c r="I229" s="14" t="s">
        <v>147</v>
      </c>
      <c r="J229" s="15">
        <v>1000</v>
      </c>
      <c r="K229" s="14" t="s">
        <v>44</v>
      </c>
      <c r="L229" s="16">
        <v>75914000</v>
      </c>
      <c r="M229" s="17"/>
      <c r="N229" s="16">
        <v>66972090</v>
      </c>
      <c r="O229" s="16">
        <v>8941910</v>
      </c>
      <c r="P229" s="18">
        <v>0.117789999209631</v>
      </c>
      <c r="Q229" s="19"/>
    </row>
    <row r="230" spans="1:17">
      <c r="A230" s="13" t="s">
        <v>39</v>
      </c>
      <c r="B230" s="14" t="s">
        <v>40</v>
      </c>
      <c r="C230" s="14" t="s">
        <v>391</v>
      </c>
      <c r="D230" s="14" t="s">
        <v>435</v>
      </c>
      <c r="E230" s="14" t="s">
        <v>436</v>
      </c>
      <c r="F230" s="14"/>
      <c r="G230" s="14"/>
      <c r="H230" s="14"/>
      <c r="I230" s="14"/>
      <c r="J230" s="15"/>
      <c r="K230" s="14" t="s">
        <v>44</v>
      </c>
      <c r="L230" s="16"/>
      <c r="M230" s="17"/>
      <c r="N230" s="16">
        <v>9732758</v>
      </c>
      <c r="O230" s="16">
        <v>-9732758</v>
      </c>
      <c r="P230" s="18"/>
      <c r="Q230" s="19">
        <v>-47518.8</v>
      </c>
    </row>
    <row r="231" spans="1:17">
      <c r="A231" s="13" t="s">
        <v>39</v>
      </c>
      <c r="B231" s="14" t="s">
        <v>40</v>
      </c>
      <c r="C231" s="14" t="s">
        <v>391</v>
      </c>
      <c r="D231" s="14" t="s">
        <v>452</v>
      </c>
      <c r="E231" s="14" t="s">
        <v>453</v>
      </c>
      <c r="F231" s="14" t="s">
        <v>409</v>
      </c>
      <c r="G231" s="14" t="s">
        <v>410</v>
      </c>
      <c r="H231" s="14" t="s">
        <v>454</v>
      </c>
      <c r="I231" s="14" t="s">
        <v>147</v>
      </c>
      <c r="J231" s="15">
        <v>25</v>
      </c>
      <c r="K231" s="14" t="s">
        <v>44</v>
      </c>
      <c r="L231" s="16">
        <v>3355420.8</v>
      </c>
      <c r="M231" s="17"/>
      <c r="N231" s="16">
        <v>2976000.3</v>
      </c>
      <c r="O231" s="16">
        <v>379420.5</v>
      </c>
      <c r="P231" s="18">
        <v>0.113076875484588</v>
      </c>
      <c r="Q231" s="19"/>
    </row>
    <row r="232" spans="1:17">
      <c r="A232" s="13" t="s">
        <v>39</v>
      </c>
      <c r="B232" s="14" t="s">
        <v>40</v>
      </c>
      <c r="C232" s="14" t="s">
        <v>391</v>
      </c>
      <c r="D232" s="14" t="s">
        <v>455</v>
      </c>
      <c r="E232" s="14" t="s">
        <v>456</v>
      </c>
      <c r="F232" s="14"/>
      <c r="G232" s="14"/>
      <c r="H232" s="14"/>
      <c r="I232" s="14"/>
      <c r="J232" s="15"/>
      <c r="K232" s="14" t="s">
        <v>44</v>
      </c>
      <c r="L232" s="16"/>
      <c r="M232" s="17"/>
      <c r="N232" s="16"/>
      <c r="O232" s="16"/>
      <c r="P232" s="18"/>
      <c r="Q232" s="19">
        <v>-18231505.949999999</v>
      </c>
    </row>
    <row r="233" spans="1:17">
      <c r="A233" s="13" t="s">
        <v>39</v>
      </c>
      <c r="B233" s="14" t="s">
        <v>40</v>
      </c>
      <c r="C233" s="14" t="s">
        <v>391</v>
      </c>
      <c r="D233" s="14" t="s">
        <v>457</v>
      </c>
      <c r="E233" s="14" t="s">
        <v>458</v>
      </c>
      <c r="F233" s="14" t="s">
        <v>394</v>
      </c>
      <c r="G233" s="14" t="s">
        <v>395</v>
      </c>
      <c r="H233" s="14" t="s">
        <v>459</v>
      </c>
      <c r="I233" s="14" t="s">
        <v>147</v>
      </c>
      <c r="J233" s="15">
        <v>25</v>
      </c>
      <c r="K233" s="14" t="s">
        <v>44</v>
      </c>
      <c r="L233" s="16">
        <v>3334350</v>
      </c>
      <c r="M233" s="17"/>
      <c r="N233" s="16">
        <v>2971756.5</v>
      </c>
      <c r="O233" s="16">
        <v>362593.5</v>
      </c>
      <c r="P233" s="18">
        <v>0.108744882810742</v>
      </c>
      <c r="Q233" s="19"/>
    </row>
    <row r="234" spans="1:17">
      <c r="A234" s="13" t="s">
        <v>39</v>
      </c>
      <c r="B234" s="14" t="s">
        <v>40</v>
      </c>
      <c r="C234" s="14" t="s">
        <v>391</v>
      </c>
      <c r="D234" s="14" t="s">
        <v>457</v>
      </c>
      <c r="E234" s="14" t="s">
        <v>458</v>
      </c>
      <c r="F234" s="14" t="s">
        <v>448</v>
      </c>
      <c r="G234" s="14" t="s">
        <v>449</v>
      </c>
      <c r="H234" s="14" t="s">
        <v>460</v>
      </c>
      <c r="I234" s="14" t="s">
        <v>147</v>
      </c>
      <c r="J234" s="15">
        <v>75</v>
      </c>
      <c r="K234" s="14" t="s">
        <v>44</v>
      </c>
      <c r="L234" s="16">
        <v>10171275</v>
      </c>
      <c r="M234" s="17"/>
      <c r="N234" s="16">
        <v>8915269.5</v>
      </c>
      <c r="O234" s="16">
        <v>1256005.5</v>
      </c>
      <c r="P234" s="18">
        <v>0.12348555122145401</v>
      </c>
      <c r="Q234" s="19"/>
    </row>
    <row r="235" spans="1:17">
      <c r="A235" s="13" t="s">
        <v>39</v>
      </c>
      <c r="B235" s="14" t="s">
        <v>40</v>
      </c>
      <c r="C235" s="14" t="s">
        <v>391</v>
      </c>
      <c r="D235" s="14" t="s">
        <v>457</v>
      </c>
      <c r="E235" s="14" t="s">
        <v>458</v>
      </c>
      <c r="F235" s="14"/>
      <c r="G235" s="14"/>
      <c r="H235" s="14" t="s">
        <v>461</v>
      </c>
      <c r="I235" s="14"/>
      <c r="J235" s="15"/>
      <c r="K235" s="14" t="s">
        <v>44</v>
      </c>
      <c r="L235" s="16"/>
      <c r="M235" s="17"/>
      <c r="N235" s="16"/>
      <c r="O235" s="16"/>
      <c r="P235" s="18"/>
      <c r="Q235" s="19">
        <v>-1681.25</v>
      </c>
    </row>
    <row r="236" spans="1:17">
      <c r="A236" s="13" t="s">
        <v>39</v>
      </c>
      <c r="B236" s="14" t="s">
        <v>40</v>
      </c>
      <c r="C236" s="14" t="s">
        <v>391</v>
      </c>
      <c r="D236" s="14" t="s">
        <v>462</v>
      </c>
      <c r="E236" s="14" t="s">
        <v>463</v>
      </c>
      <c r="F236" s="14" t="s">
        <v>400</v>
      </c>
      <c r="G236" s="14" t="s">
        <v>401</v>
      </c>
      <c r="H236" s="14" t="s">
        <v>464</v>
      </c>
      <c r="I236" s="14" t="s">
        <v>147</v>
      </c>
      <c r="J236" s="15">
        <v>200</v>
      </c>
      <c r="K236" s="14" t="s">
        <v>44</v>
      </c>
      <c r="L236" s="16">
        <v>22143400</v>
      </c>
      <c r="M236" s="17"/>
      <c r="N236" s="16">
        <v>19505376</v>
      </c>
      <c r="O236" s="16">
        <v>2638024</v>
      </c>
      <c r="P236" s="18">
        <v>0.119133647046072</v>
      </c>
      <c r="Q236" s="19"/>
    </row>
    <row r="237" spans="1:17">
      <c r="A237" s="13" t="s">
        <v>39</v>
      </c>
      <c r="B237" s="14" t="s">
        <v>40</v>
      </c>
      <c r="C237" s="14" t="s">
        <v>391</v>
      </c>
      <c r="D237" s="14" t="s">
        <v>462</v>
      </c>
      <c r="E237" s="14" t="s">
        <v>463</v>
      </c>
      <c r="F237" s="14" t="s">
        <v>403</v>
      </c>
      <c r="G237" s="14" t="s">
        <v>404</v>
      </c>
      <c r="H237" s="14" t="s">
        <v>465</v>
      </c>
      <c r="I237" s="14" t="s">
        <v>147</v>
      </c>
      <c r="J237" s="15">
        <v>650</v>
      </c>
      <c r="K237" s="14" t="s">
        <v>44</v>
      </c>
      <c r="L237" s="16">
        <v>71325150</v>
      </c>
      <c r="M237" s="17"/>
      <c r="N237" s="16">
        <v>63392472</v>
      </c>
      <c r="O237" s="16">
        <v>7932678</v>
      </c>
      <c r="P237" s="18">
        <v>0.111218525302785</v>
      </c>
      <c r="Q237" s="19"/>
    </row>
    <row r="238" spans="1:17">
      <c r="A238" s="13" t="s">
        <v>39</v>
      </c>
      <c r="B238" s="14" t="s">
        <v>40</v>
      </c>
      <c r="C238" s="14" t="s">
        <v>391</v>
      </c>
      <c r="D238" s="14" t="s">
        <v>462</v>
      </c>
      <c r="E238" s="14" t="s">
        <v>463</v>
      </c>
      <c r="F238" s="14" t="s">
        <v>403</v>
      </c>
      <c r="G238" s="14" t="s">
        <v>404</v>
      </c>
      <c r="H238" s="14" t="s">
        <v>466</v>
      </c>
      <c r="I238" s="14" t="s">
        <v>147</v>
      </c>
      <c r="J238" s="15">
        <v>450</v>
      </c>
      <c r="K238" s="14" t="s">
        <v>44</v>
      </c>
      <c r="L238" s="16">
        <v>49400280</v>
      </c>
      <c r="M238" s="17"/>
      <c r="N238" s="16">
        <v>43887096</v>
      </c>
      <c r="O238" s="16">
        <v>5513184</v>
      </c>
      <c r="P238" s="18">
        <v>0.11160228241621301</v>
      </c>
      <c r="Q238" s="19"/>
    </row>
    <row r="239" spans="1:17">
      <c r="A239" s="13" t="s">
        <v>39</v>
      </c>
      <c r="B239" s="14" t="s">
        <v>40</v>
      </c>
      <c r="C239" s="14" t="s">
        <v>391</v>
      </c>
      <c r="D239" s="14" t="s">
        <v>462</v>
      </c>
      <c r="E239" s="14" t="s">
        <v>463</v>
      </c>
      <c r="F239" s="14" t="s">
        <v>394</v>
      </c>
      <c r="G239" s="14" t="s">
        <v>395</v>
      </c>
      <c r="H239" s="14" t="s">
        <v>467</v>
      </c>
      <c r="I239" s="14" t="s">
        <v>147</v>
      </c>
      <c r="J239" s="15">
        <v>300</v>
      </c>
      <c r="K239" s="14" t="s">
        <v>44</v>
      </c>
      <c r="L239" s="16">
        <v>33215100</v>
      </c>
      <c r="M239" s="17"/>
      <c r="N239" s="16">
        <v>29258064</v>
      </c>
      <c r="O239" s="16">
        <v>3957036</v>
      </c>
      <c r="P239" s="18">
        <v>0.119133647046072</v>
      </c>
      <c r="Q239" s="19"/>
    </row>
    <row r="240" spans="1:17">
      <c r="A240" s="13" t="s">
        <v>39</v>
      </c>
      <c r="B240" s="14" t="s">
        <v>40</v>
      </c>
      <c r="C240" s="14" t="s">
        <v>391</v>
      </c>
      <c r="D240" s="14" t="s">
        <v>468</v>
      </c>
      <c r="E240" s="14" t="s">
        <v>469</v>
      </c>
      <c r="F240" s="14" t="s">
        <v>403</v>
      </c>
      <c r="G240" s="14" t="s">
        <v>404</v>
      </c>
      <c r="H240" s="14" t="s">
        <v>470</v>
      </c>
      <c r="I240" s="14" t="s">
        <v>147</v>
      </c>
      <c r="J240" s="15">
        <v>175</v>
      </c>
      <c r="K240" s="14" t="s">
        <v>44</v>
      </c>
      <c r="L240" s="16">
        <v>29169000</v>
      </c>
      <c r="M240" s="17"/>
      <c r="N240" s="16">
        <v>27528410</v>
      </c>
      <c r="O240" s="16">
        <v>1640590</v>
      </c>
      <c r="P240" s="18">
        <v>5.62443004559635E-2</v>
      </c>
      <c r="Q240" s="19"/>
    </row>
    <row r="241" spans="1:17">
      <c r="A241" s="13" t="s">
        <v>39</v>
      </c>
      <c r="B241" s="14" t="s">
        <v>40</v>
      </c>
      <c r="C241" s="14" t="s">
        <v>391</v>
      </c>
      <c r="D241" s="14" t="s">
        <v>468</v>
      </c>
      <c r="E241" s="14" t="s">
        <v>469</v>
      </c>
      <c r="F241" s="14" t="s">
        <v>409</v>
      </c>
      <c r="G241" s="14" t="s">
        <v>410</v>
      </c>
      <c r="H241" s="14" t="s">
        <v>471</v>
      </c>
      <c r="I241" s="14" t="s">
        <v>147</v>
      </c>
      <c r="J241" s="15">
        <v>350</v>
      </c>
      <c r="K241" s="14" t="s">
        <v>44</v>
      </c>
      <c r="L241" s="16">
        <v>59052210</v>
      </c>
      <c r="M241" s="17"/>
      <c r="N241" s="16">
        <v>55056820</v>
      </c>
      <c r="O241" s="16">
        <v>3995390</v>
      </c>
      <c r="P241" s="18">
        <v>6.7658602446885499E-2</v>
      </c>
      <c r="Q241" s="19"/>
    </row>
    <row r="242" spans="1:17">
      <c r="A242" s="13" t="s">
        <v>39</v>
      </c>
      <c r="B242" s="14" t="s">
        <v>40</v>
      </c>
      <c r="C242" s="14" t="s">
        <v>391</v>
      </c>
      <c r="D242" s="14" t="s">
        <v>468</v>
      </c>
      <c r="E242" s="14" t="s">
        <v>469</v>
      </c>
      <c r="F242" s="14" t="s">
        <v>394</v>
      </c>
      <c r="G242" s="14" t="s">
        <v>395</v>
      </c>
      <c r="H242" s="14" t="s">
        <v>472</v>
      </c>
      <c r="I242" s="14" t="s">
        <v>147</v>
      </c>
      <c r="J242" s="15">
        <v>25</v>
      </c>
      <c r="K242" s="14" t="s">
        <v>44</v>
      </c>
      <c r="L242" s="16">
        <v>4204450</v>
      </c>
      <c r="M242" s="17"/>
      <c r="N242" s="16">
        <v>3932630</v>
      </c>
      <c r="O242" s="16">
        <v>271820</v>
      </c>
      <c r="P242" s="18">
        <v>6.4650548823270496E-2</v>
      </c>
      <c r="Q242" s="19"/>
    </row>
    <row r="243" spans="1:17">
      <c r="A243" s="13" t="s">
        <v>39</v>
      </c>
      <c r="B243" s="14" t="s">
        <v>40</v>
      </c>
      <c r="C243" s="14" t="s">
        <v>391</v>
      </c>
      <c r="D243" s="14" t="s">
        <v>473</v>
      </c>
      <c r="E243" s="14" t="s">
        <v>474</v>
      </c>
      <c r="F243" s="14" t="s">
        <v>403</v>
      </c>
      <c r="G243" s="14" t="s">
        <v>404</v>
      </c>
      <c r="H243" s="14" t="s">
        <v>475</v>
      </c>
      <c r="I243" s="14" t="s">
        <v>147</v>
      </c>
      <c r="J243" s="15">
        <v>440</v>
      </c>
      <c r="K243" s="14" t="s">
        <v>44</v>
      </c>
      <c r="L243" s="16">
        <v>75987560</v>
      </c>
      <c r="M243" s="17"/>
      <c r="N243" s="16">
        <v>71697146.400000006</v>
      </c>
      <c r="O243" s="16">
        <v>4290413.5999999996</v>
      </c>
      <c r="P243" s="18">
        <v>5.6462052472799402E-2</v>
      </c>
      <c r="Q243" s="19"/>
    </row>
    <row r="244" spans="1:17">
      <c r="A244" s="13" t="s">
        <v>39</v>
      </c>
      <c r="B244" s="14" t="s">
        <v>40</v>
      </c>
      <c r="C244" s="14" t="s">
        <v>391</v>
      </c>
      <c r="D244" s="14" t="s">
        <v>473</v>
      </c>
      <c r="E244" s="14" t="s">
        <v>474</v>
      </c>
      <c r="F244" s="14" t="s">
        <v>403</v>
      </c>
      <c r="G244" s="14" t="s">
        <v>404</v>
      </c>
      <c r="H244" s="14" t="s">
        <v>476</v>
      </c>
      <c r="I244" s="14" t="s">
        <v>147</v>
      </c>
      <c r="J244" s="15">
        <v>760</v>
      </c>
      <c r="K244" s="14" t="s">
        <v>44</v>
      </c>
      <c r="L244" s="16">
        <v>131307936</v>
      </c>
      <c r="M244" s="17"/>
      <c r="N244" s="16">
        <v>123840525.59999999</v>
      </c>
      <c r="O244" s="16">
        <v>7467410.4000000004</v>
      </c>
      <c r="P244" s="18">
        <v>5.6869452277431197E-2</v>
      </c>
      <c r="Q244" s="19"/>
    </row>
    <row r="245" spans="1:17">
      <c r="A245" s="13" t="s">
        <v>39</v>
      </c>
      <c r="B245" s="14" t="s">
        <v>40</v>
      </c>
      <c r="C245" s="14" t="s">
        <v>391</v>
      </c>
      <c r="D245" s="14" t="s">
        <v>473</v>
      </c>
      <c r="E245" s="14" t="s">
        <v>474</v>
      </c>
      <c r="F245" s="14" t="s">
        <v>394</v>
      </c>
      <c r="G245" s="14" t="s">
        <v>395</v>
      </c>
      <c r="H245" s="14" t="s">
        <v>477</v>
      </c>
      <c r="I245" s="14" t="s">
        <v>147</v>
      </c>
      <c r="J245" s="15">
        <v>40</v>
      </c>
      <c r="K245" s="14" t="s">
        <v>44</v>
      </c>
      <c r="L245" s="16">
        <v>6970040</v>
      </c>
      <c r="M245" s="17"/>
      <c r="N245" s="16">
        <v>6517922.4000000004</v>
      </c>
      <c r="O245" s="16">
        <v>452117.6</v>
      </c>
      <c r="P245" s="18">
        <v>6.4865854428381997E-2</v>
      </c>
      <c r="Q245" s="19"/>
    </row>
    <row r="246" spans="1:17">
      <c r="A246" s="13" t="s">
        <v>39</v>
      </c>
      <c r="B246" s="14" t="s">
        <v>40</v>
      </c>
      <c r="C246" s="14" t="s">
        <v>391</v>
      </c>
      <c r="D246" s="14" t="s">
        <v>473</v>
      </c>
      <c r="E246" s="14" t="s">
        <v>474</v>
      </c>
      <c r="F246" s="14" t="s">
        <v>394</v>
      </c>
      <c r="G246" s="14" t="s">
        <v>395</v>
      </c>
      <c r="H246" s="14" t="s">
        <v>478</v>
      </c>
      <c r="I246" s="14" t="s">
        <v>147</v>
      </c>
      <c r="J246" s="15">
        <v>1120</v>
      </c>
      <c r="K246" s="14" t="s">
        <v>44</v>
      </c>
      <c r="L246" s="16">
        <v>195161120</v>
      </c>
      <c r="M246" s="17"/>
      <c r="N246" s="16">
        <v>182501827.19999999</v>
      </c>
      <c r="O246" s="16">
        <v>12659292.800000001</v>
      </c>
      <c r="P246" s="18">
        <v>6.4865854428381997E-2</v>
      </c>
      <c r="Q246" s="19"/>
    </row>
    <row r="247" spans="1:17">
      <c r="A247" s="13" t="s">
        <v>39</v>
      </c>
      <c r="B247" s="14" t="s">
        <v>40</v>
      </c>
      <c r="C247" s="14" t="s">
        <v>391</v>
      </c>
      <c r="D247" s="14" t="s">
        <v>473</v>
      </c>
      <c r="E247" s="14" t="s">
        <v>474</v>
      </c>
      <c r="F247" s="14"/>
      <c r="G247" s="14"/>
      <c r="H247" s="14"/>
      <c r="I247" s="14"/>
      <c r="J247" s="15"/>
      <c r="K247" s="14" t="s">
        <v>44</v>
      </c>
      <c r="L247" s="16"/>
      <c r="M247" s="17"/>
      <c r="N247" s="16"/>
      <c r="O247" s="16"/>
      <c r="P247" s="18"/>
      <c r="Q247" s="19">
        <v>-4631107.5</v>
      </c>
    </row>
    <row r="248" spans="1:17">
      <c r="A248" s="13" t="s">
        <v>39</v>
      </c>
      <c r="B248" s="14" t="s">
        <v>40</v>
      </c>
      <c r="C248" s="14" t="s">
        <v>391</v>
      </c>
      <c r="D248" s="14" t="s">
        <v>479</v>
      </c>
      <c r="E248" s="14" t="s">
        <v>480</v>
      </c>
      <c r="F248" s="14" t="s">
        <v>400</v>
      </c>
      <c r="G248" s="14" t="s">
        <v>401</v>
      </c>
      <c r="H248" s="14" t="s">
        <v>481</v>
      </c>
      <c r="I248" s="14" t="s">
        <v>147</v>
      </c>
      <c r="J248" s="15">
        <v>100</v>
      </c>
      <c r="K248" s="14" t="s">
        <v>44</v>
      </c>
      <c r="L248" s="16">
        <v>9670200</v>
      </c>
      <c r="M248" s="17"/>
      <c r="N248" s="16">
        <v>8863965</v>
      </c>
      <c r="O248" s="16">
        <v>806235</v>
      </c>
      <c r="P248" s="18">
        <v>8.3373146367189899E-2</v>
      </c>
      <c r="Q248" s="19"/>
    </row>
    <row r="249" spans="1:17">
      <c r="A249" s="13" t="s">
        <v>39</v>
      </c>
      <c r="B249" s="14" t="s">
        <v>40</v>
      </c>
      <c r="C249" s="14" t="s">
        <v>391</v>
      </c>
      <c r="D249" s="14" t="s">
        <v>479</v>
      </c>
      <c r="E249" s="14" t="s">
        <v>480</v>
      </c>
      <c r="F249" s="14" t="s">
        <v>403</v>
      </c>
      <c r="G249" s="14" t="s">
        <v>404</v>
      </c>
      <c r="H249" s="14" t="s">
        <v>482</v>
      </c>
      <c r="I249" s="14" t="s">
        <v>147</v>
      </c>
      <c r="J249" s="15">
        <v>275</v>
      </c>
      <c r="K249" s="14" t="s">
        <v>44</v>
      </c>
      <c r="L249" s="16">
        <v>26356275</v>
      </c>
      <c r="M249" s="17"/>
      <c r="N249" s="16">
        <v>24375903.75</v>
      </c>
      <c r="O249" s="16">
        <v>1980371.25</v>
      </c>
      <c r="P249" s="18">
        <v>7.5138510658277702E-2</v>
      </c>
      <c r="Q249" s="19"/>
    </row>
    <row r="250" spans="1:17">
      <c r="A250" s="13" t="s">
        <v>39</v>
      </c>
      <c r="B250" s="14" t="s">
        <v>40</v>
      </c>
      <c r="C250" s="14" t="s">
        <v>391</v>
      </c>
      <c r="D250" s="14" t="s">
        <v>479</v>
      </c>
      <c r="E250" s="14" t="s">
        <v>480</v>
      </c>
      <c r="F250" s="14" t="s">
        <v>394</v>
      </c>
      <c r="G250" s="14" t="s">
        <v>395</v>
      </c>
      <c r="H250" s="14" t="s">
        <v>483</v>
      </c>
      <c r="I250" s="14" t="s">
        <v>147</v>
      </c>
      <c r="J250" s="15">
        <v>450</v>
      </c>
      <c r="K250" s="14" t="s">
        <v>44</v>
      </c>
      <c r="L250" s="16">
        <v>43515900</v>
      </c>
      <c r="M250" s="17"/>
      <c r="N250" s="16">
        <v>39887842.5</v>
      </c>
      <c r="O250" s="16">
        <v>3628057.5</v>
      </c>
      <c r="P250" s="18">
        <v>8.3373146367189899E-2</v>
      </c>
      <c r="Q250" s="19"/>
    </row>
    <row r="251" spans="1:17">
      <c r="A251" s="13" t="s">
        <v>39</v>
      </c>
      <c r="B251" s="14" t="s">
        <v>40</v>
      </c>
      <c r="C251" s="14" t="s">
        <v>391</v>
      </c>
      <c r="D251" s="14" t="s">
        <v>479</v>
      </c>
      <c r="E251" s="14" t="s">
        <v>480</v>
      </c>
      <c r="F251" s="14"/>
      <c r="G251" s="14"/>
      <c r="H251" s="14"/>
      <c r="I251" s="14"/>
      <c r="J251" s="15"/>
      <c r="K251" s="14" t="s">
        <v>44</v>
      </c>
      <c r="L251" s="16"/>
      <c r="M251" s="17"/>
      <c r="N251" s="16"/>
      <c r="O251" s="16"/>
      <c r="P251" s="18"/>
      <c r="Q251" s="19">
        <v>-6904280.3499999996</v>
      </c>
    </row>
    <row r="252" spans="1:17">
      <c r="A252" s="13" t="s">
        <v>39</v>
      </c>
      <c r="B252" s="14" t="s">
        <v>40</v>
      </c>
      <c r="C252" s="14" t="s">
        <v>391</v>
      </c>
      <c r="D252" s="14" t="s">
        <v>484</v>
      </c>
      <c r="E252" s="14" t="s">
        <v>485</v>
      </c>
      <c r="F252" s="14" t="s">
        <v>403</v>
      </c>
      <c r="G252" s="14" t="s">
        <v>404</v>
      </c>
      <c r="H252" s="14" t="s">
        <v>486</v>
      </c>
      <c r="I252" s="14" t="s">
        <v>147</v>
      </c>
      <c r="J252" s="15">
        <v>1550</v>
      </c>
      <c r="K252" s="14" t="s">
        <v>44</v>
      </c>
      <c r="L252" s="16">
        <v>165418325</v>
      </c>
      <c r="M252" s="17"/>
      <c r="N252" s="16">
        <v>153855774.5</v>
      </c>
      <c r="O252" s="16">
        <v>11562550.5</v>
      </c>
      <c r="P252" s="18">
        <v>6.9898848873001199E-2</v>
      </c>
      <c r="Q252" s="19"/>
    </row>
    <row r="253" spans="1:17">
      <c r="A253" s="13" t="s">
        <v>39</v>
      </c>
      <c r="B253" s="14" t="s">
        <v>40</v>
      </c>
      <c r="C253" s="14" t="s">
        <v>391</v>
      </c>
      <c r="D253" s="14" t="s">
        <v>484</v>
      </c>
      <c r="E253" s="14" t="s">
        <v>485</v>
      </c>
      <c r="F253" s="14" t="s">
        <v>403</v>
      </c>
      <c r="G253" s="14" t="s">
        <v>404</v>
      </c>
      <c r="H253" s="14" t="s">
        <v>487</v>
      </c>
      <c r="I253" s="14" t="s">
        <v>147</v>
      </c>
      <c r="J253" s="15">
        <v>300</v>
      </c>
      <c r="K253" s="14" t="s">
        <v>44</v>
      </c>
      <c r="L253" s="16">
        <v>32030280</v>
      </c>
      <c r="M253" s="17"/>
      <c r="N253" s="16">
        <v>29722454.25</v>
      </c>
      <c r="O253" s="16">
        <v>2307825.75</v>
      </c>
      <c r="P253" s="18">
        <v>7.2051376072890999E-2</v>
      </c>
      <c r="Q253" s="19"/>
    </row>
    <row r="254" spans="1:17">
      <c r="A254" s="13" t="s">
        <v>39</v>
      </c>
      <c r="B254" s="14" t="s">
        <v>40</v>
      </c>
      <c r="C254" s="14" t="s">
        <v>391</v>
      </c>
      <c r="D254" s="14" t="s">
        <v>484</v>
      </c>
      <c r="E254" s="14" t="s">
        <v>485</v>
      </c>
      <c r="F254" s="14" t="s">
        <v>406</v>
      </c>
      <c r="G254" s="14" t="s">
        <v>407</v>
      </c>
      <c r="H254" s="14" t="s">
        <v>488</v>
      </c>
      <c r="I254" s="14" t="s">
        <v>147</v>
      </c>
      <c r="J254" s="15">
        <v>500</v>
      </c>
      <c r="K254" s="14" t="s">
        <v>44</v>
      </c>
      <c r="L254" s="16">
        <v>54124700</v>
      </c>
      <c r="M254" s="17"/>
      <c r="N254" s="16">
        <v>49630895</v>
      </c>
      <c r="O254" s="16">
        <v>4493805</v>
      </c>
      <c r="P254" s="18">
        <v>8.3026880518506305E-2</v>
      </c>
      <c r="Q254" s="19"/>
    </row>
    <row r="255" spans="1:17">
      <c r="A255" s="13" t="s">
        <v>39</v>
      </c>
      <c r="B255" s="14" t="s">
        <v>40</v>
      </c>
      <c r="C255" s="14" t="s">
        <v>391</v>
      </c>
      <c r="D255" s="14" t="s">
        <v>484</v>
      </c>
      <c r="E255" s="14" t="s">
        <v>485</v>
      </c>
      <c r="F255" s="14" t="s">
        <v>406</v>
      </c>
      <c r="G255" s="14" t="s">
        <v>407</v>
      </c>
      <c r="H255" s="14" t="s">
        <v>489</v>
      </c>
      <c r="I255" s="14" t="s">
        <v>147</v>
      </c>
      <c r="J255" s="15">
        <v>500</v>
      </c>
      <c r="K255" s="14" t="s">
        <v>44</v>
      </c>
      <c r="L255" s="16">
        <v>54148080</v>
      </c>
      <c r="M255" s="17"/>
      <c r="N255" s="16">
        <v>49630895</v>
      </c>
      <c r="O255" s="16">
        <v>4517185</v>
      </c>
      <c r="P255" s="18">
        <v>8.3422810190130398E-2</v>
      </c>
      <c r="Q255" s="19"/>
    </row>
    <row r="256" spans="1:17">
      <c r="A256" s="13" t="s">
        <v>39</v>
      </c>
      <c r="B256" s="14" t="s">
        <v>40</v>
      </c>
      <c r="C256" s="14" t="s">
        <v>391</v>
      </c>
      <c r="D256" s="14" t="s">
        <v>484</v>
      </c>
      <c r="E256" s="14" t="s">
        <v>485</v>
      </c>
      <c r="F256" s="14" t="s">
        <v>406</v>
      </c>
      <c r="G256" s="14" t="s">
        <v>407</v>
      </c>
      <c r="H256" s="14" t="s">
        <v>490</v>
      </c>
      <c r="I256" s="14" t="s">
        <v>147</v>
      </c>
      <c r="J256" s="15">
        <v>500</v>
      </c>
      <c r="K256" s="14" t="s">
        <v>44</v>
      </c>
      <c r="L256" s="16">
        <v>54148080</v>
      </c>
      <c r="M256" s="17"/>
      <c r="N256" s="16">
        <v>49470657.5</v>
      </c>
      <c r="O256" s="16">
        <v>4677422.5</v>
      </c>
      <c r="P256" s="18">
        <v>8.6382056390549702E-2</v>
      </c>
      <c r="Q256" s="19"/>
    </row>
    <row r="257" spans="1:17">
      <c r="A257" s="13" t="s">
        <v>39</v>
      </c>
      <c r="B257" s="14" t="s">
        <v>40</v>
      </c>
      <c r="C257" s="14" t="s">
        <v>391</v>
      </c>
      <c r="D257" s="14" t="s">
        <v>484</v>
      </c>
      <c r="E257" s="14" t="s">
        <v>485</v>
      </c>
      <c r="F257" s="14" t="s">
        <v>394</v>
      </c>
      <c r="G257" s="14" t="s">
        <v>395</v>
      </c>
      <c r="H257" s="14" t="s">
        <v>491</v>
      </c>
      <c r="I257" s="14" t="s">
        <v>147</v>
      </c>
      <c r="J257" s="15">
        <v>1425</v>
      </c>
      <c r="K257" s="14" t="s">
        <v>44</v>
      </c>
      <c r="L257" s="16">
        <v>153444000</v>
      </c>
      <c r="M257" s="17"/>
      <c r="N257" s="16">
        <v>141447934.59999999</v>
      </c>
      <c r="O257" s="16">
        <v>11996065.4</v>
      </c>
      <c r="P257" s="18">
        <v>7.8178784442532706E-2</v>
      </c>
      <c r="Q257" s="19"/>
    </row>
    <row r="258" spans="1:17">
      <c r="A258" s="13" t="s">
        <v>39</v>
      </c>
      <c r="B258" s="14" t="s">
        <v>40</v>
      </c>
      <c r="C258" s="14" t="s">
        <v>391</v>
      </c>
      <c r="D258" s="14" t="s">
        <v>484</v>
      </c>
      <c r="E258" s="14" t="s">
        <v>485</v>
      </c>
      <c r="F258" s="14" t="s">
        <v>394</v>
      </c>
      <c r="G258" s="14" t="s">
        <v>395</v>
      </c>
      <c r="H258" s="14" t="s">
        <v>492</v>
      </c>
      <c r="I258" s="14" t="s">
        <v>147</v>
      </c>
      <c r="J258" s="15">
        <v>200</v>
      </c>
      <c r="K258" s="14" t="s">
        <v>44</v>
      </c>
      <c r="L258" s="16">
        <v>21536000</v>
      </c>
      <c r="M258" s="17"/>
      <c r="N258" s="16">
        <v>19788263</v>
      </c>
      <c r="O258" s="16">
        <v>1747737</v>
      </c>
      <c r="P258" s="18">
        <v>8.1154206909360996E-2</v>
      </c>
      <c r="Q258" s="19"/>
    </row>
    <row r="259" spans="1:17">
      <c r="A259" s="13" t="s">
        <v>39</v>
      </c>
      <c r="B259" s="14" t="s">
        <v>40</v>
      </c>
      <c r="C259" s="14" t="s">
        <v>391</v>
      </c>
      <c r="D259" s="14" t="s">
        <v>484</v>
      </c>
      <c r="E259" s="14" t="s">
        <v>485</v>
      </c>
      <c r="F259" s="14" t="s">
        <v>448</v>
      </c>
      <c r="G259" s="14" t="s">
        <v>449</v>
      </c>
      <c r="H259" s="14" t="s">
        <v>493</v>
      </c>
      <c r="I259" s="14" t="s">
        <v>147</v>
      </c>
      <c r="J259" s="15">
        <v>300</v>
      </c>
      <c r="K259" s="14" t="s">
        <v>44</v>
      </c>
      <c r="L259" s="16">
        <v>33004800</v>
      </c>
      <c r="M259" s="17"/>
      <c r="N259" s="16">
        <v>29778537</v>
      </c>
      <c r="O259" s="16">
        <v>3226263</v>
      </c>
      <c r="P259" s="18">
        <v>9.77513270796974E-2</v>
      </c>
      <c r="Q259" s="19"/>
    </row>
    <row r="260" spans="1:17">
      <c r="A260" s="13" t="s">
        <v>39</v>
      </c>
      <c r="B260" s="14" t="s">
        <v>40</v>
      </c>
      <c r="C260" s="14" t="s">
        <v>391</v>
      </c>
      <c r="D260" s="14" t="s">
        <v>484</v>
      </c>
      <c r="E260" s="14" t="s">
        <v>485</v>
      </c>
      <c r="F260" s="14" t="s">
        <v>448</v>
      </c>
      <c r="G260" s="14" t="s">
        <v>449</v>
      </c>
      <c r="H260" s="14" t="s">
        <v>494</v>
      </c>
      <c r="I260" s="14" t="s">
        <v>147</v>
      </c>
      <c r="J260" s="15">
        <v>275</v>
      </c>
      <c r="K260" s="14" t="s">
        <v>44</v>
      </c>
      <c r="L260" s="16">
        <v>30254400</v>
      </c>
      <c r="M260" s="17"/>
      <c r="N260" s="16">
        <v>27208977.399999999</v>
      </c>
      <c r="O260" s="16">
        <v>3045422.6</v>
      </c>
      <c r="P260" s="18">
        <v>0.10066048574752701</v>
      </c>
      <c r="Q260" s="19"/>
    </row>
    <row r="261" spans="1:17">
      <c r="A261" s="13" t="s">
        <v>39</v>
      </c>
      <c r="B261" s="14" t="s">
        <v>40</v>
      </c>
      <c r="C261" s="14" t="s">
        <v>391</v>
      </c>
      <c r="D261" s="14" t="s">
        <v>484</v>
      </c>
      <c r="E261" s="14" t="s">
        <v>485</v>
      </c>
      <c r="F261" s="14"/>
      <c r="G261" s="14"/>
      <c r="H261" s="14" t="s">
        <v>495</v>
      </c>
      <c r="I261" s="14"/>
      <c r="J261" s="15"/>
      <c r="K261" s="14" t="s">
        <v>44</v>
      </c>
      <c r="L261" s="16"/>
      <c r="M261" s="17"/>
      <c r="N261" s="16">
        <v>42742810</v>
      </c>
      <c r="O261" s="16">
        <v>-42742810</v>
      </c>
      <c r="P261" s="18"/>
      <c r="Q261" s="19"/>
    </row>
    <row r="262" spans="1:17">
      <c r="A262" s="13" t="s">
        <v>39</v>
      </c>
      <c r="B262" s="14" t="s">
        <v>40</v>
      </c>
      <c r="C262" s="14" t="s">
        <v>391</v>
      </c>
      <c r="D262" s="14" t="s">
        <v>484</v>
      </c>
      <c r="E262" s="14" t="s">
        <v>485</v>
      </c>
      <c r="F262" s="14"/>
      <c r="G262" s="14"/>
      <c r="H262" s="14"/>
      <c r="I262" s="14"/>
      <c r="J262" s="15"/>
      <c r="K262" s="14" t="s">
        <v>44</v>
      </c>
      <c r="L262" s="16"/>
      <c r="M262" s="17"/>
      <c r="N262" s="16"/>
      <c r="O262" s="16"/>
      <c r="P262" s="18"/>
      <c r="Q262" s="19">
        <v>56859</v>
      </c>
    </row>
    <row r="263" spans="1:17">
      <c r="A263" s="13" t="s">
        <v>39</v>
      </c>
      <c r="B263" s="14" t="s">
        <v>40</v>
      </c>
      <c r="C263" s="14" t="s">
        <v>391</v>
      </c>
      <c r="D263" s="14" t="s">
        <v>496</v>
      </c>
      <c r="E263" s="14" t="s">
        <v>497</v>
      </c>
      <c r="F263" s="14" t="s">
        <v>394</v>
      </c>
      <c r="G263" s="14" t="s">
        <v>395</v>
      </c>
      <c r="H263" s="14" t="s">
        <v>498</v>
      </c>
      <c r="I263" s="14" t="s">
        <v>147</v>
      </c>
      <c r="J263" s="15">
        <v>1100</v>
      </c>
      <c r="K263" s="14" t="s">
        <v>44</v>
      </c>
      <c r="L263" s="16">
        <v>126927900</v>
      </c>
      <c r="M263" s="17"/>
      <c r="N263" s="16">
        <v>117720295</v>
      </c>
      <c r="O263" s="16">
        <v>9207605</v>
      </c>
      <c r="P263" s="18">
        <v>7.2542010070283894E-2</v>
      </c>
      <c r="Q263" s="19"/>
    </row>
    <row r="264" spans="1:17">
      <c r="A264" s="13" t="s">
        <v>39</v>
      </c>
      <c r="B264" s="14" t="s">
        <v>40</v>
      </c>
      <c r="C264" s="14" t="s">
        <v>391</v>
      </c>
      <c r="D264" s="14" t="s">
        <v>496</v>
      </c>
      <c r="E264" s="14" t="s">
        <v>497</v>
      </c>
      <c r="F264" s="14" t="s">
        <v>394</v>
      </c>
      <c r="G264" s="14" t="s">
        <v>395</v>
      </c>
      <c r="H264" s="14" t="s">
        <v>499</v>
      </c>
      <c r="I264" s="14" t="s">
        <v>147</v>
      </c>
      <c r="J264" s="15">
        <v>50</v>
      </c>
      <c r="K264" s="14" t="s">
        <v>44</v>
      </c>
      <c r="L264" s="16">
        <v>5769450</v>
      </c>
      <c r="M264" s="17"/>
      <c r="N264" s="16">
        <v>5350922.5</v>
      </c>
      <c r="O264" s="16">
        <v>418527.5</v>
      </c>
      <c r="P264" s="18">
        <v>7.2542010070283894E-2</v>
      </c>
      <c r="Q264" s="19"/>
    </row>
    <row r="265" spans="1:17">
      <c r="A265" s="13" t="s">
        <v>39</v>
      </c>
      <c r="B265" s="14" t="s">
        <v>40</v>
      </c>
      <c r="C265" s="14" t="s">
        <v>391</v>
      </c>
      <c r="D265" s="14" t="s">
        <v>496</v>
      </c>
      <c r="E265" s="14" t="s">
        <v>497</v>
      </c>
      <c r="F265" s="14" t="s">
        <v>394</v>
      </c>
      <c r="G265" s="14" t="s">
        <v>395</v>
      </c>
      <c r="H265" s="14" t="s">
        <v>500</v>
      </c>
      <c r="I265" s="14" t="s">
        <v>147</v>
      </c>
      <c r="J265" s="15">
        <v>250</v>
      </c>
      <c r="K265" s="14" t="s">
        <v>44</v>
      </c>
      <c r="L265" s="16">
        <v>28847250</v>
      </c>
      <c r="M265" s="17"/>
      <c r="N265" s="16">
        <v>26754612.5</v>
      </c>
      <c r="O265" s="16">
        <v>2092637.5</v>
      </c>
      <c r="P265" s="18">
        <v>7.2542010070283894E-2</v>
      </c>
      <c r="Q265" s="19"/>
    </row>
    <row r="266" spans="1:17">
      <c r="A266" s="13" t="s">
        <v>39</v>
      </c>
      <c r="B266" s="14" t="s">
        <v>40</v>
      </c>
      <c r="C266" s="14" t="s">
        <v>391</v>
      </c>
      <c r="D266" s="14" t="s">
        <v>501</v>
      </c>
      <c r="E266" s="14" t="s">
        <v>502</v>
      </c>
      <c r="F266" s="14" t="s">
        <v>394</v>
      </c>
      <c r="G266" s="14" t="s">
        <v>395</v>
      </c>
      <c r="H266" s="14" t="s">
        <v>503</v>
      </c>
      <c r="I266" s="14" t="s">
        <v>147</v>
      </c>
      <c r="J266" s="15">
        <v>25</v>
      </c>
      <c r="K266" s="14" t="s">
        <v>44</v>
      </c>
      <c r="L266" s="16">
        <v>2978150</v>
      </c>
      <c r="M266" s="17"/>
      <c r="N266" s="16">
        <v>2661667.25</v>
      </c>
      <c r="O266" s="16">
        <v>316482.75</v>
      </c>
      <c r="P266" s="18">
        <v>0.106268236992763</v>
      </c>
      <c r="Q266" s="19"/>
    </row>
    <row r="267" spans="1:17">
      <c r="A267" s="13" t="s">
        <v>39</v>
      </c>
      <c r="B267" s="14" t="s">
        <v>40</v>
      </c>
      <c r="C267" s="14" t="s">
        <v>391</v>
      </c>
      <c r="D267" s="14" t="s">
        <v>501</v>
      </c>
      <c r="E267" s="14" t="s">
        <v>502</v>
      </c>
      <c r="F267" s="14" t="s">
        <v>394</v>
      </c>
      <c r="G267" s="14" t="s">
        <v>395</v>
      </c>
      <c r="H267" s="14" t="s">
        <v>504</v>
      </c>
      <c r="I267" s="14" t="s">
        <v>147</v>
      </c>
      <c r="J267" s="15">
        <v>300</v>
      </c>
      <c r="K267" s="14" t="s">
        <v>44</v>
      </c>
      <c r="L267" s="16">
        <v>35737800</v>
      </c>
      <c r="M267" s="17"/>
      <c r="N267" s="16">
        <v>31940007</v>
      </c>
      <c r="O267" s="16">
        <v>3797793</v>
      </c>
      <c r="P267" s="18">
        <v>0.106268236992763</v>
      </c>
      <c r="Q267" s="19"/>
    </row>
    <row r="268" spans="1:17">
      <c r="A268" s="13" t="s">
        <v>39</v>
      </c>
      <c r="B268" s="14" t="s">
        <v>40</v>
      </c>
      <c r="C268" s="14" t="s">
        <v>391</v>
      </c>
      <c r="D268" s="14" t="s">
        <v>501</v>
      </c>
      <c r="E268" s="14" t="s">
        <v>502</v>
      </c>
      <c r="F268" s="14" t="s">
        <v>448</v>
      </c>
      <c r="G268" s="14" t="s">
        <v>449</v>
      </c>
      <c r="H268" s="14" t="s">
        <v>505</v>
      </c>
      <c r="I268" s="14" t="s">
        <v>147</v>
      </c>
      <c r="J268" s="15">
        <v>575</v>
      </c>
      <c r="K268" s="14" t="s">
        <v>44</v>
      </c>
      <c r="L268" s="16">
        <v>69840650</v>
      </c>
      <c r="M268" s="17"/>
      <c r="N268" s="16">
        <v>61218346.75</v>
      </c>
      <c r="O268" s="16">
        <v>8622303.25</v>
      </c>
      <c r="P268" s="18">
        <v>0.12345680130411101</v>
      </c>
      <c r="Q268" s="19"/>
    </row>
    <row r="269" spans="1:17">
      <c r="A269" s="13" t="s">
        <v>39</v>
      </c>
      <c r="B269" s="14" t="s">
        <v>40</v>
      </c>
      <c r="C269" s="14" t="s">
        <v>391</v>
      </c>
      <c r="D269" s="14" t="s">
        <v>506</v>
      </c>
      <c r="E269" s="14" t="s">
        <v>507</v>
      </c>
      <c r="F269" s="14" t="s">
        <v>403</v>
      </c>
      <c r="G269" s="14" t="s">
        <v>404</v>
      </c>
      <c r="H269" s="14" t="s">
        <v>508</v>
      </c>
      <c r="I269" s="14" t="s">
        <v>147</v>
      </c>
      <c r="J269" s="15">
        <v>275</v>
      </c>
      <c r="K269" s="14" t="s">
        <v>44</v>
      </c>
      <c r="L269" s="16">
        <v>31958575</v>
      </c>
      <c r="M269" s="17"/>
      <c r="N269" s="16">
        <v>29932331.699999999</v>
      </c>
      <c r="O269" s="16">
        <v>2026243.3</v>
      </c>
      <c r="P269" s="18">
        <v>6.3402179227327798E-2</v>
      </c>
      <c r="Q269" s="19"/>
    </row>
    <row r="270" spans="1:17">
      <c r="A270" s="13" t="s">
        <v>39</v>
      </c>
      <c r="B270" s="14" t="s">
        <v>40</v>
      </c>
      <c r="C270" s="14" t="s">
        <v>391</v>
      </c>
      <c r="D270" s="14" t="s">
        <v>506</v>
      </c>
      <c r="E270" s="14" t="s">
        <v>507</v>
      </c>
      <c r="F270" s="14" t="s">
        <v>394</v>
      </c>
      <c r="G270" s="14" t="s">
        <v>395</v>
      </c>
      <c r="H270" s="14" t="s">
        <v>509</v>
      </c>
      <c r="I270" s="14" t="s">
        <v>147</v>
      </c>
      <c r="J270" s="15">
        <v>800</v>
      </c>
      <c r="K270" s="14" t="s">
        <v>44</v>
      </c>
      <c r="L270" s="16">
        <v>93805600</v>
      </c>
      <c r="M270" s="17"/>
      <c r="N270" s="16">
        <v>87048324</v>
      </c>
      <c r="O270" s="16">
        <v>6757276</v>
      </c>
      <c r="P270" s="18">
        <v>7.2034889175059902E-2</v>
      </c>
      <c r="Q270" s="19"/>
    </row>
    <row r="271" spans="1:17">
      <c r="A271" s="13" t="s">
        <v>39</v>
      </c>
      <c r="B271" s="14" t="s">
        <v>40</v>
      </c>
      <c r="C271" s="14" t="s">
        <v>391</v>
      </c>
      <c r="D271" s="14" t="s">
        <v>510</v>
      </c>
      <c r="E271" s="14" t="s">
        <v>511</v>
      </c>
      <c r="F271" s="14" t="s">
        <v>403</v>
      </c>
      <c r="G271" s="14" t="s">
        <v>404</v>
      </c>
      <c r="H271" s="14" t="s">
        <v>512</v>
      </c>
      <c r="I271" s="14" t="s">
        <v>147</v>
      </c>
      <c r="J271" s="15">
        <v>500</v>
      </c>
      <c r="K271" s="14" t="s">
        <v>44</v>
      </c>
      <c r="L271" s="16">
        <v>72922500</v>
      </c>
      <c r="M271" s="17"/>
      <c r="N271" s="16">
        <v>68735617.5</v>
      </c>
      <c r="O271" s="16">
        <v>4186882.5</v>
      </c>
      <c r="P271" s="18">
        <v>5.7415509616373497E-2</v>
      </c>
      <c r="Q271" s="19"/>
    </row>
    <row r="272" spans="1:17">
      <c r="A272" s="13" t="s">
        <v>39</v>
      </c>
      <c r="B272" s="14" t="s">
        <v>40</v>
      </c>
      <c r="C272" s="14" t="s">
        <v>391</v>
      </c>
      <c r="D272" s="14" t="s">
        <v>513</v>
      </c>
      <c r="E272" s="14" t="s">
        <v>514</v>
      </c>
      <c r="F272" s="14" t="s">
        <v>515</v>
      </c>
      <c r="G272" s="14" t="s">
        <v>516</v>
      </c>
      <c r="H272" s="14" t="s">
        <v>517</v>
      </c>
      <c r="I272" s="14" t="s">
        <v>125</v>
      </c>
      <c r="J272" s="15">
        <v>2196</v>
      </c>
      <c r="K272" s="14" t="s">
        <v>44</v>
      </c>
      <c r="L272" s="16">
        <v>88665696</v>
      </c>
      <c r="M272" s="17"/>
      <c r="N272" s="16">
        <v>75270096</v>
      </c>
      <c r="O272" s="16">
        <v>13395600</v>
      </c>
      <c r="P272" s="18">
        <v>0.15107984941549399</v>
      </c>
      <c r="Q272" s="19"/>
    </row>
    <row r="273" spans="1:17">
      <c r="A273" s="13" t="s">
        <v>39</v>
      </c>
      <c r="B273" s="14" t="s">
        <v>40</v>
      </c>
      <c r="C273" s="14" t="s">
        <v>391</v>
      </c>
      <c r="D273" s="14" t="s">
        <v>518</v>
      </c>
      <c r="E273" s="14" t="s">
        <v>519</v>
      </c>
      <c r="F273" s="14" t="s">
        <v>515</v>
      </c>
      <c r="G273" s="14" t="s">
        <v>516</v>
      </c>
      <c r="H273" s="14" t="s">
        <v>520</v>
      </c>
      <c r="I273" s="14" t="s">
        <v>125</v>
      </c>
      <c r="J273" s="15">
        <v>2160</v>
      </c>
      <c r="K273" s="14" t="s">
        <v>44</v>
      </c>
      <c r="L273" s="16">
        <v>88732800</v>
      </c>
      <c r="M273" s="17"/>
      <c r="N273" s="16">
        <v>77226480</v>
      </c>
      <c r="O273" s="16">
        <v>11506320</v>
      </c>
      <c r="P273" s="18">
        <v>0.12967380720545199</v>
      </c>
      <c r="Q273" s="19"/>
    </row>
    <row r="274" spans="1:17">
      <c r="A274" s="13" t="s">
        <v>39</v>
      </c>
      <c r="B274" s="14" t="s">
        <v>40</v>
      </c>
      <c r="C274" s="14" t="s">
        <v>391</v>
      </c>
      <c r="D274" s="14" t="s">
        <v>521</v>
      </c>
      <c r="E274" s="14" t="s">
        <v>522</v>
      </c>
      <c r="F274" s="14" t="s">
        <v>523</v>
      </c>
      <c r="G274" s="14" t="s">
        <v>524</v>
      </c>
      <c r="H274" s="14" t="s">
        <v>525</v>
      </c>
      <c r="I274" s="14" t="s">
        <v>147</v>
      </c>
      <c r="J274" s="15">
        <v>2000</v>
      </c>
      <c r="K274" s="14" t="s">
        <v>44</v>
      </c>
      <c r="L274" s="16">
        <v>267216000</v>
      </c>
      <c r="M274" s="17"/>
      <c r="N274" s="16">
        <v>235279500</v>
      </c>
      <c r="O274" s="16">
        <v>31936500</v>
      </c>
      <c r="P274" s="18">
        <v>0.119515672714208</v>
      </c>
      <c r="Q274" s="19"/>
    </row>
    <row r="275" spans="1:17">
      <c r="A275" s="13" t="s">
        <v>39</v>
      </c>
      <c r="B275" s="14" t="s">
        <v>40</v>
      </c>
      <c r="C275" s="14" t="s">
        <v>391</v>
      </c>
      <c r="D275" s="14" t="s">
        <v>526</v>
      </c>
      <c r="E275" s="14" t="s">
        <v>527</v>
      </c>
      <c r="F275" s="14" t="s">
        <v>528</v>
      </c>
      <c r="G275" s="14" t="s">
        <v>529</v>
      </c>
      <c r="H275" s="14" t="s">
        <v>530</v>
      </c>
      <c r="I275" s="14" t="s">
        <v>147</v>
      </c>
      <c r="J275" s="15">
        <v>12000</v>
      </c>
      <c r="K275" s="14" t="s">
        <v>44</v>
      </c>
      <c r="L275" s="16">
        <v>794772000</v>
      </c>
      <c r="M275" s="17"/>
      <c r="N275" s="16">
        <v>763174005</v>
      </c>
      <c r="O275" s="16">
        <v>31597995</v>
      </c>
      <c r="P275" s="18">
        <v>3.9757307756186598E-2</v>
      </c>
      <c r="Q275" s="19"/>
    </row>
    <row r="276" spans="1:17">
      <c r="A276" s="13" t="s">
        <v>39</v>
      </c>
      <c r="B276" s="14" t="s">
        <v>40</v>
      </c>
      <c r="C276" s="14" t="s">
        <v>391</v>
      </c>
      <c r="D276" s="14" t="s">
        <v>526</v>
      </c>
      <c r="E276" s="14" t="s">
        <v>527</v>
      </c>
      <c r="F276" s="14" t="s">
        <v>528</v>
      </c>
      <c r="G276" s="14" t="s">
        <v>529</v>
      </c>
      <c r="H276" s="14" t="s">
        <v>531</v>
      </c>
      <c r="I276" s="14" t="s">
        <v>147</v>
      </c>
      <c r="J276" s="15">
        <v>2000</v>
      </c>
      <c r="K276" s="14" t="s">
        <v>44</v>
      </c>
      <c r="L276" s="16">
        <v>132462000</v>
      </c>
      <c r="M276" s="17"/>
      <c r="N276" s="16">
        <v>126982020</v>
      </c>
      <c r="O276" s="16">
        <v>5479980</v>
      </c>
      <c r="P276" s="18">
        <v>4.1370204285002397E-2</v>
      </c>
      <c r="Q276" s="19"/>
    </row>
    <row r="277" spans="1:17">
      <c r="A277" s="13" t="s">
        <v>39</v>
      </c>
      <c r="B277" s="14" t="s">
        <v>40</v>
      </c>
      <c r="C277" s="14" t="s">
        <v>391</v>
      </c>
      <c r="D277" s="14" t="s">
        <v>526</v>
      </c>
      <c r="E277" s="14" t="s">
        <v>527</v>
      </c>
      <c r="F277" s="14" t="s">
        <v>528</v>
      </c>
      <c r="G277" s="14" t="s">
        <v>529</v>
      </c>
      <c r="H277" s="14" t="s">
        <v>532</v>
      </c>
      <c r="I277" s="14" t="s">
        <v>147</v>
      </c>
      <c r="J277" s="15">
        <v>1000</v>
      </c>
      <c r="K277" s="14" t="s">
        <v>44</v>
      </c>
      <c r="L277" s="16">
        <v>66231000</v>
      </c>
      <c r="M277" s="17"/>
      <c r="N277" s="16">
        <v>63491010</v>
      </c>
      <c r="O277" s="16">
        <v>2739990</v>
      </c>
      <c r="P277" s="18">
        <v>4.1370204285002397E-2</v>
      </c>
      <c r="Q277" s="19"/>
    </row>
    <row r="278" spans="1:17">
      <c r="A278" s="13" t="s">
        <v>39</v>
      </c>
      <c r="B278" s="14" t="s">
        <v>40</v>
      </c>
      <c r="C278" s="14" t="s">
        <v>391</v>
      </c>
      <c r="D278" s="14" t="s">
        <v>526</v>
      </c>
      <c r="E278" s="14" t="s">
        <v>527</v>
      </c>
      <c r="F278" s="14" t="s">
        <v>528</v>
      </c>
      <c r="G278" s="14" t="s">
        <v>529</v>
      </c>
      <c r="H278" s="14" t="s">
        <v>533</v>
      </c>
      <c r="I278" s="14" t="s">
        <v>147</v>
      </c>
      <c r="J278" s="15">
        <v>1000</v>
      </c>
      <c r="K278" s="14" t="s">
        <v>44</v>
      </c>
      <c r="L278" s="16">
        <v>66231000</v>
      </c>
      <c r="M278" s="17"/>
      <c r="N278" s="16">
        <v>63491010</v>
      </c>
      <c r="O278" s="16">
        <v>2739990</v>
      </c>
      <c r="P278" s="18">
        <v>4.1370204285002397E-2</v>
      </c>
      <c r="Q278" s="19"/>
    </row>
    <row r="279" spans="1:17">
      <c r="A279" s="13" t="s">
        <v>39</v>
      </c>
      <c r="B279" s="14" t="s">
        <v>40</v>
      </c>
      <c r="C279" s="14" t="s">
        <v>391</v>
      </c>
      <c r="D279" s="14" t="s">
        <v>526</v>
      </c>
      <c r="E279" s="14" t="s">
        <v>527</v>
      </c>
      <c r="F279" s="14" t="s">
        <v>528</v>
      </c>
      <c r="G279" s="14" t="s">
        <v>529</v>
      </c>
      <c r="H279" s="14" t="s">
        <v>534</v>
      </c>
      <c r="I279" s="14" t="s">
        <v>147</v>
      </c>
      <c r="J279" s="15">
        <v>3000</v>
      </c>
      <c r="K279" s="14" t="s">
        <v>44</v>
      </c>
      <c r="L279" s="16">
        <v>198693000</v>
      </c>
      <c r="M279" s="17"/>
      <c r="N279" s="16">
        <v>190473030</v>
      </c>
      <c r="O279" s="16">
        <v>8219970</v>
      </c>
      <c r="P279" s="18">
        <v>4.1370204285002397E-2</v>
      </c>
      <c r="Q279" s="19"/>
    </row>
    <row r="280" spans="1:17">
      <c r="A280" s="13" t="s">
        <v>39</v>
      </c>
      <c r="B280" s="14" t="s">
        <v>40</v>
      </c>
      <c r="C280" s="14" t="s">
        <v>391</v>
      </c>
      <c r="D280" s="14" t="s">
        <v>526</v>
      </c>
      <c r="E280" s="14" t="s">
        <v>527</v>
      </c>
      <c r="F280" s="14" t="s">
        <v>528</v>
      </c>
      <c r="G280" s="14" t="s">
        <v>529</v>
      </c>
      <c r="H280" s="14" t="s">
        <v>535</v>
      </c>
      <c r="I280" s="14" t="s">
        <v>147</v>
      </c>
      <c r="J280" s="15">
        <v>4500</v>
      </c>
      <c r="K280" s="14" t="s">
        <v>44</v>
      </c>
      <c r="L280" s="16">
        <v>298039500</v>
      </c>
      <c r="M280" s="17"/>
      <c r="N280" s="16">
        <v>285709545</v>
      </c>
      <c r="O280" s="16">
        <v>12329955</v>
      </c>
      <c r="P280" s="18">
        <v>4.1370204285002397E-2</v>
      </c>
      <c r="Q280" s="19"/>
    </row>
    <row r="281" spans="1:17">
      <c r="A281" s="13" t="s">
        <v>39</v>
      </c>
      <c r="B281" s="14" t="s">
        <v>40</v>
      </c>
      <c r="C281" s="14" t="s">
        <v>391</v>
      </c>
      <c r="D281" s="14" t="s">
        <v>526</v>
      </c>
      <c r="E281" s="14" t="s">
        <v>527</v>
      </c>
      <c r="F281" s="14" t="s">
        <v>528</v>
      </c>
      <c r="G281" s="14" t="s">
        <v>529</v>
      </c>
      <c r="H281" s="14" t="s">
        <v>536</v>
      </c>
      <c r="I281" s="14" t="s">
        <v>147</v>
      </c>
      <c r="J281" s="15">
        <v>3000</v>
      </c>
      <c r="K281" s="14" t="s">
        <v>44</v>
      </c>
      <c r="L281" s="16">
        <v>198693000</v>
      </c>
      <c r="M281" s="17"/>
      <c r="N281" s="16">
        <v>190473030</v>
      </c>
      <c r="O281" s="16">
        <v>8219970</v>
      </c>
      <c r="P281" s="18">
        <v>4.1370204285002397E-2</v>
      </c>
      <c r="Q281" s="19"/>
    </row>
    <row r="282" spans="1:17">
      <c r="A282" s="13" t="s">
        <v>39</v>
      </c>
      <c r="B282" s="14" t="s">
        <v>40</v>
      </c>
      <c r="C282" s="14" t="s">
        <v>391</v>
      </c>
      <c r="D282" s="14" t="s">
        <v>526</v>
      </c>
      <c r="E282" s="14" t="s">
        <v>527</v>
      </c>
      <c r="F282" s="14" t="s">
        <v>528</v>
      </c>
      <c r="G282" s="14" t="s">
        <v>529</v>
      </c>
      <c r="H282" s="14" t="s">
        <v>537</v>
      </c>
      <c r="I282" s="14" t="s">
        <v>147</v>
      </c>
      <c r="J282" s="15">
        <v>4000</v>
      </c>
      <c r="K282" s="14" t="s">
        <v>44</v>
      </c>
      <c r="L282" s="16">
        <v>264924000</v>
      </c>
      <c r="M282" s="17"/>
      <c r="N282" s="16">
        <v>253964040</v>
      </c>
      <c r="O282" s="16">
        <v>10959960</v>
      </c>
      <c r="P282" s="18">
        <v>4.1370204285002397E-2</v>
      </c>
      <c r="Q282" s="19"/>
    </row>
    <row r="283" spans="1:17">
      <c r="A283" s="13" t="s">
        <v>39</v>
      </c>
      <c r="B283" s="14" t="s">
        <v>40</v>
      </c>
      <c r="C283" s="14" t="s">
        <v>391</v>
      </c>
      <c r="D283" s="14" t="s">
        <v>526</v>
      </c>
      <c r="E283" s="14" t="s">
        <v>527</v>
      </c>
      <c r="F283" s="14" t="s">
        <v>528</v>
      </c>
      <c r="G283" s="14" t="s">
        <v>529</v>
      </c>
      <c r="H283" s="14" t="s">
        <v>538</v>
      </c>
      <c r="I283" s="14" t="s">
        <v>147</v>
      </c>
      <c r="J283" s="15">
        <v>4000</v>
      </c>
      <c r="K283" s="14" t="s">
        <v>44</v>
      </c>
      <c r="L283" s="16">
        <v>264924000</v>
      </c>
      <c r="M283" s="17"/>
      <c r="N283" s="16">
        <v>208893380</v>
      </c>
      <c r="O283" s="16">
        <v>56030620</v>
      </c>
      <c r="P283" s="18">
        <v>0.211496957618033</v>
      </c>
      <c r="Q283" s="19"/>
    </row>
    <row r="284" spans="1:17">
      <c r="A284" s="13" t="s">
        <v>39</v>
      </c>
      <c r="B284" s="14" t="s">
        <v>40</v>
      </c>
      <c r="C284" s="14" t="s">
        <v>391</v>
      </c>
      <c r="D284" s="14" t="s">
        <v>539</v>
      </c>
      <c r="E284" s="14" t="s">
        <v>540</v>
      </c>
      <c r="F284" s="14" t="s">
        <v>528</v>
      </c>
      <c r="G284" s="14" t="s">
        <v>529</v>
      </c>
      <c r="H284" s="14" t="s">
        <v>541</v>
      </c>
      <c r="I284" s="14" t="s">
        <v>147</v>
      </c>
      <c r="J284" s="15">
        <v>1000</v>
      </c>
      <c r="K284" s="14" t="s">
        <v>44</v>
      </c>
      <c r="L284" s="16">
        <v>90909000</v>
      </c>
      <c r="M284" s="17"/>
      <c r="N284" s="16">
        <v>85904540</v>
      </c>
      <c r="O284" s="16">
        <v>5004460</v>
      </c>
      <c r="P284" s="18">
        <v>5.5049115049114999E-2</v>
      </c>
      <c r="Q284" s="19"/>
    </row>
    <row r="285" spans="1:17">
      <c r="A285" s="13" t="s">
        <v>39</v>
      </c>
      <c r="B285" s="14" t="s">
        <v>40</v>
      </c>
      <c r="C285" s="14" t="s">
        <v>391</v>
      </c>
      <c r="D285" s="14" t="s">
        <v>539</v>
      </c>
      <c r="E285" s="14" t="s">
        <v>540</v>
      </c>
      <c r="F285" s="14" t="s">
        <v>528</v>
      </c>
      <c r="G285" s="14" t="s">
        <v>529</v>
      </c>
      <c r="H285" s="14" t="s">
        <v>542</v>
      </c>
      <c r="I285" s="14" t="s">
        <v>147</v>
      </c>
      <c r="J285" s="15">
        <v>1000</v>
      </c>
      <c r="K285" s="14" t="s">
        <v>44</v>
      </c>
      <c r="L285" s="16">
        <v>90909000</v>
      </c>
      <c r="M285" s="17"/>
      <c r="N285" s="16">
        <v>85904540</v>
      </c>
      <c r="O285" s="16">
        <v>5004460</v>
      </c>
      <c r="P285" s="18">
        <v>5.5049115049114999E-2</v>
      </c>
      <c r="Q285" s="19"/>
    </row>
    <row r="286" spans="1:17">
      <c r="A286" s="13" t="s">
        <v>39</v>
      </c>
      <c r="B286" s="14" t="s">
        <v>40</v>
      </c>
      <c r="C286" s="14" t="s">
        <v>391</v>
      </c>
      <c r="D286" s="14" t="s">
        <v>539</v>
      </c>
      <c r="E286" s="14" t="s">
        <v>540</v>
      </c>
      <c r="F286" s="14" t="s">
        <v>528</v>
      </c>
      <c r="G286" s="14" t="s">
        <v>529</v>
      </c>
      <c r="H286" s="14" t="s">
        <v>543</v>
      </c>
      <c r="I286" s="14" t="s">
        <v>147</v>
      </c>
      <c r="J286" s="15">
        <v>1000</v>
      </c>
      <c r="K286" s="14" t="s">
        <v>44</v>
      </c>
      <c r="L286" s="16">
        <v>90909000</v>
      </c>
      <c r="M286" s="17"/>
      <c r="N286" s="16">
        <v>85904540</v>
      </c>
      <c r="O286" s="16">
        <v>5004460</v>
      </c>
      <c r="P286" s="18">
        <v>5.5049115049114999E-2</v>
      </c>
      <c r="Q286" s="19"/>
    </row>
    <row r="287" spans="1:17">
      <c r="A287" s="13" t="s">
        <v>39</v>
      </c>
      <c r="B287" s="14" t="s">
        <v>40</v>
      </c>
      <c r="C287" s="14" t="s">
        <v>391</v>
      </c>
      <c r="D287" s="14" t="s">
        <v>539</v>
      </c>
      <c r="E287" s="14" t="s">
        <v>540</v>
      </c>
      <c r="F287" s="14" t="s">
        <v>528</v>
      </c>
      <c r="G287" s="14" t="s">
        <v>529</v>
      </c>
      <c r="H287" s="14" t="s">
        <v>544</v>
      </c>
      <c r="I287" s="14" t="s">
        <v>147</v>
      </c>
      <c r="J287" s="15">
        <v>1000</v>
      </c>
      <c r="K287" s="14" t="s">
        <v>44</v>
      </c>
      <c r="L287" s="16">
        <v>90909000</v>
      </c>
      <c r="M287" s="17"/>
      <c r="N287" s="16">
        <v>85904540</v>
      </c>
      <c r="O287" s="16">
        <v>5004460</v>
      </c>
      <c r="P287" s="18">
        <v>5.5049115049114999E-2</v>
      </c>
      <c r="Q287" s="19"/>
    </row>
    <row r="288" spans="1:17">
      <c r="A288" s="13" t="s">
        <v>39</v>
      </c>
      <c r="B288" s="14" t="s">
        <v>40</v>
      </c>
      <c r="C288" s="14" t="s">
        <v>391</v>
      </c>
      <c r="D288" s="14" t="s">
        <v>539</v>
      </c>
      <c r="E288" s="14" t="s">
        <v>540</v>
      </c>
      <c r="F288" s="14" t="s">
        <v>528</v>
      </c>
      <c r="G288" s="14" t="s">
        <v>529</v>
      </c>
      <c r="H288" s="14" t="s">
        <v>545</v>
      </c>
      <c r="I288" s="14" t="s">
        <v>147</v>
      </c>
      <c r="J288" s="15">
        <v>1000</v>
      </c>
      <c r="K288" s="14" t="s">
        <v>44</v>
      </c>
      <c r="L288" s="16">
        <v>90909000</v>
      </c>
      <c r="M288" s="17"/>
      <c r="N288" s="16">
        <v>85941520</v>
      </c>
      <c r="O288" s="16">
        <v>4967480</v>
      </c>
      <c r="P288" s="18">
        <v>5.4642334642334603E-2</v>
      </c>
      <c r="Q288" s="19"/>
    </row>
    <row r="289" spans="1:17">
      <c r="A289" s="13" t="s">
        <v>39</v>
      </c>
      <c r="B289" s="14" t="s">
        <v>40</v>
      </c>
      <c r="C289" s="14" t="s">
        <v>391</v>
      </c>
      <c r="D289" s="14" t="s">
        <v>539</v>
      </c>
      <c r="E289" s="14" t="s">
        <v>540</v>
      </c>
      <c r="F289" s="14" t="s">
        <v>528</v>
      </c>
      <c r="G289" s="14" t="s">
        <v>529</v>
      </c>
      <c r="H289" s="14" t="s">
        <v>546</v>
      </c>
      <c r="I289" s="14" t="s">
        <v>147</v>
      </c>
      <c r="J289" s="15">
        <v>1000</v>
      </c>
      <c r="K289" s="14" t="s">
        <v>44</v>
      </c>
      <c r="L289" s="16">
        <v>90909000</v>
      </c>
      <c r="M289" s="17"/>
      <c r="N289" s="16">
        <v>85941520</v>
      </c>
      <c r="O289" s="16">
        <v>4967480</v>
      </c>
      <c r="P289" s="18">
        <v>5.4642334642334603E-2</v>
      </c>
      <c r="Q289" s="19"/>
    </row>
    <row r="290" spans="1:17">
      <c r="A290" s="13" t="s">
        <v>39</v>
      </c>
      <c r="B290" s="14" t="s">
        <v>40</v>
      </c>
      <c r="C290" s="14" t="s">
        <v>391</v>
      </c>
      <c r="D290" s="14" t="s">
        <v>547</v>
      </c>
      <c r="E290" s="14" t="s">
        <v>548</v>
      </c>
      <c r="F290" s="14" t="s">
        <v>387</v>
      </c>
      <c r="G290" s="14" t="s">
        <v>388</v>
      </c>
      <c r="H290" s="14" t="s">
        <v>549</v>
      </c>
      <c r="I290" s="14" t="s">
        <v>147</v>
      </c>
      <c r="J290" s="15">
        <v>500</v>
      </c>
      <c r="K290" s="14" t="s">
        <v>44</v>
      </c>
      <c r="L290" s="16">
        <v>47432000</v>
      </c>
      <c r="M290" s="17"/>
      <c r="N290" s="16">
        <v>42217000</v>
      </c>
      <c r="O290" s="16">
        <v>5215000</v>
      </c>
      <c r="P290" s="18">
        <v>0.109946871310507</v>
      </c>
      <c r="Q290" s="19"/>
    </row>
    <row r="291" spans="1:17">
      <c r="A291" s="13" t="s">
        <v>39</v>
      </c>
      <c r="B291" s="14" t="s">
        <v>40</v>
      </c>
      <c r="C291" s="14" t="s">
        <v>391</v>
      </c>
      <c r="D291" s="14" t="s">
        <v>550</v>
      </c>
      <c r="E291" s="14" t="s">
        <v>551</v>
      </c>
      <c r="F291" s="14" t="s">
        <v>394</v>
      </c>
      <c r="G291" s="14" t="s">
        <v>395</v>
      </c>
      <c r="H291" s="14" t="s">
        <v>552</v>
      </c>
      <c r="I291" s="14" t="s">
        <v>147</v>
      </c>
      <c r="J291" s="15">
        <v>113</v>
      </c>
      <c r="K291" s="14" t="s">
        <v>44</v>
      </c>
      <c r="L291" s="16">
        <v>26259957</v>
      </c>
      <c r="M291" s="17"/>
      <c r="N291" s="16">
        <v>17996662.5</v>
      </c>
      <c r="O291" s="16">
        <v>8263294.5</v>
      </c>
      <c r="P291" s="18">
        <v>0.31467281153582999</v>
      </c>
      <c r="Q291" s="19"/>
    </row>
    <row r="292" spans="1:17">
      <c r="A292" s="13" t="s">
        <v>39</v>
      </c>
      <c r="B292" s="14" t="s">
        <v>40</v>
      </c>
      <c r="C292" s="14" t="s">
        <v>391</v>
      </c>
      <c r="D292" s="14" t="s">
        <v>553</v>
      </c>
      <c r="E292" s="14" t="s">
        <v>554</v>
      </c>
      <c r="F292" s="14" t="s">
        <v>515</v>
      </c>
      <c r="G292" s="14" t="s">
        <v>516</v>
      </c>
      <c r="H292" s="14" t="s">
        <v>555</v>
      </c>
      <c r="I292" s="14" t="s">
        <v>125</v>
      </c>
      <c r="J292" s="15">
        <v>2240</v>
      </c>
      <c r="K292" s="14" t="s">
        <v>44</v>
      </c>
      <c r="L292" s="16">
        <v>331042880</v>
      </c>
      <c r="M292" s="17"/>
      <c r="N292" s="16">
        <v>266439040</v>
      </c>
      <c r="O292" s="16">
        <v>64603840</v>
      </c>
      <c r="P292" s="18">
        <v>0.19515248296534801</v>
      </c>
      <c r="Q292" s="19"/>
    </row>
    <row r="293" spans="1:17">
      <c r="A293" s="13" t="s">
        <v>39</v>
      </c>
      <c r="B293" s="14" t="s">
        <v>40</v>
      </c>
      <c r="C293" s="14" t="s">
        <v>391</v>
      </c>
      <c r="D293" s="14" t="s">
        <v>553</v>
      </c>
      <c r="E293" s="14" t="s">
        <v>554</v>
      </c>
      <c r="F293" s="14" t="s">
        <v>515</v>
      </c>
      <c r="G293" s="14" t="s">
        <v>516</v>
      </c>
      <c r="H293" s="14" t="s">
        <v>556</v>
      </c>
      <c r="I293" s="14" t="s">
        <v>125</v>
      </c>
      <c r="J293" s="15">
        <v>4998</v>
      </c>
      <c r="K293" s="14" t="s">
        <v>44</v>
      </c>
      <c r="L293" s="16">
        <v>738639426</v>
      </c>
      <c r="M293" s="17"/>
      <c r="N293" s="16">
        <v>735995484</v>
      </c>
      <c r="O293" s="16">
        <v>2643942</v>
      </c>
      <c r="P293" s="18">
        <v>3.5794758672954901E-3</v>
      </c>
      <c r="Q293" s="19"/>
    </row>
    <row r="294" spans="1:17">
      <c r="A294" s="13" t="s">
        <v>39</v>
      </c>
      <c r="B294" s="14" t="s">
        <v>40</v>
      </c>
      <c r="C294" s="14" t="s">
        <v>391</v>
      </c>
      <c r="D294" s="14" t="s">
        <v>557</v>
      </c>
      <c r="E294" s="14" t="s">
        <v>558</v>
      </c>
      <c r="F294" s="14" t="s">
        <v>559</v>
      </c>
      <c r="G294" s="14" t="s">
        <v>560</v>
      </c>
      <c r="H294" s="14" t="s">
        <v>561</v>
      </c>
      <c r="I294" s="14" t="s">
        <v>125</v>
      </c>
      <c r="J294" s="15">
        <v>5023</v>
      </c>
      <c r="K294" s="14" t="s">
        <v>44</v>
      </c>
      <c r="L294" s="16">
        <v>23603077</v>
      </c>
      <c r="M294" s="17"/>
      <c r="N294" s="16">
        <v>26431096.32</v>
      </c>
      <c r="O294" s="16">
        <v>-2828019.32</v>
      </c>
      <c r="P294" s="18">
        <v>-0.119815705384514</v>
      </c>
      <c r="Q294" s="19"/>
    </row>
    <row r="295" spans="1:17">
      <c r="A295" s="13" t="s">
        <v>39</v>
      </c>
      <c r="B295" s="14" t="s">
        <v>40</v>
      </c>
      <c r="C295" s="14" t="s">
        <v>391</v>
      </c>
      <c r="D295" s="14" t="s">
        <v>562</v>
      </c>
      <c r="E295" s="14" t="s">
        <v>563</v>
      </c>
      <c r="F295" s="14" t="s">
        <v>559</v>
      </c>
      <c r="G295" s="14" t="s">
        <v>560</v>
      </c>
      <c r="H295" s="14" t="s">
        <v>564</v>
      </c>
      <c r="I295" s="14" t="s">
        <v>125</v>
      </c>
      <c r="J295" s="15">
        <v>5005</v>
      </c>
      <c r="K295" s="14" t="s">
        <v>44</v>
      </c>
      <c r="L295" s="16">
        <v>2117115</v>
      </c>
      <c r="M295" s="17"/>
      <c r="N295" s="16">
        <v>1183628.58</v>
      </c>
      <c r="O295" s="16">
        <v>933486.42</v>
      </c>
      <c r="P295" s="18">
        <v>0.44092381377487699</v>
      </c>
      <c r="Q295" s="19"/>
    </row>
    <row r="296" spans="1:17">
      <c r="A296" s="13" t="s">
        <v>39</v>
      </c>
      <c r="B296" s="14" t="s">
        <v>40</v>
      </c>
      <c r="C296" s="14" t="s">
        <v>391</v>
      </c>
      <c r="D296" s="14" t="s">
        <v>565</v>
      </c>
      <c r="E296" s="14" t="s">
        <v>566</v>
      </c>
      <c r="F296" s="14" t="s">
        <v>559</v>
      </c>
      <c r="G296" s="14" t="s">
        <v>560</v>
      </c>
      <c r="H296" s="14" t="s">
        <v>567</v>
      </c>
      <c r="I296" s="14" t="s">
        <v>125</v>
      </c>
      <c r="J296" s="15">
        <v>5007</v>
      </c>
      <c r="K296" s="14" t="s">
        <v>44</v>
      </c>
      <c r="L296" s="16">
        <v>545763</v>
      </c>
      <c r="M296" s="17"/>
      <c r="N296" s="16">
        <v>6010085.6699999999</v>
      </c>
      <c r="O296" s="16">
        <v>-5464322.6699999999</v>
      </c>
      <c r="P296" s="18">
        <v>-9.9999000000000002</v>
      </c>
      <c r="Q296" s="19"/>
    </row>
    <row r="297" spans="1:17">
      <c r="A297" s="13" t="s">
        <v>39</v>
      </c>
      <c r="B297" s="14" t="s">
        <v>40</v>
      </c>
      <c r="C297" s="14" t="s">
        <v>391</v>
      </c>
      <c r="D297" s="14" t="s">
        <v>568</v>
      </c>
      <c r="E297" s="14" t="s">
        <v>569</v>
      </c>
      <c r="F297" s="14"/>
      <c r="G297" s="14"/>
      <c r="H297" s="14"/>
      <c r="I297" s="14"/>
      <c r="J297" s="15"/>
      <c r="K297" s="14" t="s">
        <v>44</v>
      </c>
      <c r="L297" s="16"/>
      <c r="M297" s="17"/>
      <c r="N297" s="16"/>
      <c r="O297" s="16"/>
      <c r="P297" s="18"/>
      <c r="Q297" s="19">
        <v>-11940</v>
      </c>
    </row>
    <row r="298" spans="1:17">
      <c r="A298" s="13" t="s">
        <v>39</v>
      </c>
      <c r="B298" s="14" t="s">
        <v>40</v>
      </c>
      <c r="C298" s="14" t="s">
        <v>391</v>
      </c>
      <c r="D298" s="14" t="s">
        <v>570</v>
      </c>
      <c r="E298" s="14" t="s">
        <v>571</v>
      </c>
      <c r="F298" s="14" t="s">
        <v>559</v>
      </c>
      <c r="G298" s="14" t="s">
        <v>560</v>
      </c>
      <c r="H298" s="14" t="s">
        <v>572</v>
      </c>
      <c r="I298" s="14" t="s">
        <v>125</v>
      </c>
      <c r="J298" s="15">
        <v>5006</v>
      </c>
      <c r="K298" s="14" t="s">
        <v>44</v>
      </c>
      <c r="L298" s="16">
        <v>1767118</v>
      </c>
      <c r="M298" s="17"/>
      <c r="N298" s="16">
        <v>1745803.72</v>
      </c>
      <c r="O298" s="16">
        <v>21314.28</v>
      </c>
      <c r="P298" s="18">
        <v>1.2061605393640901E-2</v>
      </c>
      <c r="Q298" s="19"/>
    </row>
    <row r="299" spans="1:17">
      <c r="A299" s="13" t="s">
        <v>39</v>
      </c>
      <c r="B299" s="14" t="s">
        <v>40</v>
      </c>
      <c r="C299" s="14" t="s">
        <v>391</v>
      </c>
      <c r="D299" s="14" t="s">
        <v>573</v>
      </c>
      <c r="E299" s="14" t="s">
        <v>574</v>
      </c>
      <c r="F299" s="14" t="s">
        <v>559</v>
      </c>
      <c r="G299" s="14" t="s">
        <v>560</v>
      </c>
      <c r="H299" s="14" t="s">
        <v>575</v>
      </c>
      <c r="I299" s="14" t="s">
        <v>125</v>
      </c>
      <c r="J299" s="15">
        <v>5023</v>
      </c>
      <c r="K299" s="14" t="s">
        <v>44</v>
      </c>
      <c r="L299" s="16">
        <v>88530375</v>
      </c>
      <c r="M299" s="17"/>
      <c r="N299" s="16">
        <v>86323351.680000007</v>
      </c>
      <c r="O299" s="16">
        <v>2207023.3199999998</v>
      </c>
      <c r="P299" s="18">
        <v>2.4929560278040101E-2</v>
      </c>
      <c r="Q299" s="19"/>
    </row>
    <row r="300" spans="1:17">
      <c r="A300" s="13" t="s">
        <v>39</v>
      </c>
      <c r="B300" s="14" t="s">
        <v>40</v>
      </c>
      <c r="C300" s="14" t="s">
        <v>391</v>
      </c>
      <c r="D300" s="14" t="s">
        <v>576</v>
      </c>
      <c r="E300" s="14" t="s">
        <v>577</v>
      </c>
      <c r="F300" s="14" t="s">
        <v>559</v>
      </c>
      <c r="G300" s="14" t="s">
        <v>560</v>
      </c>
      <c r="H300" s="14" t="s">
        <v>578</v>
      </c>
      <c r="I300" s="14" t="s">
        <v>125</v>
      </c>
      <c r="J300" s="15">
        <v>60054</v>
      </c>
      <c r="K300" s="14" t="s">
        <v>44</v>
      </c>
      <c r="L300" s="16">
        <v>10149126</v>
      </c>
      <c r="M300" s="17"/>
      <c r="N300" s="16">
        <v>9972464.4000000004</v>
      </c>
      <c r="O300" s="16">
        <v>176661.6</v>
      </c>
      <c r="P300" s="18">
        <v>1.7406582596373298E-2</v>
      </c>
      <c r="Q300" s="19"/>
    </row>
    <row r="301" spans="1:17">
      <c r="A301" s="13" t="s">
        <v>39</v>
      </c>
      <c r="B301" s="14" t="s">
        <v>40</v>
      </c>
      <c r="C301" s="14" t="s">
        <v>391</v>
      </c>
      <c r="D301" s="14" t="s">
        <v>576</v>
      </c>
      <c r="E301" s="14" t="s">
        <v>577</v>
      </c>
      <c r="F301" s="14"/>
      <c r="G301" s="14"/>
      <c r="H301" s="14"/>
      <c r="I301" s="14"/>
      <c r="J301" s="15"/>
      <c r="K301" s="14" t="s">
        <v>44</v>
      </c>
      <c r="L301" s="16"/>
      <c r="M301" s="17"/>
      <c r="N301" s="16"/>
      <c r="O301" s="16"/>
      <c r="P301" s="18"/>
      <c r="Q301" s="19">
        <v>635609.75</v>
      </c>
    </row>
    <row r="302" spans="1:17">
      <c r="A302" s="13" t="s">
        <v>39</v>
      </c>
      <c r="B302" s="14" t="s">
        <v>40</v>
      </c>
      <c r="C302" s="14" t="s">
        <v>391</v>
      </c>
      <c r="D302" s="14" t="s">
        <v>579</v>
      </c>
      <c r="E302" s="14" t="s">
        <v>580</v>
      </c>
      <c r="F302" s="14" t="s">
        <v>559</v>
      </c>
      <c r="G302" s="14" t="s">
        <v>560</v>
      </c>
      <c r="H302" s="14" t="s">
        <v>581</v>
      </c>
      <c r="I302" s="14" t="s">
        <v>125</v>
      </c>
      <c r="J302" s="15">
        <v>15026</v>
      </c>
      <c r="K302" s="14" t="s">
        <v>44</v>
      </c>
      <c r="L302" s="16">
        <v>15657092</v>
      </c>
      <c r="M302" s="17"/>
      <c r="N302" s="16">
        <v>15430350</v>
      </c>
      <c r="O302" s="16">
        <v>226742</v>
      </c>
      <c r="P302" s="18">
        <v>1.4481744119533801E-2</v>
      </c>
      <c r="Q302" s="19"/>
    </row>
    <row r="303" spans="1:17">
      <c r="A303" s="13" t="s">
        <v>39</v>
      </c>
      <c r="B303" s="14" t="s">
        <v>40</v>
      </c>
      <c r="C303" s="14" t="s">
        <v>391</v>
      </c>
      <c r="D303" s="14" t="s">
        <v>582</v>
      </c>
      <c r="E303" s="14" t="s">
        <v>583</v>
      </c>
      <c r="F303" s="14" t="s">
        <v>559</v>
      </c>
      <c r="G303" s="14" t="s">
        <v>560</v>
      </c>
      <c r="H303" s="14" t="s">
        <v>584</v>
      </c>
      <c r="I303" s="14" t="s">
        <v>125</v>
      </c>
      <c r="J303" s="15">
        <v>20038</v>
      </c>
      <c r="K303" s="14" t="s">
        <v>44</v>
      </c>
      <c r="L303" s="16">
        <v>11000862</v>
      </c>
      <c r="M303" s="17"/>
      <c r="N303" s="16">
        <v>10605010.65</v>
      </c>
      <c r="O303" s="16">
        <v>395851.35</v>
      </c>
      <c r="P303" s="18">
        <v>3.59836665526755E-2</v>
      </c>
      <c r="Q303" s="19"/>
    </row>
    <row r="304" spans="1:17">
      <c r="A304" s="13" t="s">
        <v>39</v>
      </c>
      <c r="B304" s="14" t="s">
        <v>40</v>
      </c>
      <c r="C304" s="14" t="s">
        <v>391</v>
      </c>
      <c r="D304" s="14" t="s">
        <v>585</v>
      </c>
      <c r="E304" s="14" t="s">
        <v>586</v>
      </c>
      <c r="F304" s="14" t="s">
        <v>559</v>
      </c>
      <c r="G304" s="14" t="s">
        <v>560</v>
      </c>
      <c r="H304" s="14" t="s">
        <v>587</v>
      </c>
      <c r="I304" s="14" t="s">
        <v>125</v>
      </c>
      <c r="J304" s="15">
        <v>19992</v>
      </c>
      <c r="K304" s="14" t="s">
        <v>44</v>
      </c>
      <c r="L304" s="16">
        <v>67552968</v>
      </c>
      <c r="M304" s="17"/>
      <c r="N304" s="16">
        <v>66590790</v>
      </c>
      <c r="O304" s="16">
        <v>962178</v>
      </c>
      <c r="P304" s="18">
        <v>1.4243312003700499E-2</v>
      </c>
      <c r="Q304" s="19"/>
    </row>
    <row r="305" spans="1:17">
      <c r="A305" s="13" t="s">
        <v>39</v>
      </c>
      <c r="B305" s="14" t="s">
        <v>40</v>
      </c>
      <c r="C305" s="14" t="s">
        <v>391</v>
      </c>
      <c r="D305" s="14" t="s">
        <v>588</v>
      </c>
      <c r="E305" s="14" t="s">
        <v>589</v>
      </c>
      <c r="F305" s="14" t="s">
        <v>559</v>
      </c>
      <c r="G305" s="14" t="s">
        <v>560</v>
      </c>
      <c r="H305" s="14" t="s">
        <v>590</v>
      </c>
      <c r="I305" s="14" t="s">
        <v>125</v>
      </c>
      <c r="J305" s="15">
        <v>40050</v>
      </c>
      <c r="K305" s="14" t="s">
        <v>44</v>
      </c>
      <c r="L305" s="16">
        <v>3043800</v>
      </c>
      <c r="M305" s="17"/>
      <c r="N305" s="16">
        <v>2995977.6</v>
      </c>
      <c r="O305" s="16">
        <v>47822.400000000001</v>
      </c>
      <c r="P305" s="18">
        <v>1.5711413364872799E-2</v>
      </c>
      <c r="Q305" s="19"/>
    </row>
    <row r="306" spans="1:17">
      <c r="A306" s="13" t="s">
        <v>39</v>
      </c>
      <c r="B306" s="14" t="s">
        <v>40</v>
      </c>
      <c r="C306" s="14" t="s">
        <v>391</v>
      </c>
      <c r="D306" s="14" t="s">
        <v>591</v>
      </c>
      <c r="E306" s="14" t="s">
        <v>592</v>
      </c>
      <c r="F306" s="14" t="s">
        <v>559</v>
      </c>
      <c r="G306" s="14" t="s">
        <v>560</v>
      </c>
      <c r="H306" s="14" t="s">
        <v>593</v>
      </c>
      <c r="I306" s="14" t="s">
        <v>125</v>
      </c>
      <c r="J306" s="15">
        <v>5005</v>
      </c>
      <c r="K306" s="14" t="s">
        <v>44</v>
      </c>
      <c r="L306" s="16">
        <v>170170</v>
      </c>
      <c r="M306" s="17"/>
      <c r="N306" s="16">
        <v>159999.75</v>
      </c>
      <c r="O306" s="16">
        <v>10170.25</v>
      </c>
      <c r="P306" s="18">
        <v>5.9765234765234702E-2</v>
      </c>
      <c r="Q306" s="19"/>
    </row>
    <row r="307" spans="1:17">
      <c r="A307" s="13" t="s">
        <v>39</v>
      </c>
      <c r="B307" s="14" t="s">
        <v>40</v>
      </c>
      <c r="C307" s="14" t="s">
        <v>391</v>
      </c>
      <c r="D307" s="14" t="s">
        <v>594</v>
      </c>
      <c r="E307" s="14" t="s">
        <v>595</v>
      </c>
      <c r="F307" s="14" t="s">
        <v>559</v>
      </c>
      <c r="G307" s="14" t="s">
        <v>560</v>
      </c>
      <c r="H307" s="14" t="s">
        <v>596</v>
      </c>
      <c r="I307" s="14" t="s">
        <v>125</v>
      </c>
      <c r="J307" s="15">
        <v>20013</v>
      </c>
      <c r="K307" s="14" t="s">
        <v>44</v>
      </c>
      <c r="L307" s="16">
        <v>680442</v>
      </c>
      <c r="M307" s="17"/>
      <c r="N307" s="16">
        <v>653575.19999999995</v>
      </c>
      <c r="O307" s="16">
        <v>26866.799999999999</v>
      </c>
      <c r="P307" s="18">
        <v>3.9484335182131597E-2</v>
      </c>
      <c r="Q307" s="19"/>
    </row>
    <row r="308" spans="1:17">
      <c r="A308" s="13" t="s">
        <v>39</v>
      </c>
      <c r="B308" s="14" t="s">
        <v>40</v>
      </c>
      <c r="C308" s="14" t="s">
        <v>391</v>
      </c>
      <c r="D308" s="14" t="s">
        <v>597</v>
      </c>
      <c r="E308" s="14" t="s">
        <v>598</v>
      </c>
      <c r="F308" s="14" t="s">
        <v>559</v>
      </c>
      <c r="G308" s="14" t="s">
        <v>560</v>
      </c>
      <c r="H308" s="14" t="s">
        <v>599</v>
      </c>
      <c r="I308" s="14" t="s">
        <v>125</v>
      </c>
      <c r="J308" s="15">
        <v>5017</v>
      </c>
      <c r="K308" s="14" t="s">
        <v>44</v>
      </c>
      <c r="L308" s="16">
        <v>466581</v>
      </c>
      <c r="M308" s="17"/>
      <c r="N308" s="16">
        <v>457873.2</v>
      </c>
      <c r="O308" s="16">
        <v>8707.7999999999993</v>
      </c>
      <c r="P308" s="18">
        <v>1.8662997421669499E-2</v>
      </c>
      <c r="Q308" s="19"/>
    </row>
    <row r="309" spans="1:17">
      <c r="A309" s="13" t="s">
        <v>39</v>
      </c>
      <c r="B309" s="14" t="s">
        <v>40</v>
      </c>
      <c r="C309" s="14" t="s">
        <v>391</v>
      </c>
      <c r="D309" s="14" t="s">
        <v>600</v>
      </c>
      <c r="E309" s="14" t="s">
        <v>601</v>
      </c>
      <c r="F309" s="14" t="s">
        <v>559</v>
      </c>
      <c r="G309" s="14" t="s">
        <v>560</v>
      </c>
      <c r="H309" s="14" t="s">
        <v>602</v>
      </c>
      <c r="I309" s="14" t="s">
        <v>125</v>
      </c>
      <c r="J309" s="15">
        <v>5012</v>
      </c>
      <c r="K309" s="14" t="s">
        <v>44</v>
      </c>
      <c r="L309" s="16">
        <v>380912</v>
      </c>
      <c r="M309" s="17"/>
      <c r="N309" s="16">
        <v>374960.4</v>
      </c>
      <c r="O309" s="16">
        <v>5951.6</v>
      </c>
      <c r="P309" s="18">
        <v>1.5624606208258E-2</v>
      </c>
      <c r="Q309" s="19"/>
    </row>
    <row r="310" spans="1:17">
      <c r="A310" s="13" t="s">
        <v>39</v>
      </c>
      <c r="B310" s="14" t="s">
        <v>40</v>
      </c>
      <c r="C310" s="14" t="s">
        <v>391</v>
      </c>
      <c r="D310" s="14" t="s">
        <v>603</v>
      </c>
      <c r="E310" s="14" t="s">
        <v>604</v>
      </c>
      <c r="F310" s="14" t="s">
        <v>559</v>
      </c>
      <c r="G310" s="14" t="s">
        <v>560</v>
      </c>
      <c r="H310" s="14" t="s">
        <v>605</v>
      </c>
      <c r="I310" s="14" t="s">
        <v>125</v>
      </c>
      <c r="J310" s="15">
        <v>5003</v>
      </c>
      <c r="K310" s="14" t="s">
        <v>44</v>
      </c>
      <c r="L310" s="16">
        <v>170102</v>
      </c>
      <c r="M310" s="17"/>
      <c r="N310" s="16">
        <v>163278</v>
      </c>
      <c r="O310" s="16">
        <v>6824</v>
      </c>
      <c r="P310" s="18">
        <v>4.0117106206864102E-2</v>
      </c>
      <c r="Q310" s="19"/>
    </row>
    <row r="311" spans="1:17">
      <c r="A311" s="13" t="s">
        <v>39</v>
      </c>
      <c r="B311" s="14" t="s">
        <v>40</v>
      </c>
      <c r="C311" s="14" t="s">
        <v>391</v>
      </c>
      <c r="D311" s="14" t="s">
        <v>606</v>
      </c>
      <c r="E311" s="14" t="s">
        <v>607</v>
      </c>
      <c r="F311" s="14" t="s">
        <v>559</v>
      </c>
      <c r="G311" s="14" t="s">
        <v>560</v>
      </c>
      <c r="H311" s="14" t="s">
        <v>608</v>
      </c>
      <c r="I311" s="14" t="s">
        <v>125</v>
      </c>
      <c r="J311" s="15">
        <v>5003</v>
      </c>
      <c r="K311" s="14" t="s">
        <v>44</v>
      </c>
      <c r="L311" s="16">
        <v>48674187</v>
      </c>
      <c r="M311" s="17"/>
      <c r="N311" s="16">
        <v>47981008.600000001</v>
      </c>
      <c r="O311" s="16">
        <v>693178.4</v>
      </c>
      <c r="P311" s="18">
        <v>1.42411911266232E-2</v>
      </c>
      <c r="Q311" s="19"/>
    </row>
    <row r="312" spans="1:17">
      <c r="A312" s="13" t="s">
        <v>39</v>
      </c>
      <c r="B312" s="14" t="s">
        <v>40</v>
      </c>
      <c r="C312" s="14" t="s">
        <v>391</v>
      </c>
      <c r="D312" s="14" t="s">
        <v>609</v>
      </c>
      <c r="E312" s="14" t="s">
        <v>610</v>
      </c>
      <c r="F312" s="14" t="s">
        <v>559</v>
      </c>
      <c r="G312" s="14" t="s">
        <v>560</v>
      </c>
      <c r="H312" s="14" t="s">
        <v>611</v>
      </c>
      <c r="I312" s="14" t="s">
        <v>125</v>
      </c>
      <c r="J312" s="15">
        <v>4998</v>
      </c>
      <c r="K312" s="14" t="s">
        <v>44</v>
      </c>
      <c r="L312" s="16">
        <v>87944808</v>
      </c>
      <c r="M312" s="17"/>
      <c r="N312" s="16">
        <v>86699460</v>
      </c>
      <c r="O312" s="16">
        <v>1245348</v>
      </c>
      <c r="P312" s="18">
        <v>1.4160563065871899E-2</v>
      </c>
      <c r="Q312" s="19"/>
    </row>
    <row r="313" spans="1:17">
      <c r="A313" s="13" t="s">
        <v>39</v>
      </c>
      <c r="B313" s="14" t="s">
        <v>40</v>
      </c>
      <c r="C313" s="14" t="s">
        <v>391</v>
      </c>
      <c r="D313" s="14" t="s">
        <v>612</v>
      </c>
      <c r="E313" s="14" t="s">
        <v>613</v>
      </c>
      <c r="F313" s="14" t="s">
        <v>559</v>
      </c>
      <c r="G313" s="14" t="s">
        <v>560</v>
      </c>
      <c r="H313" s="14" t="s">
        <v>614</v>
      </c>
      <c r="I313" s="14" t="s">
        <v>125</v>
      </c>
      <c r="J313" s="15">
        <v>59976</v>
      </c>
      <c r="K313" s="14" t="s">
        <v>44</v>
      </c>
      <c r="L313" s="16">
        <v>93982392</v>
      </c>
      <c r="M313" s="17"/>
      <c r="N313" s="16">
        <v>92633660</v>
      </c>
      <c r="O313" s="16">
        <v>1348732</v>
      </c>
      <c r="P313" s="18">
        <v>1.4350900964512499E-2</v>
      </c>
      <c r="Q313" s="19"/>
    </row>
    <row r="314" spans="1:17">
      <c r="A314" s="13" t="s">
        <v>39</v>
      </c>
      <c r="B314" s="14" t="s">
        <v>40</v>
      </c>
      <c r="C314" s="14" t="s">
        <v>391</v>
      </c>
      <c r="D314" s="14" t="s">
        <v>615</v>
      </c>
      <c r="E314" s="14" t="s">
        <v>616</v>
      </c>
      <c r="F314" s="14" t="s">
        <v>559</v>
      </c>
      <c r="G314" s="14" t="s">
        <v>560</v>
      </c>
      <c r="H314" s="14" t="s">
        <v>617</v>
      </c>
      <c r="I314" s="14" t="s">
        <v>125</v>
      </c>
      <c r="J314" s="15">
        <v>5000</v>
      </c>
      <c r="K314" s="14" t="s">
        <v>44</v>
      </c>
      <c r="L314" s="16">
        <v>96710000</v>
      </c>
      <c r="M314" s="17"/>
      <c r="N314" s="16">
        <v>95674999.950000003</v>
      </c>
      <c r="O314" s="16">
        <v>1035000.05</v>
      </c>
      <c r="P314" s="18">
        <v>1.07020995760521E-2</v>
      </c>
      <c r="Q314" s="19"/>
    </row>
    <row r="315" spans="1:17">
      <c r="A315" s="13" t="s">
        <v>39</v>
      </c>
      <c r="B315" s="14" t="s">
        <v>40</v>
      </c>
      <c r="C315" s="14" t="s">
        <v>391</v>
      </c>
      <c r="D315" s="14" t="s">
        <v>618</v>
      </c>
      <c r="E315" s="14" t="s">
        <v>619</v>
      </c>
      <c r="F315" s="14" t="s">
        <v>448</v>
      </c>
      <c r="G315" s="14" t="s">
        <v>449</v>
      </c>
      <c r="H315" s="14" t="s">
        <v>620</v>
      </c>
      <c r="I315" s="14" t="s">
        <v>147</v>
      </c>
      <c r="J315" s="15">
        <v>75</v>
      </c>
      <c r="K315" s="14" t="s">
        <v>44</v>
      </c>
      <c r="L315" s="16">
        <v>31305525</v>
      </c>
      <c r="M315" s="17"/>
      <c r="N315" s="16">
        <v>25893000</v>
      </c>
      <c r="O315" s="16">
        <v>5412525</v>
      </c>
      <c r="P315" s="18">
        <v>0.172893602646817</v>
      </c>
      <c r="Q315" s="19"/>
    </row>
    <row r="316" spans="1:17">
      <c r="A316" s="13" t="s">
        <v>39</v>
      </c>
      <c r="B316" s="14" t="s">
        <v>40</v>
      </c>
      <c r="C316" s="14" t="s">
        <v>391</v>
      </c>
      <c r="D316" s="14" t="s">
        <v>621</v>
      </c>
      <c r="E316" s="14" t="s">
        <v>622</v>
      </c>
      <c r="F316" s="14"/>
      <c r="G316" s="14"/>
      <c r="H316" s="14"/>
      <c r="I316" s="14"/>
      <c r="J316" s="15"/>
      <c r="K316" s="14" t="s">
        <v>44</v>
      </c>
      <c r="L316" s="16"/>
      <c r="M316" s="17"/>
      <c r="N316" s="16"/>
      <c r="O316" s="16"/>
      <c r="P316" s="18"/>
      <c r="Q316" s="19">
        <v>-2200380</v>
      </c>
    </row>
    <row r="317" spans="1:17">
      <c r="A317" s="13" t="s">
        <v>39</v>
      </c>
      <c r="B317" s="14" t="s">
        <v>40</v>
      </c>
      <c r="C317" s="14" t="s">
        <v>391</v>
      </c>
      <c r="D317" s="14" t="s">
        <v>623</v>
      </c>
      <c r="E317" s="14" t="s">
        <v>624</v>
      </c>
      <c r="F317" s="14" t="s">
        <v>515</v>
      </c>
      <c r="G317" s="14" t="s">
        <v>516</v>
      </c>
      <c r="H317" s="14" t="s">
        <v>625</v>
      </c>
      <c r="I317" s="14" t="s">
        <v>125</v>
      </c>
      <c r="J317" s="15">
        <v>1979</v>
      </c>
      <c r="K317" s="14" t="s">
        <v>44</v>
      </c>
      <c r="L317" s="16">
        <v>165472106</v>
      </c>
      <c r="M317" s="17"/>
      <c r="N317" s="16">
        <v>159841851</v>
      </c>
      <c r="O317" s="16">
        <v>5630255</v>
      </c>
      <c r="P317" s="18">
        <v>3.4025402444566602E-2</v>
      </c>
      <c r="Q317" s="19"/>
    </row>
    <row r="318" spans="1:17">
      <c r="A318" s="13" t="s">
        <v>39</v>
      </c>
      <c r="B318" s="14" t="s">
        <v>40</v>
      </c>
      <c r="C318" s="14" t="s">
        <v>391</v>
      </c>
      <c r="D318" s="14" t="s">
        <v>626</v>
      </c>
      <c r="E318" s="14" t="s">
        <v>627</v>
      </c>
      <c r="F318" s="14" t="s">
        <v>515</v>
      </c>
      <c r="G318" s="14" t="s">
        <v>516</v>
      </c>
      <c r="H318" s="14" t="s">
        <v>628</v>
      </c>
      <c r="I318" s="14" t="s">
        <v>125</v>
      </c>
      <c r="J318" s="15">
        <v>1979</v>
      </c>
      <c r="K318" s="14" t="s">
        <v>44</v>
      </c>
      <c r="L318" s="16">
        <v>165472106</v>
      </c>
      <c r="M318" s="17"/>
      <c r="N318" s="16">
        <v>159841851</v>
      </c>
      <c r="O318" s="16">
        <v>5630255</v>
      </c>
      <c r="P318" s="18">
        <v>3.4025402444566602E-2</v>
      </c>
      <c r="Q318" s="19"/>
    </row>
    <row r="319" spans="1:17">
      <c r="A319" s="13" t="s">
        <v>39</v>
      </c>
      <c r="B319" s="14" t="s">
        <v>40</v>
      </c>
      <c r="C319" s="14" t="s">
        <v>391</v>
      </c>
      <c r="D319" s="14" t="s">
        <v>629</v>
      </c>
      <c r="E319" s="14" t="s">
        <v>630</v>
      </c>
      <c r="F319" s="14" t="s">
        <v>515</v>
      </c>
      <c r="G319" s="14" t="s">
        <v>516</v>
      </c>
      <c r="H319" s="14" t="s">
        <v>631</v>
      </c>
      <c r="I319" s="14" t="s">
        <v>125</v>
      </c>
      <c r="J319" s="15">
        <v>1979</v>
      </c>
      <c r="K319" s="14" t="s">
        <v>44</v>
      </c>
      <c r="L319" s="16">
        <v>165472106</v>
      </c>
      <c r="M319" s="17"/>
      <c r="N319" s="16">
        <v>159841851</v>
      </c>
      <c r="O319" s="16">
        <v>5630255</v>
      </c>
      <c r="P319" s="18">
        <v>3.4025402444566602E-2</v>
      </c>
      <c r="Q319" s="19"/>
    </row>
    <row r="320" spans="1:17">
      <c r="A320" s="13" t="s">
        <v>39</v>
      </c>
      <c r="B320" s="14" t="s">
        <v>40</v>
      </c>
      <c r="C320" s="14" t="s">
        <v>391</v>
      </c>
      <c r="D320" s="14" t="s">
        <v>632</v>
      </c>
      <c r="E320" s="14" t="s">
        <v>633</v>
      </c>
      <c r="F320" s="14" t="s">
        <v>515</v>
      </c>
      <c r="G320" s="14" t="s">
        <v>516</v>
      </c>
      <c r="H320" s="14" t="s">
        <v>634</v>
      </c>
      <c r="I320" s="14" t="s">
        <v>125</v>
      </c>
      <c r="J320" s="15">
        <v>1979</v>
      </c>
      <c r="K320" s="14" t="s">
        <v>44</v>
      </c>
      <c r="L320" s="16">
        <v>165472106</v>
      </c>
      <c r="M320" s="17"/>
      <c r="N320" s="16">
        <v>159841851</v>
      </c>
      <c r="O320" s="16">
        <v>5630255</v>
      </c>
      <c r="P320" s="18">
        <v>3.4025402444566602E-2</v>
      </c>
      <c r="Q320" s="19"/>
    </row>
    <row r="321" spans="1:17">
      <c r="A321" s="13" t="s">
        <v>39</v>
      </c>
      <c r="B321" s="14" t="s">
        <v>40</v>
      </c>
      <c r="C321" s="14" t="s">
        <v>391</v>
      </c>
      <c r="D321" s="14" t="s">
        <v>635</v>
      </c>
      <c r="E321" s="14" t="s">
        <v>636</v>
      </c>
      <c r="F321" s="14" t="s">
        <v>515</v>
      </c>
      <c r="G321" s="14" t="s">
        <v>516</v>
      </c>
      <c r="H321" s="14" t="s">
        <v>637</v>
      </c>
      <c r="I321" s="14" t="s">
        <v>125</v>
      </c>
      <c r="J321" s="15">
        <v>1979</v>
      </c>
      <c r="K321" s="14" t="s">
        <v>44</v>
      </c>
      <c r="L321" s="16">
        <v>578610125</v>
      </c>
      <c r="M321" s="17"/>
      <c r="N321" s="16">
        <v>558925012</v>
      </c>
      <c r="O321" s="16">
        <v>19685113</v>
      </c>
      <c r="P321" s="18">
        <v>3.4021376656690798E-2</v>
      </c>
      <c r="Q321" s="19"/>
    </row>
    <row r="322" spans="1:17">
      <c r="A322" s="13" t="s">
        <v>39</v>
      </c>
      <c r="B322" s="14" t="s">
        <v>40</v>
      </c>
      <c r="C322" s="14" t="s">
        <v>391</v>
      </c>
      <c r="D322" s="14" t="s">
        <v>638</v>
      </c>
      <c r="E322" s="14" t="s">
        <v>639</v>
      </c>
      <c r="F322" s="14" t="s">
        <v>559</v>
      </c>
      <c r="G322" s="14" t="s">
        <v>560</v>
      </c>
      <c r="H322" s="14" t="s">
        <v>640</v>
      </c>
      <c r="I322" s="14" t="s">
        <v>125</v>
      </c>
      <c r="J322" s="15">
        <v>25083</v>
      </c>
      <c r="K322" s="14" t="s">
        <v>44</v>
      </c>
      <c r="L322" s="16">
        <v>10208781</v>
      </c>
      <c r="M322" s="17"/>
      <c r="N322" s="16">
        <v>9470509.5299999993</v>
      </c>
      <c r="O322" s="16">
        <v>738271.47</v>
      </c>
      <c r="P322" s="18">
        <v>7.2317299195663001E-2</v>
      </c>
      <c r="Q322" s="19"/>
    </row>
    <row r="323" spans="1:17">
      <c r="A323" s="13" t="s">
        <v>39</v>
      </c>
      <c r="B323" s="14" t="s">
        <v>40</v>
      </c>
      <c r="C323" s="14" t="s">
        <v>391</v>
      </c>
      <c r="D323" s="14" t="s">
        <v>641</v>
      </c>
      <c r="E323" s="14" t="s">
        <v>642</v>
      </c>
      <c r="F323" s="14" t="s">
        <v>559</v>
      </c>
      <c r="G323" s="14" t="s">
        <v>560</v>
      </c>
      <c r="H323" s="14" t="s">
        <v>643</v>
      </c>
      <c r="I323" s="14" t="s">
        <v>125</v>
      </c>
      <c r="J323" s="15">
        <v>7</v>
      </c>
      <c r="K323" s="14" t="s">
        <v>44</v>
      </c>
      <c r="L323" s="16">
        <v>2534</v>
      </c>
      <c r="M323" s="17"/>
      <c r="N323" s="16">
        <v>2548.15</v>
      </c>
      <c r="O323" s="16">
        <v>-14.15</v>
      </c>
      <c r="P323" s="18">
        <v>-5.5840568271507398E-3</v>
      </c>
      <c r="Q323" s="19"/>
    </row>
    <row r="324" spans="1:17">
      <c r="A324" s="13" t="s">
        <v>39</v>
      </c>
      <c r="B324" s="14" t="s">
        <v>40</v>
      </c>
      <c r="C324" s="14" t="s">
        <v>391</v>
      </c>
      <c r="D324" s="14" t="s">
        <v>644</v>
      </c>
      <c r="E324" s="14" t="s">
        <v>645</v>
      </c>
      <c r="F324" s="14" t="s">
        <v>403</v>
      </c>
      <c r="G324" s="14" t="s">
        <v>404</v>
      </c>
      <c r="H324" s="14" t="s">
        <v>646</v>
      </c>
      <c r="I324" s="14" t="s">
        <v>147</v>
      </c>
      <c r="J324" s="15">
        <v>150</v>
      </c>
      <c r="K324" s="14" t="s">
        <v>44</v>
      </c>
      <c r="L324" s="16">
        <v>15973500</v>
      </c>
      <c r="M324" s="17"/>
      <c r="N324" s="16">
        <v>14889268.5</v>
      </c>
      <c r="O324" s="16">
        <v>1084231.5</v>
      </c>
      <c r="P324" s="18">
        <v>6.7876889848812003E-2</v>
      </c>
      <c r="Q324" s="19"/>
    </row>
    <row r="325" spans="1:17">
      <c r="A325" s="13" t="s">
        <v>39</v>
      </c>
      <c r="B325" s="14" t="s">
        <v>40</v>
      </c>
      <c r="C325" s="14" t="s">
        <v>391</v>
      </c>
      <c r="D325" s="14" t="s">
        <v>644</v>
      </c>
      <c r="E325" s="14" t="s">
        <v>645</v>
      </c>
      <c r="F325" s="14" t="s">
        <v>403</v>
      </c>
      <c r="G325" s="14" t="s">
        <v>404</v>
      </c>
      <c r="H325" s="14" t="s">
        <v>647</v>
      </c>
      <c r="I325" s="14" t="s">
        <v>147</v>
      </c>
      <c r="J325" s="15">
        <v>300</v>
      </c>
      <c r="K325" s="14" t="s">
        <v>44</v>
      </c>
      <c r="L325" s="16">
        <v>31960800</v>
      </c>
      <c r="M325" s="17"/>
      <c r="N325" s="16">
        <v>29778537</v>
      </c>
      <c r="O325" s="16">
        <v>2182263</v>
      </c>
      <c r="P325" s="18">
        <v>6.8279360967184802E-2</v>
      </c>
      <c r="Q325" s="19"/>
    </row>
    <row r="326" spans="1:17">
      <c r="A326" s="13" t="s">
        <v>39</v>
      </c>
      <c r="B326" s="14" t="s">
        <v>40</v>
      </c>
      <c r="C326" s="14" t="s">
        <v>391</v>
      </c>
      <c r="D326" s="14" t="s">
        <v>644</v>
      </c>
      <c r="E326" s="14" t="s">
        <v>645</v>
      </c>
      <c r="F326" s="14" t="s">
        <v>394</v>
      </c>
      <c r="G326" s="14" t="s">
        <v>395</v>
      </c>
      <c r="H326" s="14" t="s">
        <v>648</v>
      </c>
      <c r="I326" s="14" t="s">
        <v>147</v>
      </c>
      <c r="J326" s="15">
        <v>1675</v>
      </c>
      <c r="K326" s="14" t="s">
        <v>44</v>
      </c>
      <c r="L326" s="16">
        <v>179973725</v>
      </c>
      <c r="M326" s="17"/>
      <c r="N326" s="16">
        <v>166263382.09999999</v>
      </c>
      <c r="O326" s="16">
        <v>13710342.9</v>
      </c>
      <c r="P326" s="18">
        <v>7.6179691785564801E-2</v>
      </c>
      <c r="Q326" s="19"/>
    </row>
    <row r="327" spans="1:17">
      <c r="A327" s="13" t="s">
        <v>39</v>
      </c>
      <c r="B327" s="14" t="s">
        <v>40</v>
      </c>
      <c r="C327" s="14" t="s">
        <v>391</v>
      </c>
      <c r="D327" s="14" t="s">
        <v>644</v>
      </c>
      <c r="E327" s="14" t="s">
        <v>645</v>
      </c>
      <c r="F327" s="14" t="s">
        <v>448</v>
      </c>
      <c r="G327" s="14" t="s">
        <v>449</v>
      </c>
      <c r="H327" s="14" t="s">
        <v>649</v>
      </c>
      <c r="I327" s="14" t="s">
        <v>147</v>
      </c>
      <c r="J327" s="15">
        <v>675</v>
      </c>
      <c r="K327" s="14" t="s">
        <v>44</v>
      </c>
      <c r="L327" s="16">
        <v>74103525</v>
      </c>
      <c r="M327" s="17"/>
      <c r="N327" s="16">
        <v>66873634.399999999</v>
      </c>
      <c r="O327" s="16">
        <v>7229890.5999999996</v>
      </c>
      <c r="P327" s="18">
        <v>9.75647325818845E-2</v>
      </c>
      <c r="Q327" s="19"/>
    </row>
    <row r="328" spans="1:17">
      <c r="A328" s="13" t="s">
        <v>39</v>
      </c>
      <c r="B328" s="14" t="s">
        <v>40</v>
      </c>
      <c r="C328" s="14" t="s">
        <v>391</v>
      </c>
      <c r="D328" s="14" t="s">
        <v>644</v>
      </c>
      <c r="E328" s="14" t="s">
        <v>645</v>
      </c>
      <c r="F328" s="14"/>
      <c r="G328" s="14"/>
      <c r="H328" s="14"/>
      <c r="I328" s="14"/>
      <c r="J328" s="15"/>
      <c r="K328" s="14" t="s">
        <v>44</v>
      </c>
      <c r="L328" s="16"/>
      <c r="M328" s="17"/>
      <c r="N328" s="16"/>
      <c r="O328" s="16"/>
      <c r="P328" s="18"/>
      <c r="Q328" s="19">
        <v>-7569559.75</v>
      </c>
    </row>
    <row r="329" spans="1:17">
      <c r="A329" s="13" t="s">
        <v>39</v>
      </c>
      <c r="B329" s="14" t="s">
        <v>40</v>
      </c>
      <c r="C329" s="14" t="s">
        <v>391</v>
      </c>
      <c r="D329" s="14" t="s">
        <v>650</v>
      </c>
      <c r="E329" s="14" t="s">
        <v>651</v>
      </c>
      <c r="F329" s="14"/>
      <c r="G329" s="14"/>
      <c r="H329" s="14"/>
      <c r="I329" s="14"/>
      <c r="J329" s="15"/>
      <c r="K329" s="14" t="s">
        <v>44</v>
      </c>
      <c r="L329" s="16"/>
      <c r="M329" s="17"/>
      <c r="N329" s="16"/>
      <c r="O329" s="16"/>
      <c r="P329" s="18"/>
      <c r="Q329" s="19">
        <v>-4987670</v>
      </c>
    </row>
    <row r="330" spans="1:17">
      <c r="A330" s="13" t="s">
        <v>39</v>
      </c>
      <c r="B330" s="14" t="s">
        <v>40</v>
      </c>
      <c r="C330" s="14" t="s">
        <v>391</v>
      </c>
      <c r="D330" s="14" t="s">
        <v>652</v>
      </c>
      <c r="E330" s="14" t="s">
        <v>653</v>
      </c>
      <c r="F330" s="14"/>
      <c r="G330" s="14"/>
      <c r="H330" s="14"/>
      <c r="I330" s="14"/>
      <c r="J330" s="15"/>
      <c r="K330" s="14" t="s">
        <v>44</v>
      </c>
      <c r="L330" s="16"/>
      <c r="M330" s="17"/>
      <c r="N330" s="16">
        <v>19446000</v>
      </c>
      <c r="O330" s="16">
        <v>-19446000</v>
      </c>
      <c r="P330" s="18"/>
      <c r="Q330" s="19"/>
    </row>
    <row r="331" spans="1:17">
      <c r="A331" s="13" t="s">
        <v>39</v>
      </c>
      <c r="B331" s="14" t="s">
        <v>40</v>
      </c>
      <c r="C331" s="14" t="s">
        <v>391</v>
      </c>
      <c r="D331" s="14" t="s">
        <v>654</v>
      </c>
      <c r="E331" s="14" t="s">
        <v>655</v>
      </c>
      <c r="F331" s="14" t="s">
        <v>559</v>
      </c>
      <c r="G331" s="14" t="s">
        <v>560</v>
      </c>
      <c r="H331" s="14" t="s">
        <v>656</v>
      </c>
      <c r="I331" s="14" t="s">
        <v>125</v>
      </c>
      <c r="J331" s="15">
        <v>121</v>
      </c>
      <c r="K331" s="14" t="s">
        <v>44</v>
      </c>
      <c r="L331" s="16">
        <v>3411232</v>
      </c>
      <c r="M331" s="17"/>
      <c r="N331" s="16">
        <v>13620286</v>
      </c>
      <c r="O331" s="16">
        <v>-10209054</v>
      </c>
      <c r="P331" s="18">
        <v>-2.9927762169210399</v>
      </c>
      <c r="Q331" s="19"/>
    </row>
    <row r="332" spans="1:17">
      <c r="A332" s="13" t="s">
        <v>39</v>
      </c>
      <c r="B332" s="14" t="s">
        <v>40</v>
      </c>
      <c r="C332" s="14" t="s">
        <v>391</v>
      </c>
      <c r="D332" s="14" t="s">
        <v>654</v>
      </c>
      <c r="E332" s="14" t="s">
        <v>655</v>
      </c>
      <c r="F332" s="14"/>
      <c r="G332" s="14"/>
      <c r="H332" s="14" t="s">
        <v>657</v>
      </c>
      <c r="I332" s="14"/>
      <c r="J332" s="15"/>
      <c r="K332" s="14" t="s">
        <v>44</v>
      </c>
      <c r="L332" s="16"/>
      <c r="M332" s="17"/>
      <c r="N332" s="16">
        <v>3234090</v>
      </c>
      <c r="O332" s="16">
        <v>-3234090</v>
      </c>
      <c r="P332" s="18"/>
      <c r="Q332" s="19"/>
    </row>
    <row r="333" spans="1:17">
      <c r="A333" s="13" t="s">
        <v>39</v>
      </c>
      <c r="B333" s="14" t="s">
        <v>40</v>
      </c>
      <c r="C333" s="14" t="s">
        <v>391</v>
      </c>
      <c r="D333" s="14" t="s">
        <v>658</v>
      </c>
      <c r="E333" s="14" t="s">
        <v>659</v>
      </c>
      <c r="F333" s="14" t="s">
        <v>559</v>
      </c>
      <c r="G333" s="14" t="s">
        <v>560</v>
      </c>
      <c r="H333" s="14" t="s">
        <v>660</v>
      </c>
      <c r="I333" s="14" t="s">
        <v>125</v>
      </c>
      <c r="J333" s="15">
        <v>244</v>
      </c>
      <c r="K333" s="14" t="s">
        <v>44</v>
      </c>
      <c r="L333" s="16">
        <v>1318576</v>
      </c>
      <c r="M333" s="17"/>
      <c r="N333" s="16">
        <v>542407.19999999995</v>
      </c>
      <c r="O333" s="16">
        <v>776168.8</v>
      </c>
      <c r="P333" s="18">
        <v>0.58864168618266899</v>
      </c>
      <c r="Q333" s="19"/>
    </row>
    <row r="334" spans="1:17">
      <c r="A334" s="13" t="s">
        <v>39</v>
      </c>
      <c r="B334" s="14" t="s">
        <v>40</v>
      </c>
      <c r="C334" s="14" t="s">
        <v>391</v>
      </c>
      <c r="D334" s="14" t="s">
        <v>658</v>
      </c>
      <c r="E334" s="14" t="s">
        <v>659</v>
      </c>
      <c r="F334" s="14"/>
      <c r="G334" s="14"/>
      <c r="H334" s="14" t="s">
        <v>640</v>
      </c>
      <c r="I334" s="14"/>
      <c r="J334" s="15"/>
      <c r="K334" s="14" t="s">
        <v>44</v>
      </c>
      <c r="L334" s="16"/>
      <c r="M334" s="17"/>
      <c r="N334" s="16"/>
      <c r="O334" s="16"/>
      <c r="P334" s="18"/>
      <c r="Q334" s="19">
        <v>-209151</v>
      </c>
    </row>
    <row r="335" spans="1:17">
      <c r="A335" s="13" t="s">
        <v>39</v>
      </c>
      <c r="B335" s="14" t="s">
        <v>40</v>
      </c>
      <c r="C335" s="14" t="s">
        <v>391</v>
      </c>
      <c r="D335" s="14" t="s">
        <v>658</v>
      </c>
      <c r="E335" s="14" t="s">
        <v>659</v>
      </c>
      <c r="F335" s="14"/>
      <c r="G335" s="14"/>
      <c r="H335" s="14" t="s">
        <v>661</v>
      </c>
      <c r="I335" s="14"/>
      <c r="J335" s="15"/>
      <c r="K335" s="14" t="s">
        <v>44</v>
      </c>
      <c r="L335" s="16"/>
      <c r="M335" s="17"/>
      <c r="N335" s="16">
        <v>1627500</v>
      </c>
      <c r="O335" s="16">
        <v>-1627500</v>
      </c>
      <c r="P335" s="18"/>
      <c r="Q335" s="19"/>
    </row>
    <row r="336" spans="1:17">
      <c r="A336" s="13" t="s">
        <v>39</v>
      </c>
      <c r="B336" s="14" t="s">
        <v>40</v>
      </c>
      <c r="C336" s="14" t="s">
        <v>391</v>
      </c>
      <c r="D336" s="14" t="s">
        <v>662</v>
      </c>
      <c r="E336" s="14" t="s">
        <v>663</v>
      </c>
      <c r="F336" s="14" t="s">
        <v>559</v>
      </c>
      <c r="G336" s="14" t="s">
        <v>560</v>
      </c>
      <c r="H336" s="14" t="s">
        <v>664</v>
      </c>
      <c r="I336" s="14" t="s">
        <v>125</v>
      </c>
      <c r="J336" s="15">
        <v>10</v>
      </c>
      <c r="K336" s="14" t="s">
        <v>44</v>
      </c>
      <c r="L336" s="16">
        <v>516840</v>
      </c>
      <c r="M336" s="17"/>
      <c r="N336" s="16">
        <v>512820</v>
      </c>
      <c r="O336" s="16">
        <v>4020</v>
      </c>
      <c r="P336" s="18">
        <v>7.7780357557464498E-3</v>
      </c>
      <c r="Q336" s="19"/>
    </row>
    <row r="337" spans="1:17">
      <c r="A337" s="13" t="s">
        <v>39</v>
      </c>
      <c r="B337" s="14" t="s">
        <v>40</v>
      </c>
      <c r="C337" s="14" t="s">
        <v>391</v>
      </c>
      <c r="D337" s="14" t="s">
        <v>665</v>
      </c>
      <c r="E337" s="14" t="s">
        <v>666</v>
      </c>
      <c r="F337" s="14" t="s">
        <v>559</v>
      </c>
      <c r="G337" s="14" t="s">
        <v>560</v>
      </c>
      <c r="H337" s="14" t="s">
        <v>667</v>
      </c>
      <c r="I337" s="14" t="s">
        <v>125</v>
      </c>
      <c r="J337" s="15">
        <v>27</v>
      </c>
      <c r="K337" s="14" t="s">
        <v>44</v>
      </c>
      <c r="L337" s="16">
        <v>327321</v>
      </c>
      <c r="M337" s="17"/>
      <c r="N337" s="16">
        <v>322688.45</v>
      </c>
      <c r="O337" s="16">
        <v>4632.55</v>
      </c>
      <c r="P337" s="18">
        <v>1.41529263322548E-2</v>
      </c>
      <c r="Q337" s="19"/>
    </row>
    <row r="338" spans="1:17">
      <c r="A338" s="13" t="s">
        <v>39</v>
      </c>
      <c r="B338" s="14" t="s">
        <v>40</v>
      </c>
      <c r="C338" s="14" t="s">
        <v>391</v>
      </c>
      <c r="D338" s="14" t="s">
        <v>668</v>
      </c>
      <c r="E338" s="14" t="s">
        <v>669</v>
      </c>
      <c r="F338" s="14" t="s">
        <v>559</v>
      </c>
      <c r="G338" s="14" t="s">
        <v>560</v>
      </c>
      <c r="H338" s="14" t="s">
        <v>670</v>
      </c>
      <c r="I338" s="14" t="s">
        <v>125</v>
      </c>
      <c r="J338" s="15">
        <v>126</v>
      </c>
      <c r="K338" s="14" t="s">
        <v>44</v>
      </c>
      <c r="L338" s="16">
        <v>1509732</v>
      </c>
      <c r="M338" s="17"/>
      <c r="N338" s="16">
        <v>1487940.3</v>
      </c>
      <c r="O338" s="16">
        <v>21791.7</v>
      </c>
      <c r="P338" s="18">
        <v>1.44341512268402E-2</v>
      </c>
      <c r="Q338" s="19"/>
    </row>
    <row r="339" spans="1:17">
      <c r="A339" s="13" t="s">
        <v>39</v>
      </c>
      <c r="B339" s="14" t="s">
        <v>40</v>
      </c>
      <c r="C339" s="14" t="s">
        <v>391</v>
      </c>
      <c r="D339" s="14" t="s">
        <v>671</v>
      </c>
      <c r="E339" s="14" t="s">
        <v>672</v>
      </c>
      <c r="F339" s="14" t="s">
        <v>559</v>
      </c>
      <c r="G339" s="14" t="s">
        <v>560</v>
      </c>
      <c r="H339" s="14" t="s">
        <v>673</v>
      </c>
      <c r="I339" s="14" t="s">
        <v>125</v>
      </c>
      <c r="J339" s="15">
        <v>124</v>
      </c>
      <c r="K339" s="14" t="s">
        <v>44</v>
      </c>
      <c r="L339" s="16">
        <v>873952</v>
      </c>
      <c r="M339" s="17"/>
      <c r="N339" s="16">
        <v>575396.4</v>
      </c>
      <c r="O339" s="16">
        <v>298555.59999999998</v>
      </c>
      <c r="P339" s="18">
        <v>0.34161555783383901</v>
      </c>
      <c r="Q339" s="19"/>
    </row>
    <row r="340" spans="1:17">
      <c r="A340" s="13" t="s">
        <v>39</v>
      </c>
      <c r="B340" s="14" t="s">
        <v>40</v>
      </c>
      <c r="C340" s="14" t="s">
        <v>391</v>
      </c>
      <c r="D340" s="14" t="s">
        <v>674</v>
      </c>
      <c r="E340" s="14" t="s">
        <v>675</v>
      </c>
      <c r="F340" s="14" t="s">
        <v>559</v>
      </c>
      <c r="G340" s="14" t="s">
        <v>560</v>
      </c>
      <c r="H340" s="14" t="s">
        <v>676</v>
      </c>
      <c r="I340" s="14" t="s">
        <v>125</v>
      </c>
      <c r="J340" s="15">
        <v>124</v>
      </c>
      <c r="K340" s="14" t="s">
        <v>44</v>
      </c>
      <c r="L340" s="16">
        <v>1718764</v>
      </c>
      <c r="M340" s="17"/>
      <c r="N340" s="16">
        <v>1214241.6000000001</v>
      </c>
      <c r="O340" s="16">
        <v>504522.4</v>
      </c>
      <c r="P340" s="18">
        <v>0.29353791445480498</v>
      </c>
      <c r="Q340" s="19"/>
    </row>
    <row r="341" spans="1:17">
      <c r="A341" s="13" t="s">
        <v>39</v>
      </c>
      <c r="B341" s="14" t="s">
        <v>40</v>
      </c>
      <c r="C341" s="14" t="s">
        <v>391</v>
      </c>
      <c r="D341" s="14" t="s">
        <v>677</v>
      </c>
      <c r="E341" s="14" t="s">
        <v>678</v>
      </c>
      <c r="F341" s="14" t="s">
        <v>559</v>
      </c>
      <c r="G341" s="14" t="s">
        <v>560</v>
      </c>
      <c r="H341" s="14" t="s">
        <v>679</v>
      </c>
      <c r="I341" s="14" t="s">
        <v>125</v>
      </c>
      <c r="J341" s="15">
        <v>168</v>
      </c>
      <c r="K341" s="14" t="s">
        <v>44</v>
      </c>
      <c r="L341" s="16">
        <v>197400</v>
      </c>
      <c r="M341" s="17"/>
      <c r="N341" s="16">
        <v>1361808</v>
      </c>
      <c r="O341" s="16">
        <v>-1164408</v>
      </c>
      <c r="P341" s="18">
        <v>-5.8987234042553096</v>
      </c>
      <c r="Q341" s="19"/>
    </row>
    <row r="342" spans="1:17">
      <c r="A342" s="13" t="s">
        <v>39</v>
      </c>
      <c r="B342" s="14" t="s">
        <v>40</v>
      </c>
      <c r="C342" s="14" t="s">
        <v>391</v>
      </c>
      <c r="D342" s="14" t="s">
        <v>680</v>
      </c>
      <c r="E342" s="14" t="s">
        <v>681</v>
      </c>
      <c r="F342" s="14" t="s">
        <v>559</v>
      </c>
      <c r="G342" s="14" t="s">
        <v>560</v>
      </c>
      <c r="H342" s="14" t="s">
        <v>682</v>
      </c>
      <c r="I342" s="14" t="s">
        <v>125</v>
      </c>
      <c r="J342" s="15">
        <v>152</v>
      </c>
      <c r="K342" s="14" t="s">
        <v>44</v>
      </c>
      <c r="L342" s="16">
        <v>178600</v>
      </c>
      <c r="M342" s="17"/>
      <c r="N342" s="16">
        <v>1513410.8</v>
      </c>
      <c r="O342" s="16">
        <v>-1334810.8</v>
      </c>
      <c r="P342" s="18">
        <v>-7.4737446808510599</v>
      </c>
      <c r="Q342" s="19"/>
    </row>
    <row r="343" spans="1:17">
      <c r="A343" s="13" t="s">
        <v>39</v>
      </c>
      <c r="B343" s="14" t="s">
        <v>40</v>
      </c>
      <c r="C343" s="14" t="s">
        <v>391</v>
      </c>
      <c r="D343" s="14" t="s">
        <v>680</v>
      </c>
      <c r="E343" s="14" t="s">
        <v>681</v>
      </c>
      <c r="F343" s="14"/>
      <c r="G343" s="14"/>
      <c r="H343" s="14" t="s">
        <v>683</v>
      </c>
      <c r="I343" s="14"/>
      <c r="J343" s="15"/>
      <c r="K343" s="14" t="s">
        <v>44</v>
      </c>
      <c r="L343" s="16"/>
      <c r="M343" s="17"/>
      <c r="N343" s="16">
        <v>813750</v>
      </c>
      <c r="O343" s="16">
        <v>-813750</v>
      </c>
      <c r="P343" s="18"/>
      <c r="Q343" s="19"/>
    </row>
    <row r="344" spans="1:17">
      <c r="A344" s="13" t="s">
        <v>39</v>
      </c>
      <c r="B344" s="14" t="s">
        <v>40</v>
      </c>
      <c r="C344" s="14" t="s">
        <v>391</v>
      </c>
      <c r="D344" s="14" t="s">
        <v>684</v>
      </c>
      <c r="E344" s="14" t="s">
        <v>685</v>
      </c>
      <c r="F344" s="14" t="s">
        <v>559</v>
      </c>
      <c r="G344" s="14" t="s">
        <v>560</v>
      </c>
      <c r="H344" s="14" t="s">
        <v>686</v>
      </c>
      <c r="I344" s="14" t="s">
        <v>125</v>
      </c>
      <c r="J344" s="15">
        <v>127</v>
      </c>
      <c r="K344" s="14" t="s">
        <v>44</v>
      </c>
      <c r="L344" s="16">
        <v>149225</v>
      </c>
      <c r="M344" s="17"/>
      <c r="N344" s="16">
        <v>294132</v>
      </c>
      <c r="O344" s="16">
        <v>-144907</v>
      </c>
      <c r="P344" s="18">
        <v>-0.97106382978723405</v>
      </c>
      <c r="Q344" s="19"/>
    </row>
    <row r="345" spans="1:17">
      <c r="A345" s="13" t="s">
        <v>39</v>
      </c>
      <c r="B345" s="14" t="s">
        <v>40</v>
      </c>
      <c r="C345" s="14" t="s">
        <v>391</v>
      </c>
      <c r="D345" s="14" t="s">
        <v>687</v>
      </c>
      <c r="E345" s="14" t="s">
        <v>688</v>
      </c>
      <c r="F345" s="14" t="s">
        <v>559</v>
      </c>
      <c r="G345" s="14" t="s">
        <v>560</v>
      </c>
      <c r="H345" s="14" t="s">
        <v>689</v>
      </c>
      <c r="I345" s="14" t="s">
        <v>125</v>
      </c>
      <c r="J345" s="15">
        <v>41</v>
      </c>
      <c r="K345" s="14" t="s">
        <v>44</v>
      </c>
      <c r="L345" s="16">
        <v>38540</v>
      </c>
      <c r="M345" s="17"/>
      <c r="N345" s="16">
        <v>3945.6</v>
      </c>
      <c r="O345" s="16">
        <v>34594.400000000001</v>
      </c>
      <c r="P345" s="18">
        <v>0.89762324857291098</v>
      </c>
      <c r="Q345" s="19"/>
    </row>
    <row r="346" spans="1:17">
      <c r="A346" s="13" t="s">
        <v>39</v>
      </c>
      <c r="B346" s="14" t="s">
        <v>40</v>
      </c>
      <c r="C346" s="14" t="s">
        <v>391</v>
      </c>
      <c r="D346" s="14" t="s">
        <v>690</v>
      </c>
      <c r="E346" s="14" t="s">
        <v>691</v>
      </c>
      <c r="F346" s="14" t="s">
        <v>559</v>
      </c>
      <c r="G346" s="14" t="s">
        <v>560</v>
      </c>
      <c r="H346" s="14" t="s">
        <v>692</v>
      </c>
      <c r="I346" s="14" t="s">
        <v>125</v>
      </c>
      <c r="J346" s="15">
        <v>121</v>
      </c>
      <c r="K346" s="14" t="s">
        <v>44</v>
      </c>
      <c r="L346" s="16">
        <v>5685306</v>
      </c>
      <c r="M346" s="17"/>
      <c r="N346" s="16">
        <v>4311047.5999999996</v>
      </c>
      <c r="O346" s="16">
        <v>1374258.4</v>
      </c>
      <c r="P346" s="18">
        <v>0.24172109645461401</v>
      </c>
      <c r="Q346" s="19"/>
    </row>
    <row r="347" spans="1:17">
      <c r="A347" s="13" t="s">
        <v>39</v>
      </c>
      <c r="B347" s="14" t="s">
        <v>40</v>
      </c>
      <c r="C347" s="14" t="s">
        <v>391</v>
      </c>
      <c r="D347" s="14" t="s">
        <v>693</v>
      </c>
      <c r="E347" s="14" t="s">
        <v>694</v>
      </c>
      <c r="F347" s="14" t="s">
        <v>559</v>
      </c>
      <c r="G347" s="14" t="s">
        <v>560</v>
      </c>
      <c r="H347" s="14" t="s">
        <v>695</v>
      </c>
      <c r="I347" s="14" t="s">
        <v>125</v>
      </c>
      <c r="J347" s="15">
        <v>16</v>
      </c>
      <c r="K347" s="14" t="s">
        <v>44</v>
      </c>
      <c r="L347" s="16">
        <v>169680</v>
      </c>
      <c r="M347" s="17"/>
      <c r="N347" s="16">
        <v>130400</v>
      </c>
      <c r="O347" s="16">
        <v>39280</v>
      </c>
      <c r="P347" s="18">
        <v>0.23149457802923101</v>
      </c>
      <c r="Q347" s="19"/>
    </row>
    <row r="348" spans="1:17">
      <c r="A348" s="13" t="s">
        <v>39</v>
      </c>
      <c r="B348" s="14" t="s">
        <v>40</v>
      </c>
      <c r="C348" s="14" t="s">
        <v>391</v>
      </c>
      <c r="D348" s="14" t="s">
        <v>696</v>
      </c>
      <c r="E348" s="14" t="s">
        <v>697</v>
      </c>
      <c r="F348" s="14" t="s">
        <v>559</v>
      </c>
      <c r="G348" s="14" t="s">
        <v>560</v>
      </c>
      <c r="H348" s="14" t="s">
        <v>698</v>
      </c>
      <c r="I348" s="14" t="s">
        <v>125</v>
      </c>
      <c r="J348" s="15">
        <v>123</v>
      </c>
      <c r="K348" s="14" t="s">
        <v>44</v>
      </c>
      <c r="L348" s="16">
        <v>855342</v>
      </c>
      <c r="M348" s="17"/>
      <c r="N348" s="16">
        <v>989689.05</v>
      </c>
      <c r="O348" s="16">
        <v>-134347.04999999999</v>
      </c>
      <c r="P348" s="18">
        <v>-0.15706822534144199</v>
      </c>
      <c r="Q348" s="19"/>
    </row>
    <row r="349" spans="1:17">
      <c r="A349" s="13" t="s">
        <v>39</v>
      </c>
      <c r="B349" s="14" t="s">
        <v>40</v>
      </c>
      <c r="C349" s="14" t="s">
        <v>391</v>
      </c>
      <c r="D349" s="14" t="s">
        <v>699</v>
      </c>
      <c r="E349" s="14" t="s">
        <v>700</v>
      </c>
      <c r="F349" s="14" t="s">
        <v>515</v>
      </c>
      <c r="G349" s="14" t="s">
        <v>516</v>
      </c>
      <c r="H349" s="14" t="s">
        <v>701</v>
      </c>
      <c r="I349" s="14" t="s">
        <v>125</v>
      </c>
      <c r="J349" s="15">
        <v>988</v>
      </c>
      <c r="K349" s="14" t="s">
        <v>44</v>
      </c>
      <c r="L349" s="16">
        <v>31732584</v>
      </c>
      <c r="M349" s="17"/>
      <c r="N349" s="16">
        <v>30487704</v>
      </c>
      <c r="O349" s="16">
        <v>1244880</v>
      </c>
      <c r="P349" s="18">
        <v>3.9230338128152402E-2</v>
      </c>
      <c r="Q349" s="19"/>
    </row>
    <row r="350" spans="1:17">
      <c r="A350" s="13" t="s">
        <v>39</v>
      </c>
      <c r="B350" s="14" t="s">
        <v>40</v>
      </c>
      <c r="C350" s="14" t="s">
        <v>391</v>
      </c>
      <c r="D350" s="14" t="s">
        <v>702</v>
      </c>
      <c r="E350" s="14" t="s">
        <v>703</v>
      </c>
      <c r="F350" s="14" t="s">
        <v>394</v>
      </c>
      <c r="G350" s="14" t="s">
        <v>395</v>
      </c>
      <c r="H350" s="14" t="s">
        <v>704</v>
      </c>
      <c r="I350" s="14" t="s">
        <v>147</v>
      </c>
      <c r="J350" s="15">
        <v>50</v>
      </c>
      <c r="K350" s="14" t="s">
        <v>44</v>
      </c>
      <c r="L350" s="16">
        <v>5208850</v>
      </c>
      <c r="M350" s="17"/>
      <c r="N350" s="16">
        <v>4570797</v>
      </c>
      <c r="O350" s="16">
        <v>638053</v>
      </c>
      <c r="P350" s="18">
        <v>0.12249402459276</v>
      </c>
      <c r="Q350" s="19"/>
    </row>
    <row r="351" spans="1:17">
      <c r="A351" s="13" t="s">
        <v>39</v>
      </c>
      <c r="B351" s="14" t="s">
        <v>40</v>
      </c>
      <c r="C351" s="14" t="s">
        <v>391</v>
      </c>
      <c r="D351" s="14" t="s">
        <v>705</v>
      </c>
      <c r="E351" s="14" t="s">
        <v>706</v>
      </c>
      <c r="F351" s="14" t="s">
        <v>394</v>
      </c>
      <c r="G351" s="14" t="s">
        <v>395</v>
      </c>
      <c r="H351" s="14" t="s">
        <v>707</v>
      </c>
      <c r="I351" s="14" t="s">
        <v>147</v>
      </c>
      <c r="J351" s="15">
        <v>100</v>
      </c>
      <c r="K351" s="14" t="s">
        <v>44</v>
      </c>
      <c r="L351" s="16">
        <v>10417700</v>
      </c>
      <c r="M351" s="17"/>
      <c r="N351" s="16">
        <v>9171204</v>
      </c>
      <c r="O351" s="16">
        <v>1246496</v>
      </c>
      <c r="P351" s="18">
        <v>0.119651746546742</v>
      </c>
      <c r="Q351" s="19"/>
    </row>
    <row r="352" spans="1:17">
      <c r="A352" s="13" t="s">
        <v>39</v>
      </c>
      <c r="B352" s="14" t="s">
        <v>40</v>
      </c>
      <c r="C352" s="14" t="s">
        <v>391</v>
      </c>
      <c r="D352" s="14" t="s">
        <v>708</v>
      </c>
      <c r="E352" s="14" t="s">
        <v>709</v>
      </c>
      <c r="F352" s="14" t="s">
        <v>394</v>
      </c>
      <c r="G352" s="14" t="s">
        <v>395</v>
      </c>
      <c r="H352" s="14" t="s">
        <v>710</v>
      </c>
      <c r="I352" s="14" t="s">
        <v>147</v>
      </c>
      <c r="J352" s="15">
        <v>120</v>
      </c>
      <c r="K352" s="14" t="s">
        <v>44</v>
      </c>
      <c r="L352" s="16">
        <v>23096400</v>
      </c>
      <c r="M352" s="17"/>
      <c r="N352" s="16">
        <v>20942170.199999999</v>
      </c>
      <c r="O352" s="16">
        <v>2154229.7999999998</v>
      </c>
      <c r="P352" s="18">
        <v>9.3271237075907898E-2</v>
      </c>
      <c r="Q352" s="19"/>
    </row>
    <row r="353" spans="1:17">
      <c r="A353" s="13" t="s">
        <v>39</v>
      </c>
      <c r="B353" s="14" t="s">
        <v>40</v>
      </c>
      <c r="C353" s="14" t="s">
        <v>391</v>
      </c>
      <c r="D353" s="14" t="s">
        <v>711</v>
      </c>
      <c r="E353" s="14" t="s">
        <v>712</v>
      </c>
      <c r="F353" s="14" t="s">
        <v>403</v>
      </c>
      <c r="G353" s="14" t="s">
        <v>404</v>
      </c>
      <c r="H353" s="14" t="s">
        <v>713</v>
      </c>
      <c r="I353" s="14" t="s">
        <v>147</v>
      </c>
      <c r="J353" s="15">
        <v>150</v>
      </c>
      <c r="K353" s="14" t="s">
        <v>44</v>
      </c>
      <c r="L353" s="16">
        <v>26016786</v>
      </c>
      <c r="M353" s="17"/>
      <c r="N353" s="16">
        <v>21485025</v>
      </c>
      <c r="O353" s="16">
        <v>4531761</v>
      </c>
      <c r="P353" s="18">
        <v>0.17418604281097499</v>
      </c>
      <c r="Q353" s="19"/>
    </row>
    <row r="354" spans="1:17">
      <c r="A354" s="13" t="s">
        <v>39</v>
      </c>
      <c r="B354" s="14" t="s">
        <v>40</v>
      </c>
      <c r="C354" s="14" t="s">
        <v>391</v>
      </c>
      <c r="D354" s="14" t="s">
        <v>714</v>
      </c>
      <c r="E354" s="14" t="s">
        <v>715</v>
      </c>
      <c r="F354" s="14" t="s">
        <v>387</v>
      </c>
      <c r="G354" s="14" t="s">
        <v>388</v>
      </c>
      <c r="H354" s="14" t="s">
        <v>716</v>
      </c>
      <c r="I354" s="14" t="s">
        <v>147</v>
      </c>
      <c r="J354" s="15">
        <v>1000</v>
      </c>
      <c r="K354" s="14" t="s">
        <v>44</v>
      </c>
      <c r="L354" s="16">
        <v>150992000</v>
      </c>
      <c r="M354" s="17"/>
      <c r="N354" s="16">
        <v>141135317.40000001</v>
      </c>
      <c r="O354" s="16">
        <v>9856682.5999999996</v>
      </c>
      <c r="P354" s="18">
        <v>6.5279502225283406E-2</v>
      </c>
      <c r="Q354" s="19"/>
    </row>
    <row r="355" spans="1:17">
      <c r="A355" s="13" t="s">
        <v>39</v>
      </c>
      <c r="B355" s="14" t="s">
        <v>40</v>
      </c>
      <c r="C355" s="14" t="s">
        <v>391</v>
      </c>
      <c r="D355" s="14" t="s">
        <v>714</v>
      </c>
      <c r="E355" s="14" t="s">
        <v>715</v>
      </c>
      <c r="F355" s="14" t="s">
        <v>387</v>
      </c>
      <c r="G355" s="14" t="s">
        <v>388</v>
      </c>
      <c r="H355" s="14" t="s">
        <v>717</v>
      </c>
      <c r="I355" s="14" t="s">
        <v>147</v>
      </c>
      <c r="J355" s="15">
        <v>400</v>
      </c>
      <c r="K355" s="14" t="s">
        <v>44</v>
      </c>
      <c r="L355" s="16">
        <v>60396800</v>
      </c>
      <c r="M355" s="17"/>
      <c r="N355" s="16">
        <v>56418394.200000003</v>
      </c>
      <c r="O355" s="16">
        <v>3978405.8</v>
      </c>
      <c r="P355" s="18">
        <v>6.5871135556850605E-2</v>
      </c>
      <c r="Q355" s="19"/>
    </row>
    <row r="356" spans="1:17">
      <c r="A356" s="13" t="s">
        <v>39</v>
      </c>
      <c r="B356" s="14" t="s">
        <v>40</v>
      </c>
      <c r="C356" s="14" t="s">
        <v>391</v>
      </c>
      <c r="D356" s="14" t="s">
        <v>718</v>
      </c>
      <c r="E356" s="14" t="s">
        <v>719</v>
      </c>
      <c r="F356" s="14" t="s">
        <v>387</v>
      </c>
      <c r="G356" s="14" t="s">
        <v>388</v>
      </c>
      <c r="H356" s="14" t="s">
        <v>720</v>
      </c>
      <c r="I356" s="14" t="s">
        <v>147</v>
      </c>
      <c r="J356" s="15">
        <v>500</v>
      </c>
      <c r="K356" s="14" t="s">
        <v>44</v>
      </c>
      <c r="L356" s="16">
        <v>31098000</v>
      </c>
      <c r="M356" s="17"/>
      <c r="N356" s="16">
        <v>30681787.5</v>
      </c>
      <c r="O356" s="16">
        <v>416212.5</v>
      </c>
      <c r="P356" s="18">
        <v>1.3383899286127701E-2</v>
      </c>
      <c r="Q356" s="19"/>
    </row>
    <row r="357" spans="1:17">
      <c r="A357" s="13" t="s">
        <v>39</v>
      </c>
      <c r="B357" s="14" t="s">
        <v>40</v>
      </c>
      <c r="C357" s="14" t="s">
        <v>391</v>
      </c>
      <c r="D357" s="14" t="s">
        <v>718</v>
      </c>
      <c r="E357" s="14" t="s">
        <v>719</v>
      </c>
      <c r="F357" s="14" t="s">
        <v>721</v>
      </c>
      <c r="G357" s="14" t="s">
        <v>722</v>
      </c>
      <c r="H357" s="14" t="s">
        <v>723</v>
      </c>
      <c r="I357" s="14" t="s">
        <v>147</v>
      </c>
      <c r="J357" s="15">
        <v>150</v>
      </c>
      <c r="K357" s="14" t="s">
        <v>44</v>
      </c>
      <c r="L357" s="16">
        <v>9329400</v>
      </c>
      <c r="M357" s="17"/>
      <c r="N357" s="16">
        <v>9204419.6999999993</v>
      </c>
      <c r="O357" s="16">
        <v>124980.3</v>
      </c>
      <c r="P357" s="18">
        <v>1.33963920509357E-2</v>
      </c>
      <c r="Q357" s="19"/>
    </row>
    <row r="358" spans="1:17">
      <c r="A358" s="13" t="s">
        <v>39</v>
      </c>
      <c r="B358" s="14" t="s">
        <v>40</v>
      </c>
      <c r="C358" s="14" t="s">
        <v>391</v>
      </c>
      <c r="D358" s="14" t="s">
        <v>724</v>
      </c>
      <c r="E358" s="14" t="s">
        <v>725</v>
      </c>
      <c r="F358" s="14" t="s">
        <v>387</v>
      </c>
      <c r="G358" s="14" t="s">
        <v>388</v>
      </c>
      <c r="H358" s="14" t="s">
        <v>726</v>
      </c>
      <c r="I358" s="14" t="s">
        <v>147</v>
      </c>
      <c r="J358" s="15">
        <v>800</v>
      </c>
      <c r="K358" s="14" t="s">
        <v>44</v>
      </c>
      <c r="L358" s="16">
        <v>122132800</v>
      </c>
      <c r="M358" s="17"/>
      <c r="N358" s="16">
        <v>113484000</v>
      </c>
      <c r="O358" s="16">
        <v>8648800</v>
      </c>
      <c r="P358" s="18">
        <v>7.0814719714933194E-2</v>
      </c>
      <c r="Q358" s="19"/>
    </row>
    <row r="359" spans="1:17">
      <c r="A359" s="13" t="s">
        <v>39</v>
      </c>
      <c r="B359" s="14" t="s">
        <v>40</v>
      </c>
      <c r="C359" s="14" t="s">
        <v>391</v>
      </c>
      <c r="D359" s="14" t="s">
        <v>724</v>
      </c>
      <c r="E359" s="14" t="s">
        <v>725</v>
      </c>
      <c r="F359" s="14" t="s">
        <v>721</v>
      </c>
      <c r="G359" s="14" t="s">
        <v>722</v>
      </c>
      <c r="H359" s="14" t="s">
        <v>727</v>
      </c>
      <c r="I359" s="14" t="s">
        <v>147</v>
      </c>
      <c r="J359" s="15">
        <v>525</v>
      </c>
      <c r="K359" s="14" t="s">
        <v>44</v>
      </c>
      <c r="L359" s="16">
        <v>80149650</v>
      </c>
      <c r="M359" s="17"/>
      <c r="N359" s="16">
        <v>74731008.799999997</v>
      </c>
      <c r="O359" s="16">
        <v>5418641.2000000002</v>
      </c>
      <c r="P359" s="18">
        <v>6.7606548500211694E-2</v>
      </c>
      <c r="Q359" s="19"/>
    </row>
    <row r="360" spans="1:17">
      <c r="A360" s="13" t="s">
        <v>39</v>
      </c>
      <c r="B360" s="14" t="s">
        <v>40</v>
      </c>
      <c r="C360" s="14" t="s">
        <v>391</v>
      </c>
      <c r="D360" s="14" t="s">
        <v>724</v>
      </c>
      <c r="E360" s="14" t="s">
        <v>725</v>
      </c>
      <c r="F360" s="14" t="s">
        <v>448</v>
      </c>
      <c r="G360" s="14" t="s">
        <v>449</v>
      </c>
      <c r="H360" s="14" t="s">
        <v>728</v>
      </c>
      <c r="I360" s="14" t="s">
        <v>147</v>
      </c>
      <c r="J360" s="15">
        <v>1350</v>
      </c>
      <c r="K360" s="14" t="s">
        <v>44</v>
      </c>
      <c r="L360" s="16">
        <v>206099100</v>
      </c>
      <c r="M360" s="17"/>
      <c r="N360" s="16">
        <v>191596125</v>
      </c>
      <c r="O360" s="16">
        <v>14502975</v>
      </c>
      <c r="P360" s="18">
        <v>7.0368939020112098E-2</v>
      </c>
      <c r="Q360" s="19"/>
    </row>
    <row r="361" spans="1:17">
      <c r="A361" s="13" t="s">
        <v>39</v>
      </c>
      <c r="B361" s="14" t="s">
        <v>40</v>
      </c>
      <c r="C361" s="14" t="s">
        <v>391</v>
      </c>
      <c r="D361" s="14" t="s">
        <v>729</v>
      </c>
      <c r="E361" s="14" t="s">
        <v>730</v>
      </c>
      <c r="F361" s="14" t="s">
        <v>387</v>
      </c>
      <c r="G361" s="14" t="s">
        <v>388</v>
      </c>
      <c r="H361" s="14" t="s">
        <v>731</v>
      </c>
      <c r="I361" s="14" t="s">
        <v>147</v>
      </c>
      <c r="J361" s="15">
        <v>2000</v>
      </c>
      <c r="K361" s="14" t="s">
        <v>44</v>
      </c>
      <c r="L361" s="16">
        <v>161594000</v>
      </c>
      <c r="M361" s="17"/>
      <c r="N361" s="16">
        <v>147507640</v>
      </c>
      <c r="O361" s="16">
        <v>14086360</v>
      </c>
      <c r="P361" s="18">
        <v>8.7171305865316698E-2</v>
      </c>
      <c r="Q361" s="19"/>
    </row>
    <row r="362" spans="1:17">
      <c r="A362" s="13" t="s">
        <v>39</v>
      </c>
      <c r="B362" s="14" t="s">
        <v>40</v>
      </c>
      <c r="C362" s="14" t="s">
        <v>391</v>
      </c>
      <c r="D362" s="14" t="s">
        <v>729</v>
      </c>
      <c r="E362" s="14" t="s">
        <v>730</v>
      </c>
      <c r="F362" s="14" t="s">
        <v>387</v>
      </c>
      <c r="G362" s="14" t="s">
        <v>388</v>
      </c>
      <c r="H362" s="14" t="s">
        <v>732</v>
      </c>
      <c r="I362" s="14" t="s">
        <v>147</v>
      </c>
      <c r="J362" s="15">
        <v>1100</v>
      </c>
      <c r="K362" s="14" t="s">
        <v>44</v>
      </c>
      <c r="L362" s="16">
        <v>88876700</v>
      </c>
      <c r="M362" s="17"/>
      <c r="N362" s="16">
        <v>81129202</v>
      </c>
      <c r="O362" s="16">
        <v>7747498</v>
      </c>
      <c r="P362" s="18">
        <v>8.7171305865316698E-2</v>
      </c>
      <c r="Q362" s="19"/>
    </row>
    <row r="363" spans="1:17">
      <c r="A363" s="13" t="s">
        <v>39</v>
      </c>
      <c r="B363" s="14" t="s">
        <v>40</v>
      </c>
      <c r="C363" s="14" t="s">
        <v>391</v>
      </c>
      <c r="D363" s="14" t="s">
        <v>733</v>
      </c>
      <c r="E363" s="14" t="s">
        <v>734</v>
      </c>
      <c r="F363" s="14" t="s">
        <v>721</v>
      </c>
      <c r="G363" s="14" t="s">
        <v>722</v>
      </c>
      <c r="H363" s="14" t="s">
        <v>735</v>
      </c>
      <c r="I363" s="14" t="s">
        <v>147</v>
      </c>
      <c r="J363" s="15">
        <v>200</v>
      </c>
      <c r="K363" s="14" t="s">
        <v>44</v>
      </c>
      <c r="L363" s="16">
        <v>18763600</v>
      </c>
      <c r="M363" s="17"/>
      <c r="N363" s="16">
        <v>17810206.399999999</v>
      </c>
      <c r="O363" s="16">
        <v>953393.6</v>
      </c>
      <c r="P363" s="18">
        <v>5.0810803896906703E-2</v>
      </c>
      <c r="Q363" s="19"/>
    </row>
    <row r="364" spans="1:17">
      <c r="A364" s="13" t="s">
        <v>39</v>
      </c>
      <c r="B364" s="14" t="s">
        <v>40</v>
      </c>
      <c r="C364" s="14" t="s">
        <v>391</v>
      </c>
      <c r="D364" s="14" t="s">
        <v>736</v>
      </c>
      <c r="E364" s="14" t="s">
        <v>737</v>
      </c>
      <c r="F364" s="14" t="s">
        <v>721</v>
      </c>
      <c r="G364" s="14" t="s">
        <v>722</v>
      </c>
      <c r="H364" s="14" t="s">
        <v>738</v>
      </c>
      <c r="I364" s="14" t="s">
        <v>147</v>
      </c>
      <c r="J364" s="15">
        <v>17000</v>
      </c>
      <c r="K364" s="14" t="s">
        <v>44</v>
      </c>
      <c r="L364" s="16">
        <v>1217421000</v>
      </c>
      <c r="M364" s="17"/>
      <c r="N364" s="16">
        <v>1154885480</v>
      </c>
      <c r="O364" s="16">
        <v>62535520</v>
      </c>
      <c r="P364" s="18">
        <v>5.1367209864130799E-2</v>
      </c>
      <c r="Q364" s="19"/>
    </row>
    <row r="365" spans="1:17">
      <c r="A365" s="13" t="s">
        <v>39</v>
      </c>
      <c r="B365" s="14" t="s">
        <v>40</v>
      </c>
      <c r="C365" s="14" t="s">
        <v>391</v>
      </c>
      <c r="D365" s="14" t="s">
        <v>736</v>
      </c>
      <c r="E365" s="14" t="s">
        <v>737</v>
      </c>
      <c r="F365" s="14"/>
      <c r="G365" s="14"/>
      <c r="H365" s="14" t="s">
        <v>739</v>
      </c>
      <c r="I365" s="14"/>
      <c r="J365" s="15"/>
      <c r="K365" s="14" t="s">
        <v>44</v>
      </c>
      <c r="L365" s="16"/>
      <c r="M365" s="17"/>
      <c r="N365" s="16">
        <v>24610125</v>
      </c>
      <c r="O365" s="16">
        <v>-24610125</v>
      </c>
      <c r="P365" s="18"/>
      <c r="Q365" s="19"/>
    </row>
    <row r="366" spans="1:17">
      <c r="A366" s="13" t="s">
        <v>39</v>
      </c>
      <c r="B366" s="14" t="s">
        <v>40</v>
      </c>
      <c r="C366" s="14" t="s">
        <v>391</v>
      </c>
      <c r="D366" s="14" t="s">
        <v>736</v>
      </c>
      <c r="E366" s="14" t="s">
        <v>737</v>
      </c>
      <c r="F366" s="14"/>
      <c r="G366" s="14"/>
      <c r="H366" s="14"/>
      <c r="I366" s="14"/>
      <c r="J366" s="15"/>
      <c r="K366" s="14" t="s">
        <v>44</v>
      </c>
      <c r="L366" s="16"/>
      <c r="M366" s="17"/>
      <c r="N366" s="16">
        <v>8507625</v>
      </c>
      <c r="O366" s="16">
        <v>-8507625</v>
      </c>
      <c r="P366" s="18"/>
      <c r="Q366" s="19">
        <v>-152872091.69999999</v>
      </c>
    </row>
    <row r="367" spans="1:17">
      <c r="A367" s="13" t="s">
        <v>39</v>
      </c>
      <c r="B367" s="14" t="s">
        <v>40</v>
      </c>
      <c r="C367" s="14" t="s">
        <v>391</v>
      </c>
      <c r="D367" s="14" t="s">
        <v>140</v>
      </c>
      <c r="E367" s="14" t="s">
        <v>740</v>
      </c>
      <c r="F367" s="14" t="s">
        <v>721</v>
      </c>
      <c r="G367" s="14" t="s">
        <v>722</v>
      </c>
      <c r="H367" s="14" t="s">
        <v>741</v>
      </c>
      <c r="I367" s="14" t="s">
        <v>147</v>
      </c>
      <c r="J367" s="15">
        <v>800</v>
      </c>
      <c r="K367" s="14" t="s">
        <v>44</v>
      </c>
      <c r="L367" s="16">
        <v>136418400</v>
      </c>
      <c r="M367" s="17"/>
      <c r="N367" s="16">
        <v>125339883.2</v>
      </c>
      <c r="O367" s="16">
        <v>11078516.800000001</v>
      </c>
      <c r="P367" s="18">
        <v>8.1209842660520795E-2</v>
      </c>
      <c r="Q367" s="19"/>
    </row>
    <row r="368" spans="1:17">
      <c r="A368" s="13" t="s">
        <v>39</v>
      </c>
      <c r="B368" s="14" t="s">
        <v>40</v>
      </c>
      <c r="C368" s="14" t="s">
        <v>391</v>
      </c>
      <c r="D368" s="14" t="s">
        <v>140</v>
      </c>
      <c r="E368" s="14" t="s">
        <v>740</v>
      </c>
      <c r="F368" s="14" t="s">
        <v>721</v>
      </c>
      <c r="G368" s="14" t="s">
        <v>722</v>
      </c>
      <c r="H368" s="14" t="s">
        <v>742</v>
      </c>
      <c r="I368" s="14" t="s">
        <v>147</v>
      </c>
      <c r="J368" s="15">
        <v>1000</v>
      </c>
      <c r="K368" s="14" t="s">
        <v>44</v>
      </c>
      <c r="L368" s="16">
        <v>170523000</v>
      </c>
      <c r="M368" s="17"/>
      <c r="N368" s="16">
        <v>156412664.80000001</v>
      </c>
      <c r="O368" s="16">
        <v>14110335.199999999</v>
      </c>
      <c r="P368" s="18">
        <v>8.2747401816763697E-2</v>
      </c>
      <c r="Q368" s="19"/>
    </row>
    <row r="369" spans="1:17">
      <c r="A369" s="13" t="s">
        <v>39</v>
      </c>
      <c r="B369" s="14" t="s">
        <v>40</v>
      </c>
      <c r="C369" s="14" t="s">
        <v>391</v>
      </c>
      <c r="D369" s="14" t="s">
        <v>743</v>
      </c>
      <c r="E369" s="14" t="s">
        <v>744</v>
      </c>
      <c r="F369" s="14" t="s">
        <v>721</v>
      </c>
      <c r="G369" s="14" t="s">
        <v>722</v>
      </c>
      <c r="H369" s="14" t="s">
        <v>745</v>
      </c>
      <c r="I369" s="14" t="s">
        <v>147</v>
      </c>
      <c r="J369" s="15">
        <v>800</v>
      </c>
      <c r="K369" s="14" t="s">
        <v>44</v>
      </c>
      <c r="L369" s="16">
        <v>60173600</v>
      </c>
      <c r="M369" s="17"/>
      <c r="N369" s="16">
        <v>56817849.549999997</v>
      </c>
      <c r="O369" s="16">
        <v>3355750.45</v>
      </c>
      <c r="P369" s="18">
        <v>5.5767819276227398E-2</v>
      </c>
      <c r="Q369" s="19"/>
    </row>
    <row r="370" spans="1:17">
      <c r="A370" s="13" t="s">
        <v>39</v>
      </c>
      <c r="B370" s="14" t="s">
        <v>40</v>
      </c>
      <c r="C370" s="14" t="s">
        <v>391</v>
      </c>
      <c r="D370" s="14" t="s">
        <v>743</v>
      </c>
      <c r="E370" s="14" t="s">
        <v>744</v>
      </c>
      <c r="F370" s="14" t="s">
        <v>721</v>
      </c>
      <c r="G370" s="14" t="s">
        <v>722</v>
      </c>
      <c r="H370" s="14" t="s">
        <v>746</v>
      </c>
      <c r="I370" s="14" t="s">
        <v>147</v>
      </c>
      <c r="J370" s="15">
        <v>675</v>
      </c>
      <c r="K370" s="14" t="s">
        <v>44</v>
      </c>
      <c r="L370" s="16">
        <v>50771475</v>
      </c>
      <c r="M370" s="17"/>
      <c r="N370" s="16">
        <v>47944677.350000001</v>
      </c>
      <c r="O370" s="16">
        <v>2826797.65</v>
      </c>
      <c r="P370" s="18">
        <v>5.56768864800559E-2</v>
      </c>
      <c r="Q370" s="19"/>
    </row>
    <row r="371" spans="1:17">
      <c r="A371" s="13" t="s">
        <v>39</v>
      </c>
      <c r="B371" s="14" t="s">
        <v>40</v>
      </c>
      <c r="C371" s="14" t="s">
        <v>391</v>
      </c>
      <c r="D371" s="14" t="s">
        <v>747</v>
      </c>
      <c r="E371" s="14" t="s">
        <v>748</v>
      </c>
      <c r="F371" s="14" t="s">
        <v>387</v>
      </c>
      <c r="G371" s="14" t="s">
        <v>388</v>
      </c>
      <c r="H371" s="14" t="s">
        <v>749</v>
      </c>
      <c r="I371" s="14" t="s">
        <v>147</v>
      </c>
      <c r="J371" s="15">
        <v>2000</v>
      </c>
      <c r="K371" s="14" t="s">
        <v>44</v>
      </c>
      <c r="L371" s="16">
        <v>98816000</v>
      </c>
      <c r="M371" s="17"/>
      <c r="N371" s="16">
        <v>91157640</v>
      </c>
      <c r="O371" s="16">
        <v>7658360</v>
      </c>
      <c r="P371" s="18">
        <v>7.7501214378238301E-2</v>
      </c>
      <c r="Q371" s="19"/>
    </row>
    <row r="372" spans="1:17">
      <c r="A372" s="13" t="s">
        <v>39</v>
      </c>
      <c r="B372" s="14" t="s">
        <v>40</v>
      </c>
      <c r="C372" s="14" t="s">
        <v>391</v>
      </c>
      <c r="D372" s="14" t="s">
        <v>750</v>
      </c>
      <c r="E372" s="14" t="s">
        <v>751</v>
      </c>
      <c r="F372" s="14" t="s">
        <v>721</v>
      </c>
      <c r="G372" s="14" t="s">
        <v>722</v>
      </c>
      <c r="H372" s="14" t="s">
        <v>752</v>
      </c>
      <c r="I372" s="14" t="s">
        <v>147</v>
      </c>
      <c r="J372" s="15">
        <v>50</v>
      </c>
      <c r="K372" s="14" t="s">
        <v>44</v>
      </c>
      <c r="L372" s="16">
        <v>5469800</v>
      </c>
      <c r="M372" s="17"/>
      <c r="N372" s="16">
        <v>4560920</v>
      </c>
      <c r="O372" s="16">
        <v>908880</v>
      </c>
      <c r="P372" s="18">
        <v>0.16616329664704299</v>
      </c>
      <c r="Q372" s="19"/>
    </row>
    <row r="373" spans="1:17">
      <c r="A373" s="13" t="s">
        <v>39</v>
      </c>
      <c r="B373" s="14" t="s">
        <v>40</v>
      </c>
      <c r="C373" s="14" t="s">
        <v>391</v>
      </c>
      <c r="D373" s="14" t="s">
        <v>750</v>
      </c>
      <c r="E373" s="14" t="s">
        <v>751</v>
      </c>
      <c r="F373" s="14" t="s">
        <v>721</v>
      </c>
      <c r="G373" s="14" t="s">
        <v>722</v>
      </c>
      <c r="H373" s="14" t="s">
        <v>753</v>
      </c>
      <c r="I373" s="14" t="s">
        <v>147</v>
      </c>
      <c r="J373" s="15">
        <v>100</v>
      </c>
      <c r="K373" s="14" t="s">
        <v>44</v>
      </c>
      <c r="L373" s="16">
        <v>10939600</v>
      </c>
      <c r="M373" s="17"/>
      <c r="N373" s="16">
        <v>10395134.4</v>
      </c>
      <c r="O373" s="16">
        <v>544465.6</v>
      </c>
      <c r="P373" s="18">
        <v>4.9770156130023002E-2</v>
      </c>
      <c r="Q373" s="19"/>
    </row>
    <row r="374" spans="1:17">
      <c r="A374" s="13" t="s">
        <v>39</v>
      </c>
      <c r="B374" s="14" t="s">
        <v>40</v>
      </c>
      <c r="C374" s="14" t="s">
        <v>391</v>
      </c>
      <c r="D374" s="14" t="s">
        <v>754</v>
      </c>
      <c r="E374" s="14" t="s">
        <v>755</v>
      </c>
      <c r="F374" s="14" t="s">
        <v>721</v>
      </c>
      <c r="G374" s="14" t="s">
        <v>722</v>
      </c>
      <c r="H374" s="14" t="s">
        <v>756</v>
      </c>
      <c r="I374" s="14" t="s">
        <v>147</v>
      </c>
      <c r="J374" s="15">
        <v>800</v>
      </c>
      <c r="K374" s="14" t="s">
        <v>44</v>
      </c>
      <c r="L374" s="16">
        <v>54779200</v>
      </c>
      <c r="M374" s="17"/>
      <c r="N374" s="16">
        <v>51398123.700000003</v>
      </c>
      <c r="O374" s="16">
        <v>3381076.3</v>
      </c>
      <c r="P374" s="18">
        <v>6.1721899918217103E-2</v>
      </c>
      <c r="Q374" s="19"/>
    </row>
    <row r="375" spans="1:17">
      <c r="A375" s="13" t="s">
        <v>39</v>
      </c>
      <c r="B375" s="14" t="s">
        <v>40</v>
      </c>
      <c r="C375" s="14" t="s">
        <v>391</v>
      </c>
      <c r="D375" s="14" t="s">
        <v>754</v>
      </c>
      <c r="E375" s="14" t="s">
        <v>755</v>
      </c>
      <c r="F375" s="14" t="s">
        <v>721</v>
      </c>
      <c r="G375" s="14" t="s">
        <v>722</v>
      </c>
      <c r="H375" s="14" t="s">
        <v>757</v>
      </c>
      <c r="I375" s="14" t="s">
        <v>147</v>
      </c>
      <c r="J375" s="15">
        <v>350</v>
      </c>
      <c r="K375" s="14" t="s">
        <v>44</v>
      </c>
      <c r="L375" s="16">
        <v>23965900</v>
      </c>
      <c r="M375" s="17"/>
      <c r="N375" s="16">
        <v>22451486.399999999</v>
      </c>
      <c r="O375" s="16">
        <v>1514413.6</v>
      </c>
      <c r="P375" s="18">
        <v>6.3190349621754197E-2</v>
      </c>
      <c r="Q375" s="19"/>
    </row>
    <row r="376" spans="1:17">
      <c r="A376" s="13" t="s">
        <v>39</v>
      </c>
      <c r="B376" s="14" t="s">
        <v>40</v>
      </c>
      <c r="C376" s="14" t="s">
        <v>391</v>
      </c>
      <c r="D376" s="14" t="s">
        <v>758</v>
      </c>
      <c r="E376" s="14" t="s">
        <v>759</v>
      </c>
      <c r="F376" s="14" t="s">
        <v>528</v>
      </c>
      <c r="G376" s="14" t="s">
        <v>529</v>
      </c>
      <c r="H376" s="14" t="s">
        <v>760</v>
      </c>
      <c r="I376" s="14" t="s">
        <v>147</v>
      </c>
      <c r="J376" s="15">
        <v>8000</v>
      </c>
      <c r="K376" s="14" t="s">
        <v>44</v>
      </c>
      <c r="L376" s="16">
        <v>557576000</v>
      </c>
      <c r="M376" s="17"/>
      <c r="N376" s="16">
        <v>529964960</v>
      </c>
      <c r="O376" s="16">
        <v>27611040</v>
      </c>
      <c r="P376" s="18">
        <v>4.9519778469661498E-2</v>
      </c>
      <c r="Q376" s="19"/>
    </row>
    <row r="377" spans="1:17">
      <c r="A377" s="13" t="s">
        <v>39</v>
      </c>
      <c r="B377" s="14" t="s">
        <v>40</v>
      </c>
      <c r="C377" s="14" t="s">
        <v>391</v>
      </c>
      <c r="D377" s="14" t="s">
        <v>758</v>
      </c>
      <c r="E377" s="14" t="s">
        <v>759</v>
      </c>
      <c r="F377" s="14" t="s">
        <v>528</v>
      </c>
      <c r="G377" s="14" t="s">
        <v>529</v>
      </c>
      <c r="H377" s="14" t="s">
        <v>761</v>
      </c>
      <c r="I377" s="14" t="s">
        <v>147</v>
      </c>
      <c r="J377" s="15">
        <v>2000</v>
      </c>
      <c r="K377" s="14" t="s">
        <v>44</v>
      </c>
      <c r="L377" s="16">
        <v>139394000</v>
      </c>
      <c r="M377" s="17"/>
      <c r="N377" s="16">
        <v>132491240</v>
      </c>
      <c r="O377" s="16">
        <v>6902760</v>
      </c>
      <c r="P377" s="18">
        <v>4.9519778469661498E-2</v>
      </c>
      <c r="Q377" s="19"/>
    </row>
    <row r="378" spans="1:17">
      <c r="A378" s="13" t="s">
        <v>39</v>
      </c>
      <c r="B378" s="14" t="s">
        <v>40</v>
      </c>
      <c r="C378" s="14" t="s">
        <v>391</v>
      </c>
      <c r="D378" s="14" t="s">
        <v>758</v>
      </c>
      <c r="E378" s="14" t="s">
        <v>759</v>
      </c>
      <c r="F378" s="14" t="s">
        <v>528</v>
      </c>
      <c r="G378" s="14" t="s">
        <v>529</v>
      </c>
      <c r="H378" s="14" t="s">
        <v>762</v>
      </c>
      <c r="I378" s="14" t="s">
        <v>147</v>
      </c>
      <c r="J378" s="15">
        <v>3000</v>
      </c>
      <c r="K378" s="14" t="s">
        <v>44</v>
      </c>
      <c r="L378" s="16">
        <v>209091000</v>
      </c>
      <c r="M378" s="17"/>
      <c r="N378" s="16">
        <v>198736860</v>
      </c>
      <c r="O378" s="16">
        <v>10354140</v>
      </c>
      <c r="P378" s="18">
        <v>4.9519778469661498E-2</v>
      </c>
      <c r="Q378" s="19"/>
    </row>
    <row r="379" spans="1:17">
      <c r="A379" s="13" t="s">
        <v>39</v>
      </c>
      <c r="B379" s="14" t="s">
        <v>40</v>
      </c>
      <c r="C379" s="14" t="s">
        <v>391</v>
      </c>
      <c r="D379" s="14" t="s">
        <v>758</v>
      </c>
      <c r="E379" s="14" t="s">
        <v>759</v>
      </c>
      <c r="F379" s="14" t="s">
        <v>528</v>
      </c>
      <c r="G379" s="14" t="s">
        <v>529</v>
      </c>
      <c r="H379" s="14" t="s">
        <v>763</v>
      </c>
      <c r="I379" s="14" t="s">
        <v>147</v>
      </c>
      <c r="J379" s="15">
        <v>2000</v>
      </c>
      <c r="K379" s="14" t="s">
        <v>44</v>
      </c>
      <c r="L379" s="16">
        <v>139394000</v>
      </c>
      <c r="M379" s="17"/>
      <c r="N379" s="16">
        <v>132491240</v>
      </c>
      <c r="O379" s="16">
        <v>6902760</v>
      </c>
      <c r="P379" s="18">
        <v>4.9519778469661498E-2</v>
      </c>
      <c r="Q379" s="19"/>
    </row>
    <row r="380" spans="1:17">
      <c r="A380" s="13" t="s">
        <v>39</v>
      </c>
      <c r="B380" s="14" t="s">
        <v>40</v>
      </c>
      <c r="C380" s="14" t="s">
        <v>391</v>
      </c>
      <c r="D380" s="14" t="s">
        <v>758</v>
      </c>
      <c r="E380" s="14" t="s">
        <v>759</v>
      </c>
      <c r="F380" s="14" t="s">
        <v>528</v>
      </c>
      <c r="G380" s="14" t="s">
        <v>529</v>
      </c>
      <c r="H380" s="14" t="s">
        <v>764</v>
      </c>
      <c r="I380" s="14" t="s">
        <v>147</v>
      </c>
      <c r="J380" s="15">
        <v>6000</v>
      </c>
      <c r="K380" s="14" t="s">
        <v>44</v>
      </c>
      <c r="L380" s="16">
        <v>418182000</v>
      </c>
      <c r="M380" s="17"/>
      <c r="N380" s="16">
        <v>396256200.39999998</v>
      </c>
      <c r="O380" s="16">
        <v>21925799.600000001</v>
      </c>
      <c r="P380" s="18">
        <v>5.2431237116853401E-2</v>
      </c>
      <c r="Q380" s="19"/>
    </row>
    <row r="381" spans="1:17">
      <c r="A381" s="13" t="s">
        <v>39</v>
      </c>
      <c r="B381" s="14" t="s">
        <v>40</v>
      </c>
      <c r="C381" s="14" t="s">
        <v>391</v>
      </c>
      <c r="D381" s="14" t="s">
        <v>758</v>
      </c>
      <c r="E381" s="14" t="s">
        <v>759</v>
      </c>
      <c r="F381" s="14" t="s">
        <v>528</v>
      </c>
      <c r="G381" s="14" t="s">
        <v>529</v>
      </c>
      <c r="H381" s="14" t="s">
        <v>765</v>
      </c>
      <c r="I381" s="14" t="s">
        <v>147</v>
      </c>
      <c r="J381" s="15">
        <v>1000</v>
      </c>
      <c r="K381" s="14" t="s">
        <v>44</v>
      </c>
      <c r="L381" s="16">
        <v>69697000</v>
      </c>
      <c r="M381" s="17"/>
      <c r="N381" s="16">
        <v>66003327.5</v>
      </c>
      <c r="O381" s="16">
        <v>3693672.5</v>
      </c>
      <c r="P381" s="18">
        <v>5.2996147610370602E-2</v>
      </c>
      <c r="Q381" s="19"/>
    </row>
    <row r="382" spans="1:17">
      <c r="A382" s="13" t="s">
        <v>39</v>
      </c>
      <c r="B382" s="14" t="s">
        <v>40</v>
      </c>
      <c r="C382" s="14" t="s">
        <v>391</v>
      </c>
      <c r="D382" s="14" t="s">
        <v>758</v>
      </c>
      <c r="E382" s="14" t="s">
        <v>759</v>
      </c>
      <c r="F382" s="14" t="s">
        <v>528</v>
      </c>
      <c r="G382" s="14" t="s">
        <v>529</v>
      </c>
      <c r="H382" s="14" t="s">
        <v>766</v>
      </c>
      <c r="I382" s="14" t="s">
        <v>147</v>
      </c>
      <c r="J382" s="15">
        <v>2000</v>
      </c>
      <c r="K382" s="14" t="s">
        <v>44</v>
      </c>
      <c r="L382" s="16">
        <v>139394000</v>
      </c>
      <c r="M382" s="17"/>
      <c r="N382" s="16">
        <v>132006655</v>
      </c>
      <c r="O382" s="16">
        <v>7387345</v>
      </c>
      <c r="P382" s="18">
        <v>5.2996147610370602E-2</v>
      </c>
      <c r="Q382" s="19"/>
    </row>
    <row r="383" spans="1:17">
      <c r="A383" s="13" t="s">
        <v>39</v>
      </c>
      <c r="B383" s="14" t="s">
        <v>40</v>
      </c>
      <c r="C383" s="14" t="s">
        <v>391</v>
      </c>
      <c r="D383" s="14" t="s">
        <v>758</v>
      </c>
      <c r="E383" s="14" t="s">
        <v>759</v>
      </c>
      <c r="F383" s="14" t="s">
        <v>528</v>
      </c>
      <c r="G383" s="14" t="s">
        <v>529</v>
      </c>
      <c r="H383" s="14" t="s">
        <v>767</v>
      </c>
      <c r="I383" s="14" t="s">
        <v>147</v>
      </c>
      <c r="J383" s="15">
        <v>2000</v>
      </c>
      <c r="K383" s="14" t="s">
        <v>44</v>
      </c>
      <c r="L383" s="16">
        <v>139394000</v>
      </c>
      <c r="M383" s="17"/>
      <c r="N383" s="16">
        <v>132006655</v>
      </c>
      <c r="O383" s="16">
        <v>7387345</v>
      </c>
      <c r="P383" s="18">
        <v>5.2996147610370602E-2</v>
      </c>
      <c r="Q383" s="19"/>
    </row>
    <row r="384" spans="1:17">
      <c r="A384" s="13" t="s">
        <v>39</v>
      </c>
      <c r="B384" s="14" t="s">
        <v>40</v>
      </c>
      <c r="C384" s="14" t="s">
        <v>391</v>
      </c>
      <c r="D384" s="14" t="s">
        <v>758</v>
      </c>
      <c r="E384" s="14" t="s">
        <v>759</v>
      </c>
      <c r="F384" s="14" t="s">
        <v>528</v>
      </c>
      <c r="G384" s="14" t="s">
        <v>529</v>
      </c>
      <c r="H384" s="14" t="s">
        <v>768</v>
      </c>
      <c r="I384" s="14" t="s">
        <v>147</v>
      </c>
      <c r="J384" s="15">
        <v>2000</v>
      </c>
      <c r="K384" s="14" t="s">
        <v>44</v>
      </c>
      <c r="L384" s="16">
        <v>139394000</v>
      </c>
      <c r="M384" s="17"/>
      <c r="N384" s="16">
        <v>132006655</v>
      </c>
      <c r="O384" s="16">
        <v>7387345</v>
      </c>
      <c r="P384" s="18">
        <v>5.2996147610370602E-2</v>
      </c>
      <c r="Q384" s="19"/>
    </row>
    <row r="385" spans="1:17">
      <c r="A385" s="13" t="s">
        <v>39</v>
      </c>
      <c r="B385" s="14" t="s">
        <v>40</v>
      </c>
      <c r="C385" s="14" t="s">
        <v>391</v>
      </c>
      <c r="D385" s="14" t="s">
        <v>758</v>
      </c>
      <c r="E385" s="14" t="s">
        <v>759</v>
      </c>
      <c r="F385" s="14" t="s">
        <v>528</v>
      </c>
      <c r="G385" s="14" t="s">
        <v>529</v>
      </c>
      <c r="H385" s="14" t="s">
        <v>769</v>
      </c>
      <c r="I385" s="14" t="s">
        <v>147</v>
      </c>
      <c r="J385" s="15">
        <v>4000</v>
      </c>
      <c r="K385" s="14" t="s">
        <v>44</v>
      </c>
      <c r="L385" s="16">
        <v>278788000</v>
      </c>
      <c r="M385" s="17"/>
      <c r="N385" s="16">
        <v>264013310</v>
      </c>
      <c r="O385" s="16">
        <v>14774690</v>
      </c>
      <c r="P385" s="18">
        <v>5.2996147610370602E-2</v>
      </c>
      <c r="Q385" s="19"/>
    </row>
    <row r="386" spans="1:17">
      <c r="A386" s="13" t="s">
        <v>39</v>
      </c>
      <c r="B386" s="14" t="s">
        <v>40</v>
      </c>
      <c r="C386" s="14" t="s">
        <v>391</v>
      </c>
      <c r="D386" s="14" t="s">
        <v>758</v>
      </c>
      <c r="E386" s="14" t="s">
        <v>759</v>
      </c>
      <c r="F386" s="14" t="s">
        <v>528</v>
      </c>
      <c r="G386" s="14" t="s">
        <v>529</v>
      </c>
      <c r="H386" s="14" t="s">
        <v>770</v>
      </c>
      <c r="I386" s="14" t="s">
        <v>147</v>
      </c>
      <c r="J386" s="15">
        <v>4000</v>
      </c>
      <c r="K386" s="14" t="s">
        <v>44</v>
      </c>
      <c r="L386" s="16">
        <v>278788000</v>
      </c>
      <c r="M386" s="17"/>
      <c r="N386" s="16">
        <v>264013310</v>
      </c>
      <c r="O386" s="16">
        <v>14774690</v>
      </c>
      <c r="P386" s="18">
        <v>5.2996147610370602E-2</v>
      </c>
      <c r="Q386" s="19"/>
    </row>
    <row r="387" spans="1:17">
      <c r="A387" s="13" t="s">
        <v>39</v>
      </c>
      <c r="B387" s="14" t="s">
        <v>40</v>
      </c>
      <c r="C387" s="14" t="s">
        <v>391</v>
      </c>
      <c r="D387" s="14" t="s">
        <v>758</v>
      </c>
      <c r="E387" s="14" t="s">
        <v>759</v>
      </c>
      <c r="F387" s="14" t="s">
        <v>528</v>
      </c>
      <c r="G387" s="14" t="s">
        <v>529</v>
      </c>
      <c r="H387" s="14" t="s">
        <v>771</v>
      </c>
      <c r="I387" s="14" t="s">
        <v>147</v>
      </c>
      <c r="J387" s="15">
        <v>4000</v>
      </c>
      <c r="K387" s="14" t="s">
        <v>44</v>
      </c>
      <c r="L387" s="16">
        <v>278788000</v>
      </c>
      <c r="M387" s="17"/>
      <c r="N387" s="16">
        <v>264013310</v>
      </c>
      <c r="O387" s="16">
        <v>14774690</v>
      </c>
      <c r="P387" s="18">
        <v>5.2996147610370602E-2</v>
      </c>
      <c r="Q387" s="19"/>
    </row>
    <row r="388" spans="1:17">
      <c r="A388" s="13" t="s">
        <v>39</v>
      </c>
      <c r="B388" s="14" t="s">
        <v>40</v>
      </c>
      <c r="C388" s="14" t="s">
        <v>391</v>
      </c>
      <c r="D388" s="14" t="s">
        <v>758</v>
      </c>
      <c r="E388" s="14" t="s">
        <v>759</v>
      </c>
      <c r="F388" s="14" t="s">
        <v>528</v>
      </c>
      <c r="G388" s="14" t="s">
        <v>529</v>
      </c>
      <c r="H388" s="14" t="s">
        <v>772</v>
      </c>
      <c r="I388" s="14" t="s">
        <v>147</v>
      </c>
      <c r="J388" s="15">
        <v>4000</v>
      </c>
      <c r="K388" s="14" t="s">
        <v>44</v>
      </c>
      <c r="L388" s="16">
        <v>278788000</v>
      </c>
      <c r="M388" s="17"/>
      <c r="N388" s="16">
        <v>264013310</v>
      </c>
      <c r="O388" s="16">
        <v>14774690</v>
      </c>
      <c r="P388" s="18">
        <v>5.2996147610370602E-2</v>
      </c>
      <c r="Q388" s="19"/>
    </row>
    <row r="389" spans="1:17">
      <c r="A389" s="13" t="s">
        <v>39</v>
      </c>
      <c r="B389" s="14" t="s">
        <v>40</v>
      </c>
      <c r="C389" s="14" t="s">
        <v>391</v>
      </c>
      <c r="D389" s="14" t="s">
        <v>773</v>
      </c>
      <c r="E389" s="14" t="s">
        <v>774</v>
      </c>
      <c r="F389" s="14" t="s">
        <v>528</v>
      </c>
      <c r="G389" s="14" t="s">
        <v>529</v>
      </c>
      <c r="H389" s="14" t="s">
        <v>775</v>
      </c>
      <c r="I389" s="14" t="s">
        <v>147</v>
      </c>
      <c r="J389" s="15">
        <v>14000</v>
      </c>
      <c r="K389" s="14" t="s">
        <v>44</v>
      </c>
      <c r="L389" s="16">
        <v>959868000</v>
      </c>
      <c r="M389" s="17"/>
      <c r="N389" s="16">
        <v>925155974.60000002</v>
      </c>
      <c r="O389" s="16">
        <v>34712025.399999999</v>
      </c>
      <c r="P389" s="18">
        <v>3.6163332249851E-2</v>
      </c>
      <c r="Q389" s="19"/>
    </row>
    <row r="390" spans="1:17">
      <c r="A390" s="13" t="s">
        <v>39</v>
      </c>
      <c r="B390" s="14" t="s">
        <v>40</v>
      </c>
      <c r="C390" s="14" t="s">
        <v>391</v>
      </c>
      <c r="D390" s="14" t="s">
        <v>773</v>
      </c>
      <c r="E390" s="14" t="s">
        <v>774</v>
      </c>
      <c r="F390" s="14" t="s">
        <v>528</v>
      </c>
      <c r="G390" s="14" t="s">
        <v>529</v>
      </c>
      <c r="H390" s="14" t="s">
        <v>776</v>
      </c>
      <c r="I390" s="14" t="s">
        <v>147</v>
      </c>
      <c r="J390" s="15">
        <v>3000</v>
      </c>
      <c r="K390" s="14" t="s">
        <v>44</v>
      </c>
      <c r="L390" s="16">
        <v>205686000</v>
      </c>
      <c r="M390" s="17"/>
      <c r="N390" s="16">
        <v>198220932</v>
      </c>
      <c r="O390" s="16">
        <v>7465068</v>
      </c>
      <c r="P390" s="18">
        <v>3.62935153583617E-2</v>
      </c>
      <c r="Q390" s="19"/>
    </row>
    <row r="391" spans="1:17">
      <c r="A391" s="13" t="s">
        <v>39</v>
      </c>
      <c r="B391" s="14" t="s">
        <v>40</v>
      </c>
      <c r="C391" s="14" t="s">
        <v>391</v>
      </c>
      <c r="D391" s="14" t="s">
        <v>773</v>
      </c>
      <c r="E391" s="14" t="s">
        <v>774</v>
      </c>
      <c r="F391" s="14" t="s">
        <v>528</v>
      </c>
      <c r="G391" s="14" t="s">
        <v>529</v>
      </c>
      <c r="H391" s="14" t="s">
        <v>777</v>
      </c>
      <c r="I391" s="14" t="s">
        <v>147</v>
      </c>
      <c r="J391" s="15">
        <v>3000</v>
      </c>
      <c r="K391" s="14" t="s">
        <v>44</v>
      </c>
      <c r="L391" s="16">
        <v>205686000</v>
      </c>
      <c r="M391" s="17"/>
      <c r="N391" s="16">
        <v>198220932</v>
      </c>
      <c r="O391" s="16">
        <v>7465068</v>
      </c>
      <c r="P391" s="18">
        <v>3.62935153583617E-2</v>
      </c>
      <c r="Q391" s="19"/>
    </row>
    <row r="392" spans="1:17">
      <c r="A392" s="13" t="s">
        <v>39</v>
      </c>
      <c r="B392" s="14" t="s">
        <v>40</v>
      </c>
      <c r="C392" s="14" t="s">
        <v>391</v>
      </c>
      <c r="D392" s="14" t="s">
        <v>773</v>
      </c>
      <c r="E392" s="14" t="s">
        <v>774</v>
      </c>
      <c r="F392" s="14" t="s">
        <v>528</v>
      </c>
      <c r="G392" s="14" t="s">
        <v>529</v>
      </c>
      <c r="H392" s="14" t="s">
        <v>778</v>
      </c>
      <c r="I392" s="14" t="s">
        <v>147</v>
      </c>
      <c r="J392" s="15">
        <v>2000</v>
      </c>
      <c r="K392" s="14" t="s">
        <v>44</v>
      </c>
      <c r="L392" s="16">
        <v>137124000</v>
      </c>
      <c r="M392" s="17"/>
      <c r="N392" s="16">
        <v>132147288</v>
      </c>
      <c r="O392" s="16">
        <v>4976712</v>
      </c>
      <c r="P392" s="18">
        <v>3.62935153583617E-2</v>
      </c>
      <c r="Q392" s="19"/>
    </row>
    <row r="393" spans="1:17">
      <c r="A393" s="13" t="s">
        <v>39</v>
      </c>
      <c r="B393" s="14" t="s">
        <v>40</v>
      </c>
      <c r="C393" s="14" t="s">
        <v>391</v>
      </c>
      <c r="D393" s="14" t="s">
        <v>773</v>
      </c>
      <c r="E393" s="14" t="s">
        <v>774</v>
      </c>
      <c r="F393" s="14" t="s">
        <v>528</v>
      </c>
      <c r="G393" s="14" t="s">
        <v>529</v>
      </c>
      <c r="H393" s="14" t="s">
        <v>779</v>
      </c>
      <c r="I393" s="14" t="s">
        <v>147</v>
      </c>
      <c r="J393" s="15">
        <v>7000</v>
      </c>
      <c r="K393" s="14" t="s">
        <v>44</v>
      </c>
      <c r="L393" s="16">
        <v>479934000</v>
      </c>
      <c r="M393" s="17"/>
      <c r="N393" s="16">
        <v>462515508</v>
      </c>
      <c r="O393" s="16">
        <v>17418492</v>
      </c>
      <c r="P393" s="18">
        <v>3.62935153583617E-2</v>
      </c>
      <c r="Q393" s="19"/>
    </row>
    <row r="394" spans="1:17">
      <c r="A394" s="13" t="s">
        <v>39</v>
      </c>
      <c r="B394" s="14" t="s">
        <v>40</v>
      </c>
      <c r="C394" s="14" t="s">
        <v>391</v>
      </c>
      <c r="D394" s="14" t="s">
        <v>773</v>
      </c>
      <c r="E394" s="14" t="s">
        <v>774</v>
      </c>
      <c r="F394" s="14" t="s">
        <v>528</v>
      </c>
      <c r="G394" s="14" t="s">
        <v>529</v>
      </c>
      <c r="H394" s="14" t="s">
        <v>780</v>
      </c>
      <c r="I394" s="14" t="s">
        <v>147</v>
      </c>
      <c r="J394" s="15">
        <v>2000</v>
      </c>
      <c r="K394" s="14" t="s">
        <v>44</v>
      </c>
      <c r="L394" s="16">
        <v>137124000</v>
      </c>
      <c r="M394" s="17"/>
      <c r="N394" s="16">
        <v>132147288</v>
      </c>
      <c r="O394" s="16">
        <v>4976712</v>
      </c>
      <c r="P394" s="18">
        <v>3.62935153583617E-2</v>
      </c>
      <c r="Q394" s="19"/>
    </row>
    <row r="395" spans="1:17">
      <c r="A395" s="13" t="s">
        <v>39</v>
      </c>
      <c r="B395" s="14" t="s">
        <v>40</v>
      </c>
      <c r="C395" s="14" t="s">
        <v>391</v>
      </c>
      <c r="D395" s="14" t="s">
        <v>773</v>
      </c>
      <c r="E395" s="14" t="s">
        <v>774</v>
      </c>
      <c r="F395" s="14" t="s">
        <v>528</v>
      </c>
      <c r="G395" s="14" t="s">
        <v>529</v>
      </c>
      <c r="H395" s="14" t="s">
        <v>781</v>
      </c>
      <c r="I395" s="14" t="s">
        <v>147</v>
      </c>
      <c r="J395" s="15">
        <v>2000</v>
      </c>
      <c r="K395" s="14" t="s">
        <v>44</v>
      </c>
      <c r="L395" s="16">
        <v>137124000</v>
      </c>
      <c r="M395" s="17"/>
      <c r="N395" s="16">
        <v>132147288</v>
      </c>
      <c r="O395" s="16">
        <v>4976712</v>
      </c>
      <c r="P395" s="18">
        <v>3.62935153583617E-2</v>
      </c>
      <c r="Q395" s="19"/>
    </row>
    <row r="396" spans="1:17">
      <c r="A396" s="13" t="s">
        <v>39</v>
      </c>
      <c r="B396" s="14" t="s">
        <v>40</v>
      </c>
      <c r="C396" s="14" t="s">
        <v>391</v>
      </c>
      <c r="D396" s="14" t="s">
        <v>773</v>
      </c>
      <c r="E396" s="14" t="s">
        <v>774</v>
      </c>
      <c r="F396" s="14" t="s">
        <v>721</v>
      </c>
      <c r="G396" s="14" t="s">
        <v>722</v>
      </c>
      <c r="H396" s="14" t="s">
        <v>782</v>
      </c>
      <c r="I396" s="14" t="s">
        <v>147</v>
      </c>
      <c r="J396" s="15">
        <v>1600</v>
      </c>
      <c r="K396" s="14" t="s">
        <v>44</v>
      </c>
      <c r="L396" s="16">
        <v>108443200</v>
      </c>
      <c r="M396" s="17"/>
      <c r="N396" s="16">
        <v>105717830.40000001</v>
      </c>
      <c r="O396" s="16">
        <v>2725369.6</v>
      </c>
      <c r="P396" s="18">
        <v>2.51317703645779E-2</v>
      </c>
      <c r="Q396" s="19"/>
    </row>
    <row r="397" spans="1:17">
      <c r="A397" s="13" t="s">
        <v>39</v>
      </c>
      <c r="B397" s="14" t="s">
        <v>40</v>
      </c>
      <c r="C397" s="14" t="s">
        <v>391</v>
      </c>
      <c r="D397" s="14" t="s">
        <v>773</v>
      </c>
      <c r="E397" s="14" t="s">
        <v>774</v>
      </c>
      <c r="F397" s="14" t="s">
        <v>721</v>
      </c>
      <c r="G397" s="14" t="s">
        <v>722</v>
      </c>
      <c r="H397" s="14" t="s">
        <v>783</v>
      </c>
      <c r="I397" s="14" t="s">
        <v>147</v>
      </c>
      <c r="J397" s="15">
        <v>1725</v>
      </c>
      <c r="K397" s="14" t="s">
        <v>44</v>
      </c>
      <c r="L397" s="16">
        <v>116915325</v>
      </c>
      <c r="M397" s="17"/>
      <c r="N397" s="16">
        <v>113977094</v>
      </c>
      <c r="O397" s="16">
        <v>2938231</v>
      </c>
      <c r="P397" s="18">
        <v>2.5131273423736299E-2</v>
      </c>
      <c r="Q397" s="19"/>
    </row>
    <row r="398" spans="1:17">
      <c r="A398" s="13" t="s">
        <v>39</v>
      </c>
      <c r="B398" s="14" t="s">
        <v>40</v>
      </c>
      <c r="C398" s="14" t="s">
        <v>391</v>
      </c>
      <c r="D398" s="14" t="s">
        <v>773</v>
      </c>
      <c r="E398" s="14" t="s">
        <v>774</v>
      </c>
      <c r="F398" s="14"/>
      <c r="G398" s="14"/>
      <c r="H398" s="14" t="s">
        <v>784</v>
      </c>
      <c r="I398" s="14"/>
      <c r="J398" s="15"/>
      <c r="K398" s="14" t="s">
        <v>44</v>
      </c>
      <c r="L398" s="16"/>
      <c r="M398" s="17"/>
      <c r="N398" s="16">
        <v>121697011</v>
      </c>
      <c r="O398" s="16">
        <v>-121697011</v>
      </c>
      <c r="P398" s="18"/>
      <c r="Q398" s="19"/>
    </row>
    <row r="399" spans="1:17">
      <c r="A399" s="13" t="s">
        <v>39</v>
      </c>
      <c r="B399" s="14" t="s">
        <v>40</v>
      </c>
      <c r="C399" s="14" t="s">
        <v>391</v>
      </c>
      <c r="D399" s="14" t="s">
        <v>785</v>
      </c>
      <c r="E399" s="14" t="s">
        <v>786</v>
      </c>
      <c r="F399" s="14" t="s">
        <v>528</v>
      </c>
      <c r="G399" s="14" t="s">
        <v>529</v>
      </c>
      <c r="H399" s="14" t="s">
        <v>787</v>
      </c>
      <c r="I399" s="14" t="s">
        <v>147</v>
      </c>
      <c r="J399" s="15">
        <v>1000</v>
      </c>
      <c r="K399" s="14" t="s">
        <v>44</v>
      </c>
      <c r="L399" s="16">
        <v>110385000</v>
      </c>
      <c r="M399" s="17"/>
      <c r="N399" s="16">
        <v>107077035</v>
      </c>
      <c r="O399" s="16">
        <v>3307965</v>
      </c>
      <c r="P399" s="18">
        <v>2.9967522761244699E-2</v>
      </c>
      <c r="Q399" s="19"/>
    </row>
    <row r="400" spans="1:17">
      <c r="A400" s="13" t="s">
        <v>39</v>
      </c>
      <c r="B400" s="14" t="s">
        <v>40</v>
      </c>
      <c r="C400" s="14" t="s">
        <v>391</v>
      </c>
      <c r="D400" s="14" t="s">
        <v>785</v>
      </c>
      <c r="E400" s="14" t="s">
        <v>786</v>
      </c>
      <c r="F400" s="14" t="s">
        <v>528</v>
      </c>
      <c r="G400" s="14" t="s">
        <v>529</v>
      </c>
      <c r="H400" s="14" t="s">
        <v>788</v>
      </c>
      <c r="I400" s="14" t="s">
        <v>147</v>
      </c>
      <c r="J400" s="15">
        <v>1000</v>
      </c>
      <c r="K400" s="14" t="s">
        <v>44</v>
      </c>
      <c r="L400" s="16">
        <v>110385000</v>
      </c>
      <c r="M400" s="17"/>
      <c r="N400" s="16">
        <v>107088540</v>
      </c>
      <c r="O400" s="16">
        <v>3296460</v>
      </c>
      <c r="P400" s="18">
        <v>2.9863296643565702E-2</v>
      </c>
      <c r="Q400" s="19"/>
    </row>
    <row r="401" spans="1:17">
      <c r="A401" s="13" t="s">
        <v>39</v>
      </c>
      <c r="B401" s="14" t="s">
        <v>40</v>
      </c>
      <c r="C401" s="14" t="s">
        <v>391</v>
      </c>
      <c r="D401" s="14" t="s">
        <v>785</v>
      </c>
      <c r="E401" s="14" t="s">
        <v>786</v>
      </c>
      <c r="F401" s="14" t="s">
        <v>528</v>
      </c>
      <c r="G401" s="14" t="s">
        <v>529</v>
      </c>
      <c r="H401" s="14" t="s">
        <v>789</v>
      </c>
      <c r="I401" s="14" t="s">
        <v>147</v>
      </c>
      <c r="J401" s="15">
        <v>1000</v>
      </c>
      <c r="K401" s="14" t="s">
        <v>44</v>
      </c>
      <c r="L401" s="16">
        <v>110385000</v>
      </c>
      <c r="M401" s="17"/>
      <c r="N401" s="16">
        <v>107088540</v>
      </c>
      <c r="O401" s="16">
        <v>3296460</v>
      </c>
      <c r="P401" s="18">
        <v>2.9863296643565702E-2</v>
      </c>
      <c r="Q401" s="19"/>
    </row>
    <row r="402" spans="1:17">
      <c r="A402" s="13" t="s">
        <v>39</v>
      </c>
      <c r="B402" s="14" t="s">
        <v>40</v>
      </c>
      <c r="C402" s="14" t="s">
        <v>391</v>
      </c>
      <c r="D402" s="14" t="s">
        <v>790</v>
      </c>
      <c r="E402" s="14" t="s">
        <v>791</v>
      </c>
      <c r="F402" s="14" t="s">
        <v>528</v>
      </c>
      <c r="G402" s="14" t="s">
        <v>529</v>
      </c>
      <c r="H402" s="14" t="s">
        <v>792</v>
      </c>
      <c r="I402" s="14" t="s">
        <v>147</v>
      </c>
      <c r="J402" s="15">
        <v>1000</v>
      </c>
      <c r="K402" s="14" t="s">
        <v>44</v>
      </c>
      <c r="L402" s="16">
        <v>109995000</v>
      </c>
      <c r="M402" s="17"/>
      <c r="N402" s="16">
        <v>106716220</v>
      </c>
      <c r="O402" s="16">
        <v>3278780</v>
      </c>
      <c r="P402" s="18">
        <v>2.98084458384472E-2</v>
      </c>
      <c r="Q402" s="19"/>
    </row>
    <row r="403" spans="1:17">
      <c r="A403" s="13" t="s">
        <v>39</v>
      </c>
      <c r="B403" s="14" t="s">
        <v>40</v>
      </c>
      <c r="C403" s="14" t="s">
        <v>391</v>
      </c>
      <c r="D403" s="14" t="s">
        <v>793</v>
      </c>
      <c r="E403" s="14" t="s">
        <v>794</v>
      </c>
      <c r="F403" s="14" t="s">
        <v>528</v>
      </c>
      <c r="G403" s="14" t="s">
        <v>529</v>
      </c>
      <c r="H403" s="14" t="s">
        <v>795</v>
      </c>
      <c r="I403" s="14" t="s">
        <v>147</v>
      </c>
      <c r="J403" s="15">
        <v>100</v>
      </c>
      <c r="K403" s="14" t="s">
        <v>44</v>
      </c>
      <c r="L403" s="16">
        <v>10569900</v>
      </c>
      <c r="M403" s="17"/>
      <c r="N403" s="16">
        <v>10229430.300000001</v>
      </c>
      <c r="O403" s="16">
        <v>340469.7</v>
      </c>
      <c r="P403" s="18">
        <v>3.2211250815996302E-2</v>
      </c>
      <c r="Q403" s="19"/>
    </row>
    <row r="404" spans="1:17">
      <c r="A404" s="13" t="s">
        <v>39</v>
      </c>
      <c r="B404" s="14" t="s">
        <v>40</v>
      </c>
      <c r="C404" s="14" t="s">
        <v>391</v>
      </c>
      <c r="D404" s="14" t="s">
        <v>796</v>
      </c>
      <c r="E404" s="14" t="s">
        <v>797</v>
      </c>
      <c r="F404" s="14" t="s">
        <v>528</v>
      </c>
      <c r="G404" s="14" t="s">
        <v>529</v>
      </c>
      <c r="H404" s="14" t="s">
        <v>798</v>
      </c>
      <c r="I404" s="14" t="s">
        <v>147</v>
      </c>
      <c r="J404" s="15">
        <v>1000</v>
      </c>
      <c r="K404" s="14" t="s">
        <v>44</v>
      </c>
      <c r="L404" s="16">
        <v>103380000</v>
      </c>
      <c r="M404" s="17"/>
      <c r="N404" s="16">
        <v>96374000.090000004</v>
      </c>
      <c r="O404" s="16">
        <v>7005999.9100000001</v>
      </c>
      <c r="P404" s="18">
        <v>6.7769393596440297E-2</v>
      </c>
      <c r="Q404" s="19"/>
    </row>
    <row r="405" spans="1:17">
      <c r="A405" s="13" t="s">
        <v>39</v>
      </c>
      <c r="B405" s="14" t="s">
        <v>40</v>
      </c>
      <c r="C405" s="14" t="s">
        <v>391</v>
      </c>
      <c r="D405" s="14" t="s">
        <v>796</v>
      </c>
      <c r="E405" s="14" t="s">
        <v>797</v>
      </c>
      <c r="F405" s="14" t="s">
        <v>528</v>
      </c>
      <c r="G405" s="14" t="s">
        <v>529</v>
      </c>
      <c r="H405" s="14" t="s">
        <v>799</v>
      </c>
      <c r="I405" s="14" t="s">
        <v>147</v>
      </c>
      <c r="J405" s="15">
        <v>1000</v>
      </c>
      <c r="K405" s="14" t="s">
        <v>44</v>
      </c>
      <c r="L405" s="16">
        <v>103380000</v>
      </c>
      <c r="M405" s="17"/>
      <c r="N405" s="16">
        <v>96373999.980000004</v>
      </c>
      <c r="O405" s="16">
        <v>7006000.0199999996</v>
      </c>
      <c r="P405" s="18">
        <v>6.7769394660475907E-2</v>
      </c>
      <c r="Q405" s="19"/>
    </row>
    <row r="406" spans="1:17">
      <c r="A406" s="13" t="s">
        <v>39</v>
      </c>
      <c r="B406" s="14" t="s">
        <v>40</v>
      </c>
      <c r="C406" s="14" t="s">
        <v>391</v>
      </c>
      <c r="D406" s="14" t="s">
        <v>796</v>
      </c>
      <c r="E406" s="14" t="s">
        <v>797</v>
      </c>
      <c r="F406" s="14" t="s">
        <v>528</v>
      </c>
      <c r="G406" s="14" t="s">
        <v>529</v>
      </c>
      <c r="H406" s="14" t="s">
        <v>800</v>
      </c>
      <c r="I406" s="14" t="s">
        <v>147</v>
      </c>
      <c r="J406" s="15">
        <v>1000</v>
      </c>
      <c r="K406" s="14" t="s">
        <v>44</v>
      </c>
      <c r="L406" s="16">
        <v>103380000</v>
      </c>
      <c r="M406" s="17"/>
      <c r="N406" s="16">
        <v>96374000</v>
      </c>
      <c r="O406" s="16">
        <v>7006000</v>
      </c>
      <c r="P406" s="18">
        <v>6.7769394467014799E-2</v>
      </c>
      <c r="Q406" s="19"/>
    </row>
    <row r="407" spans="1:17">
      <c r="A407" s="13" t="s">
        <v>39</v>
      </c>
      <c r="B407" s="14" t="s">
        <v>40</v>
      </c>
      <c r="C407" s="14" t="s">
        <v>391</v>
      </c>
      <c r="D407" s="14" t="s">
        <v>796</v>
      </c>
      <c r="E407" s="14" t="s">
        <v>797</v>
      </c>
      <c r="F407" s="14" t="s">
        <v>528</v>
      </c>
      <c r="G407" s="14" t="s">
        <v>529</v>
      </c>
      <c r="H407" s="14" t="s">
        <v>801</v>
      </c>
      <c r="I407" s="14" t="s">
        <v>147</v>
      </c>
      <c r="J407" s="15">
        <v>1000</v>
      </c>
      <c r="K407" s="14" t="s">
        <v>44</v>
      </c>
      <c r="L407" s="16">
        <v>103380000</v>
      </c>
      <c r="M407" s="17"/>
      <c r="N407" s="16">
        <v>96374000</v>
      </c>
      <c r="O407" s="16">
        <v>7006000</v>
      </c>
      <c r="P407" s="18">
        <v>6.7769394467014799E-2</v>
      </c>
      <c r="Q407" s="19"/>
    </row>
    <row r="408" spans="1:17">
      <c r="A408" s="13" t="s">
        <v>39</v>
      </c>
      <c r="B408" s="14" t="s">
        <v>40</v>
      </c>
      <c r="C408" s="14" t="s">
        <v>391</v>
      </c>
      <c r="D408" s="14" t="s">
        <v>796</v>
      </c>
      <c r="E408" s="14" t="s">
        <v>797</v>
      </c>
      <c r="F408" s="14"/>
      <c r="G408" s="14"/>
      <c r="H408" s="14" t="s">
        <v>802</v>
      </c>
      <c r="I408" s="14"/>
      <c r="J408" s="15"/>
      <c r="K408" s="14" t="s">
        <v>44</v>
      </c>
      <c r="L408" s="16"/>
      <c r="M408" s="17"/>
      <c r="N408" s="16">
        <v>4266443</v>
      </c>
      <c r="O408" s="16">
        <v>-4266443</v>
      </c>
      <c r="P408" s="18"/>
      <c r="Q408" s="19"/>
    </row>
    <row r="409" spans="1:17">
      <c r="A409" s="13" t="s">
        <v>39</v>
      </c>
      <c r="B409" s="14" t="s">
        <v>40</v>
      </c>
      <c r="C409" s="14" t="s">
        <v>391</v>
      </c>
      <c r="D409" s="14" t="s">
        <v>796</v>
      </c>
      <c r="E409" s="14" t="s">
        <v>797</v>
      </c>
      <c r="F409" s="14"/>
      <c r="G409" s="14"/>
      <c r="H409" s="14" t="s">
        <v>803</v>
      </c>
      <c r="I409" s="14"/>
      <c r="J409" s="15"/>
      <c r="K409" s="14" t="s">
        <v>44</v>
      </c>
      <c r="L409" s="16"/>
      <c r="M409" s="17"/>
      <c r="N409" s="16">
        <v>465000</v>
      </c>
      <c r="O409" s="16">
        <v>-465000</v>
      </c>
      <c r="P409" s="18"/>
      <c r="Q409" s="19"/>
    </row>
    <row r="410" spans="1:17">
      <c r="A410" s="13" t="s">
        <v>39</v>
      </c>
      <c r="B410" s="14" t="s">
        <v>40</v>
      </c>
      <c r="C410" s="14" t="s">
        <v>391</v>
      </c>
      <c r="D410" s="14" t="s">
        <v>796</v>
      </c>
      <c r="E410" s="14" t="s">
        <v>797</v>
      </c>
      <c r="F410" s="14"/>
      <c r="G410" s="14"/>
      <c r="H410" s="14"/>
      <c r="I410" s="14"/>
      <c r="J410" s="15"/>
      <c r="K410" s="14" t="s">
        <v>44</v>
      </c>
      <c r="L410" s="16"/>
      <c r="M410" s="17"/>
      <c r="N410" s="16">
        <v>231950</v>
      </c>
      <c r="O410" s="16">
        <v>-231950</v>
      </c>
      <c r="P410" s="18"/>
      <c r="Q410" s="19"/>
    </row>
    <row r="411" spans="1:17">
      <c r="A411" s="13" t="s">
        <v>39</v>
      </c>
      <c r="B411" s="14" t="s">
        <v>40</v>
      </c>
      <c r="C411" s="14" t="s">
        <v>391</v>
      </c>
      <c r="D411" s="14" t="s">
        <v>804</v>
      </c>
      <c r="E411" s="14" t="s">
        <v>805</v>
      </c>
      <c r="F411" s="14" t="s">
        <v>528</v>
      </c>
      <c r="G411" s="14" t="s">
        <v>529</v>
      </c>
      <c r="H411" s="14" t="s">
        <v>806</v>
      </c>
      <c r="I411" s="14" t="s">
        <v>147</v>
      </c>
      <c r="J411" s="15">
        <v>2000</v>
      </c>
      <c r="K411" s="14" t="s">
        <v>44</v>
      </c>
      <c r="L411" s="16">
        <v>144522000</v>
      </c>
      <c r="M411" s="17"/>
      <c r="N411" s="16">
        <v>139658760</v>
      </c>
      <c r="O411" s="16">
        <v>4863240</v>
      </c>
      <c r="P411" s="18">
        <v>3.3650516876323297E-2</v>
      </c>
      <c r="Q411" s="19"/>
    </row>
    <row r="412" spans="1:17">
      <c r="A412" s="13" t="s">
        <v>39</v>
      </c>
      <c r="B412" s="14" t="s">
        <v>40</v>
      </c>
      <c r="C412" s="14" t="s">
        <v>391</v>
      </c>
      <c r="D412" s="14" t="s">
        <v>804</v>
      </c>
      <c r="E412" s="14" t="s">
        <v>805</v>
      </c>
      <c r="F412" s="14" t="s">
        <v>528</v>
      </c>
      <c r="G412" s="14" t="s">
        <v>529</v>
      </c>
      <c r="H412" s="14" t="s">
        <v>807</v>
      </c>
      <c r="I412" s="14" t="s">
        <v>147</v>
      </c>
      <c r="J412" s="15">
        <v>1000</v>
      </c>
      <c r="K412" s="14" t="s">
        <v>44</v>
      </c>
      <c r="L412" s="16">
        <v>72261000</v>
      </c>
      <c r="M412" s="17"/>
      <c r="N412" s="16">
        <v>69829380</v>
      </c>
      <c r="O412" s="16">
        <v>2431620</v>
      </c>
      <c r="P412" s="18">
        <v>3.3650516876323297E-2</v>
      </c>
      <c r="Q412" s="19"/>
    </row>
    <row r="413" spans="1:17">
      <c r="A413" s="13" t="s">
        <v>39</v>
      </c>
      <c r="B413" s="14" t="s">
        <v>40</v>
      </c>
      <c r="C413" s="14" t="s">
        <v>391</v>
      </c>
      <c r="D413" s="14" t="s">
        <v>804</v>
      </c>
      <c r="E413" s="14" t="s">
        <v>805</v>
      </c>
      <c r="F413" s="14" t="s">
        <v>528</v>
      </c>
      <c r="G413" s="14" t="s">
        <v>529</v>
      </c>
      <c r="H413" s="14" t="s">
        <v>808</v>
      </c>
      <c r="I413" s="14" t="s">
        <v>147</v>
      </c>
      <c r="J413" s="15">
        <v>2000</v>
      </c>
      <c r="K413" s="14" t="s">
        <v>44</v>
      </c>
      <c r="L413" s="16">
        <v>144522000</v>
      </c>
      <c r="M413" s="17"/>
      <c r="N413" s="16">
        <v>139658760</v>
      </c>
      <c r="O413" s="16">
        <v>4863240</v>
      </c>
      <c r="P413" s="18">
        <v>3.3650516876323297E-2</v>
      </c>
      <c r="Q413" s="19"/>
    </row>
    <row r="414" spans="1:17">
      <c r="A414" s="13" t="s">
        <v>39</v>
      </c>
      <c r="B414" s="14" t="s">
        <v>40</v>
      </c>
      <c r="C414" s="14" t="s">
        <v>391</v>
      </c>
      <c r="D414" s="14" t="s">
        <v>804</v>
      </c>
      <c r="E414" s="14" t="s">
        <v>805</v>
      </c>
      <c r="F414" s="14" t="s">
        <v>528</v>
      </c>
      <c r="G414" s="14" t="s">
        <v>529</v>
      </c>
      <c r="H414" s="14" t="s">
        <v>809</v>
      </c>
      <c r="I414" s="14" t="s">
        <v>147</v>
      </c>
      <c r="J414" s="15">
        <v>1000</v>
      </c>
      <c r="K414" s="14" t="s">
        <v>44</v>
      </c>
      <c r="L414" s="16">
        <v>72261000</v>
      </c>
      <c r="M414" s="17"/>
      <c r="N414" s="16">
        <v>69829380</v>
      </c>
      <c r="O414" s="16">
        <v>2431620</v>
      </c>
      <c r="P414" s="18">
        <v>3.3650516876323297E-2</v>
      </c>
      <c r="Q414" s="19"/>
    </row>
    <row r="415" spans="1:17">
      <c r="A415" s="13" t="s">
        <v>39</v>
      </c>
      <c r="B415" s="14" t="s">
        <v>40</v>
      </c>
      <c r="C415" s="14" t="s">
        <v>391</v>
      </c>
      <c r="D415" s="14" t="s">
        <v>804</v>
      </c>
      <c r="E415" s="14" t="s">
        <v>805</v>
      </c>
      <c r="F415" s="14" t="s">
        <v>528</v>
      </c>
      <c r="G415" s="14" t="s">
        <v>529</v>
      </c>
      <c r="H415" s="14" t="s">
        <v>810</v>
      </c>
      <c r="I415" s="14" t="s">
        <v>147</v>
      </c>
      <c r="J415" s="15">
        <v>2000</v>
      </c>
      <c r="K415" s="14" t="s">
        <v>44</v>
      </c>
      <c r="L415" s="16">
        <v>144522000</v>
      </c>
      <c r="M415" s="17"/>
      <c r="N415" s="16">
        <v>139658760</v>
      </c>
      <c r="O415" s="16">
        <v>4863240</v>
      </c>
      <c r="P415" s="18">
        <v>3.3650516876323297E-2</v>
      </c>
      <c r="Q415" s="19"/>
    </row>
    <row r="416" spans="1:17">
      <c r="A416" s="13" t="s">
        <v>39</v>
      </c>
      <c r="B416" s="14" t="s">
        <v>40</v>
      </c>
      <c r="C416" s="14" t="s">
        <v>391</v>
      </c>
      <c r="D416" s="14" t="s">
        <v>804</v>
      </c>
      <c r="E416" s="14" t="s">
        <v>805</v>
      </c>
      <c r="F416" s="14" t="s">
        <v>528</v>
      </c>
      <c r="G416" s="14" t="s">
        <v>529</v>
      </c>
      <c r="H416" s="14" t="s">
        <v>811</v>
      </c>
      <c r="I416" s="14" t="s">
        <v>147</v>
      </c>
      <c r="J416" s="15">
        <v>2000</v>
      </c>
      <c r="K416" s="14" t="s">
        <v>44</v>
      </c>
      <c r="L416" s="16">
        <v>144522000</v>
      </c>
      <c r="M416" s="17"/>
      <c r="N416" s="16">
        <v>139658760</v>
      </c>
      <c r="O416" s="16">
        <v>4863240</v>
      </c>
      <c r="P416" s="18">
        <v>3.3650516876323297E-2</v>
      </c>
      <c r="Q416" s="19"/>
    </row>
    <row r="417" spans="1:17">
      <c r="A417" s="13" t="s">
        <v>39</v>
      </c>
      <c r="B417" s="14" t="s">
        <v>40</v>
      </c>
      <c r="C417" s="14" t="s">
        <v>391</v>
      </c>
      <c r="D417" s="14" t="s">
        <v>804</v>
      </c>
      <c r="E417" s="14" t="s">
        <v>805</v>
      </c>
      <c r="F417" s="14" t="s">
        <v>528</v>
      </c>
      <c r="G417" s="14" t="s">
        <v>529</v>
      </c>
      <c r="H417" s="14" t="s">
        <v>812</v>
      </c>
      <c r="I417" s="14" t="s">
        <v>147</v>
      </c>
      <c r="J417" s="15">
        <v>1000</v>
      </c>
      <c r="K417" s="14" t="s">
        <v>44</v>
      </c>
      <c r="L417" s="16">
        <v>72261000</v>
      </c>
      <c r="M417" s="17"/>
      <c r="N417" s="16">
        <v>69829380</v>
      </c>
      <c r="O417" s="16">
        <v>2431620</v>
      </c>
      <c r="P417" s="18">
        <v>3.3650516876323297E-2</v>
      </c>
      <c r="Q417" s="19"/>
    </row>
    <row r="418" spans="1:17">
      <c r="A418" s="13" t="s">
        <v>39</v>
      </c>
      <c r="B418" s="14" t="s">
        <v>40</v>
      </c>
      <c r="C418" s="14" t="s">
        <v>391</v>
      </c>
      <c r="D418" s="14" t="s">
        <v>804</v>
      </c>
      <c r="E418" s="14" t="s">
        <v>805</v>
      </c>
      <c r="F418" s="14" t="s">
        <v>528</v>
      </c>
      <c r="G418" s="14" t="s">
        <v>529</v>
      </c>
      <c r="H418" s="14" t="s">
        <v>813</v>
      </c>
      <c r="I418" s="14" t="s">
        <v>147</v>
      </c>
      <c r="J418" s="15">
        <v>1000</v>
      </c>
      <c r="K418" s="14" t="s">
        <v>44</v>
      </c>
      <c r="L418" s="16">
        <v>72261000</v>
      </c>
      <c r="M418" s="17"/>
      <c r="N418" s="16">
        <v>69829380</v>
      </c>
      <c r="O418" s="16">
        <v>2431620</v>
      </c>
      <c r="P418" s="18">
        <v>3.3650516876323297E-2</v>
      </c>
      <c r="Q418" s="19"/>
    </row>
    <row r="419" spans="1:17">
      <c r="A419" s="13" t="s">
        <v>39</v>
      </c>
      <c r="B419" s="14" t="s">
        <v>40</v>
      </c>
      <c r="C419" s="14" t="s">
        <v>391</v>
      </c>
      <c r="D419" s="14" t="s">
        <v>804</v>
      </c>
      <c r="E419" s="14" t="s">
        <v>805</v>
      </c>
      <c r="F419" s="14" t="s">
        <v>528</v>
      </c>
      <c r="G419" s="14" t="s">
        <v>529</v>
      </c>
      <c r="H419" s="14" t="s">
        <v>814</v>
      </c>
      <c r="I419" s="14" t="s">
        <v>147</v>
      </c>
      <c r="J419" s="15">
        <v>1000</v>
      </c>
      <c r="K419" s="14" t="s">
        <v>44</v>
      </c>
      <c r="L419" s="16">
        <v>72261000</v>
      </c>
      <c r="M419" s="17"/>
      <c r="N419" s="16">
        <v>69829380</v>
      </c>
      <c r="O419" s="16">
        <v>2431620</v>
      </c>
      <c r="P419" s="18">
        <v>3.3650516876323297E-2</v>
      </c>
      <c r="Q419" s="19"/>
    </row>
    <row r="420" spans="1:17">
      <c r="A420" s="13" t="s">
        <v>39</v>
      </c>
      <c r="B420" s="14" t="s">
        <v>40</v>
      </c>
      <c r="C420" s="14" t="s">
        <v>391</v>
      </c>
      <c r="D420" s="14" t="s">
        <v>804</v>
      </c>
      <c r="E420" s="14" t="s">
        <v>805</v>
      </c>
      <c r="F420" s="14" t="s">
        <v>528</v>
      </c>
      <c r="G420" s="14" t="s">
        <v>529</v>
      </c>
      <c r="H420" s="14" t="s">
        <v>815</v>
      </c>
      <c r="I420" s="14" t="s">
        <v>147</v>
      </c>
      <c r="J420" s="15">
        <v>1000</v>
      </c>
      <c r="K420" s="14" t="s">
        <v>44</v>
      </c>
      <c r="L420" s="16">
        <v>72261000</v>
      </c>
      <c r="M420" s="17"/>
      <c r="N420" s="16">
        <v>69829380</v>
      </c>
      <c r="O420" s="16">
        <v>2431620</v>
      </c>
      <c r="P420" s="18">
        <v>3.3650516876323297E-2</v>
      </c>
      <c r="Q420" s="19"/>
    </row>
    <row r="421" spans="1:17">
      <c r="A421" s="13" t="s">
        <v>39</v>
      </c>
      <c r="B421" s="14" t="s">
        <v>40</v>
      </c>
      <c r="C421" s="14" t="s">
        <v>391</v>
      </c>
      <c r="D421" s="14" t="s">
        <v>804</v>
      </c>
      <c r="E421" s="14" t="s">
        <v>805</v>
      </c>
      <c r="F421" s="14" t="s">
        <v>528</v>
      </c>
      <c r="G421" s="14" t="s">
        <v>529</v>
      </c>
      <c r="H421" s="14" t="s">
        <v>816</v>
      </c>
      <c r="I421" s="14" t="s">
        <v>147</v>
      </c>
      <c r="J421" s="15">
        <v>2000</v>
      </c>
      <c r="K421" s="14" t="s">
        <v>44</v>
      </c>
      <c r="L421" s="16">
        <v>144522000</v>
      </c>
      <c r="M421" s="17"/>
      <c r="N421" s="16">
        <v>139658760</v>
      </c>
      <c r="O421" s="16">
        <v>4863240</v>
      </c>
      <c r="P421" s="18">
        <v>3.3650516876323297E-2</v>
      </c>
      <c r="Q421" s="19"/>
    </row>
    <row r="422" spans="1:17">
      <c r="A422" s="13" t="s">
        <v>39</v>
      </c>
      <c r="B422" s="14" t="s">
        <v>40</v>
      </c>
      <c r="C422" s="14" t="s">
        <v>391</v>
      </c>
      <c r="D422" s="14" t="s">
        <v>804</v>
      </c>
      <c r="E422" s="14" t="s">
        <v>805</v>
      </c>
      <c r="F422" s="14" t="s">
        <v>528</v>
      </c>
      <c r="G422" s="14" t="s">
        <v>529</v>
      </c>
      <c r="H422" s="14" t="s">
        <v>817</v>
      </c>
      <c r="I422" s="14" t="s">
        <v>147</v>
      </c>
      <c r="J422" s="15">
        <v>1000</v>
      </c>
      <c r="K422" s="14" t="s">
        <v>44</v>
      </c>
      <c r="L422" s="16">
        <v>72261000</v>
      </c>
      <c r="M422" s="17"/>
      <c r="N422" s="16">
        <v>69829380</v>
      </c>
      <c r="O422" s="16">
        <v>2431620</v>
      </c>
      <c r="P422" s="18">
        <v>3.3650516876323297E-2</v>
      </c>
      <c r="Q422" s="19"/>
    </row>
    <row r="423" spans="1:17">
      <c r="A423" s="13" t="s">
        <v>39</v>
      </c>
      <c r="B423" s="14" t="s">
        <v>40</v>
      </c>
      <c r="C423" s="14" t="s">
        <v>391</v>
      </c>
      <c r="D423" s="14" t="s">
        <v>804</v>
      </c>
      <c r="E423" s="14" t="s">
        <v>805</v>
      </c>
      <c r="F423" s="14" t="s">
        <v>528</v>
      </c>
      <c r="G423" s="14" t="s">
        <v>529</v>
      </c>
      <c r="H423" s="14" t="s">
        <v>818</v>
      </c>
      <c r="I423" s="14" t="s">
        <v>147</v>
      </c>
      <c r="J423" s="15">
        <v>2000</v>
      </c>
      <c r="K423" s="14" t="s">
        <v>44</v>
      </c>
      <c r="L423" s="16">
        <v>144522000</v>
      </c>
      <c r="M423" s="17"/>
      <c r="N423" s="16">
        <v>139658760</v>
      </c>
      <c r="O423" s="16">
        <v>4863240</v>
      </c>
      <c r="P423" s="18">
        <v>3.3650516876323297E-2</v>
      </c>
      <c r="Q423" s="19"/>
    </row>
    <row r="424" spans="1:17">
      <c r="A424" s="13" t="s">
        <v>39</v>
      </c>
      <c r="B424" s="14" t="s">
        <v>40</v>
      </c>
      <c r="C424" s="14" t="s">
        <v>391</v>
      </c>
      <c r="D424" s="14" t="s">
        <v>804</v>
      </c>
      <c r="E424" s="14" t="s">
        <v>805</v>
      </c>
      <c r="F424" s="14"/>
      <c r="G424" s="14"/>
      <c r="H424" s="14" t="s">
        <v>819</v>
      </c>
      <c r="I424" s="14"/>
      <c r="J424" s="15"/>
      <c r="K424" s="14" t="s">
        <v>44</v>
      </c>
      <c r="L424" s="16"/>
      <c r="M424" s="17"/>
      <c r="N424" s="16">
        <v>29589875</v>
      </c>
      <c r="O424" s="16">
        <v>-29589875</v>
      </c>
      <c r="P424" s="18"/>
      <c r="Q424" s="19"/>
    </row>
    <row r="425" spans="1:17">
      <c r="A425" s="13" t="s">
        <v>39</v>
      </c>
      <c r="B425" s="14" t="s">
        <v>40</v>
      </c>
      <c r="C425" s="14" t="s">
        <v>391</v>
      </c>
      <c r="D425" s="14" t="s">
        <v>804</v>
      </c>
      <c r="E425" s="14" t="s">
        <v>805</v>
      </c>
      <c r="F425" s="14"/>
      <c r="G425" s="14"/>
      <c r="H425" s="14" t="s">
        <v>820</v>
      </c>
      <c r="I425" s="14"/>
      <c r="J425" s="15"/>
      <c r="K425" s="14" t="s">
        <v>44</v>
      </c>
      <c r="L425" s="16"/>
      <c r="M425" s="17"/>
      <c r="N425" s="16">
        <v>81132000</v>
      </c>
      <c r="O425" s="16">
        <v>-81132000</v>
      </c>
      <c r="P425" s="18"/>
      <c r="Q425" s="19"/>
    </row>
    <row r="426" spans="1:17">
      <c r="A426" s="13" t="s">
        <v>39</v>
      </c>
      <c r="B426" s="14" t="s">
        <v>40</v>
      </c>
      <c r="C426" s="14" t="s">
        <v>391</v>
      </c>
      <c r="D426" s="14" t="s">
        <v>804</v>
      </c>
      <c r="E426" s="14" t="s">
        <v>805</v>
      </c>
      <c r="F426" s="14"/>
      <c r="G426" s="14"/>
      <c r="H426" s="14"/>
      <c r="I426" s="14"/>
      <c r="J426" s="15"/>
      <c r="K426" s="14" t="s">
        <v>44</v>
      </c>
      <c r="L426" s="16"/>
      <c r="M426" s="17"/>
      <c r="N426" s="16">
        <v>320400828</v>
      </c>
      <c r="O426" s="16">
        <v>-320400828</v>
      </c>
      <c r="P426" s="18"/>
      <c r="Q426" s="19"/>
    </row>
    <row r="427" spans="1:17">
      <c r="A427" s="13" t="s">
        <v>39</v>
      </c>
      <c r="B427" s="14" t="s">
        <v>40</v>
      </c>
      <c r="C427" s="14" t="s">
        <v>391</v>
      </c>
      <c r="D427" s="14" t="s">
        <v>821</v>
      </c>
      <c r="E427" s="14" t="s">
        <v>822</v>
      </c>
      <c r="F427" s="14" t="s">
        <v>528</v>
      </c>
      <c r="G427" s="14" t="s">
        <v>529</v>
      </c>
      <c r="H427" s="14" t="s">
        <v>823</v>
      </c>
      <c r="I427" s="14" t="s">
        <v>147</v>
      </c>
      <c r="J427" s="15">
        <v>500</v>
      </c>
      <c r="K427" s="14" t="s">
        <v>44</v>
      </c>
      <c r="L427" s="16">
        <v>36130500</v>
      </c>
      <c r="M427" s="17"/>
      <c r="N427" s="16">
        <v>34923708</v>
      </c>
      <c r="O427" s="16">
        <v>1206792</v>
      </c>
      <c r="P427" s="18">
        <v>3.3400921658986102E-2</v>
      </c>
      <c r="Q427" s="19"/>
    </row>
    <row r="428" spans="1:17">
      <c r="A428" s="13" t="s">
        <v>39</v>
      </c>
      <c r="B428" s="14" t="s">
        <v>40</v>
      </c>
      <c r="C428" s="14" t="s">
        <v>391</v>
      </c>
      <c r="D428" s="14" t="s">
        <v>824</v>
      </c>
      <c r="E428" s="14" t="s">
        <v>825</v>
      </c>
      <c r="F428" s="14" t="s">
        <v>528</v>
      </c>
      <c r="G428" s="14" t="s">
        <v>529</v>
      </c>
      <c r="H428" s="14" t="s">
        <v>826</v>
      </c>
      <c r="I428" s="14" t="s">
        <v>147</v>
      </c>
      <c r="J428" s="15">
        <v>1000</v>
      </c>
      <c r="K428" s="14" t="s">
        <v>44</v>
      </c>
      <c r="L428" s="16">
        <v>106249000</v>
      </c>
      <c r="M428" s="17"/>
      <c r="N428" s="16">
        <v>99490440</v>
      </c>
      <c r="O428" s="16">
        <v>6758560</v>
      </c>
      <c r="P428" s="18">
        <v>6.3610575158354402E-2</v>
      </c>
      <c r="Q428" s="19"/>
    </row>
    <row r="429" spans="1:17">
      <c r="A429" s="13" t="s">
        <v>39</v>
      </c>
      <c r="B429" s="14" t="s">
        <v>40</v>
      </c>
      <c r="C429" s="14" t="s">
        <v>391</v>
      </c>
      <c r="D429" s="14" t="s">
        <v>824</v>
      </c>
      <c r="E429" s="14" t="s">
        <v>825</v>
      </c>
      <c r="F429" s="14" t="s">
        <v>528</v>
      </c>
      <c r="G429" s="14" t="s">
        <v>529</v>
      </c>
      <c r="H429" s="14" t="s">
        <v>827</v>
      </c>
      <c r="I429" s="14" t="s">
        <v>147</v>
      </c>
      <c r="J429" s="15">
        <v>1000</v>
      </c>
      <c r="K429" s="14" t="s">
        <v>44</v>
      </c>
      <c r="L429" s="16">
        <v>106249000</v>
      </c>
      <c r="M429" s="17"/>
      <c r="N429" s="16">
        <v>99490440</v>
      </c>
      <c r="O429" s="16">
        <v>6758560</v>
      </c>
      <c r="P429" s="18">
        <v>6.3610575158354402E-2</v>
      </c>
      <c r="Q429" s="19"/>
    </row>
    <row r="430" spans="1:17">
      <c r="A430" s="13" t="s">
        <v>39</v>
      </c>
      <c r="B430" s="14" t="s">
        <v>40</v>
      </c>
      <c r="C430" s="14" t="s">
        <v>391</v>
      </c>
      <c r="D430" s="14" t="s">
        <v>824</v>
      </c>
      <c r="E430" s="14" t="s">
        <v>825</v>
      </c>
      <c r="F430" s="14" t="s">
        <v>528</v>
      </c>
      <c r="G430" s="14" t="s">
        <v>529</v>
      </c>
      <c r="H430" s="14" t="s">
        <v>828</v>
      </c>
      <c r="I430" s="14" t="s">
        <v>147</v>
      </c>
      <c r="J430" s="15">
        <v>1000</v>
      </c>
      <c r="K430" s="14" t="s">
        <v>44</v>
      </c>
      <c r="L430" s="16">
        <v>106249000</v>
      </c>
      <c r="M430" s="17"/>
      <c r="N430" s="16">
        <v>99490440</v>
      </c>
      <c r="O430" s="16">
        <v>6758560</v>
      </c>
      <c r="P430" s="18">
        <v>6.3610575158354402E-2</v>
      </c>
      <c r="Q430" s="19"/>
    </row>
    <row r="431" spans="1:17">
      <c r="A431" s="13" t="s">
        <v>39</v>
      </c>
      <c r="B431" s="14" t="s">
        <v>40</v>
      </c>
      <c r="C431" s="14" t="s">
        <v>391</v>
      </c>
      <c r="D431" s="14" t="s">
        <v>824</v>
      </c>
      <c r="E431" s="14" t="s">
        <v>825</v>
      </c>
      <c r="F431" s="14" t="s">
        <v>528</v>
      </c>
      <c r="G431" s="14" t="s">
        <v>529</v>
      </c>
      <c r="H431" s="14" t="s">
        <v>829</v>
      </c>
      <c r="I431" s="14" t="s">
        <v>147</v>
      </c>
      <c r="J431" s="15">
        <v>1000</v>
      </c>
      <c r="K431" s="14" t="s">
        <v>44</v>
      </c>
      <c r="L431" s="16">
        <v>106249000</v>
      </c>
      <c r="M431" s="17"/>
      <c r="N431" s="16">
        <v>99490440</v>
      </c>
      <c r="O431" s="16">
        <v>6758560</v>
      </c>
      <c r="P431" s="18">
        <v>6.3610575158354402E-2</v>
      </c>
      <c r="Q431" s="19"/>
    </row>
    <row r="432" spans="1:17">
      <c r="A432" s="13" t="s">
        <v>39</v>
      </c>
      <c r="B432" s="14" t="s">
        <v>40</v>
      </c>
      <c r="C432" s="14" t="s">
        <v>391</v>
      </c>
      <c r="D432" s="14" t="s">
        <v>824</v>
      </c>
      <c r="E432" s="14" t="s">
        <v>825</v>
      </c>
      <c r="F432" s="14" t="s">
        <v>528</v>
      </c>
      <c r="G432" s="14" t="s">
        <v>529</v>
      </c>
      <c r="H432" s="14" t="s">
        <v>830</v>
      </c>
      <c r="I432" s="14" t="s">
        <v>147</v>
      </c>
      <c r="J432" s="15">
        <v>1000</v>
      </c>
      <c r="K432" s="14" t="s">
        <v>44</v>
      </c>
      <c r="L432" s="16">
        <v>106249000</v>
      </c>
      <c r="M432" s="17"/>
      <c r="N432" s="16">
        <v>99490440</v>
      </c>
      <c r="O432" s="16">
        <v>6758560</v>
      </c>
      <c r="P432" s="18">
        <v>6.3610575158354402E-2</v>
      </c>
      <c r="Q432" s="19"/>
    </row>
    <row r="433" spans="1:17">
      <c r="A433" s="13" t="s">
        <v>39</v>
      </c>
      <c r="B433" s="14" t="s">
        <v>40</v>
      </c>
      <c r="C433" s="14" t="s">
        <v>391</v>
      </c>
      <c r="D433" s="14" t="s">
        <v>831</v>
      </c>
      <c r="E433" s="14" t="s">
        <v>832</v>
      </c>
      <c r="F433" s="14" t="s">
        <v>400</v>
      </c>
      <c r="G433" s="14" t="s">
        <v>401</v>
      </c>
      <c r="H433" s="14" t="s">
        <v>833</v>
      </c>
      <c r="I433" s="14" t="s">
        <v>147</v>
      </c>
      <c r="J433" s="15">
        <v>125</v>
      </c>
      <c r="K433" s="14" t="s">
        <v>44</v>
      </c>
      <c r="L433" s="16">
        <v>9693625</v>
      </c>
      <c r="M433" s="17"/>
      <c r="N433" s="16">
        <v>8206728.75</v>
      </c>
      <c r="O433" s="16">
        <v>1486896.25</v>
      </c>
      <c r="P433" s="18">
        <v>0.153389083031373</v>
      </c>
      <c r="Q433" s="19"/>
    </row>
    <row r="434" spans="1:17">
      <c r="A434" s="13" t="s">
        <v>39</v>
      </c>
      <c r="B434" s="14" t="s">
        <v>40</v>
      </c>
      <c r="C434" s="14" t="s">
        <v>391</v>
      </c>
      <c r="D434" s="14" t="s">
        <v>831</v>
      </c>
      <c r="E434" s="14" t="s">
        <v>832</v>
      </c>
      <c r="F434" s="14" t="s">
        <v>403</v>
      </c>
      <c r="G434" s="14" t="s">
        <v>404</v>
      </c>
      <c r="H434" s="14" t="s">
        <v>834</v>
      </c>
      <c r="I434" s="14" t="s">
        <v>147</v>
      </c>
      <c r="J434" s="15">
        <v>800</v>
      </c>
      <c r="K434" s="14" t="s">
        <v>44</v>
      </c>
      <c r="L434" s="16">
        <v>61486400</v>
      </c>
      <c r="M434" s="17"/>
      <c r="N434" s="16">
        <v>52444048</v>
      </c>
      <c r="O434" s="16">
        <v>9042352</v>
      </c>
      <c r="P434" s="18">
        <v>0.1470626349892</v>
      </c>
      <c r="Q434" s="19"/>
    </row>
    <row r="435" spans="1:17">
      <c r="A435" s="13" t="s">
        <v>39</v>
      </c>
      <c r="B435" s="14" t="s">
        <v>40</v>
      </c>
      <c r="C435" s="14" t="s">
        <v>391</v>
      </c>
      <c r="D435" s="14" t="s">
        <v>831</v>
      </c>
      <c r="E435" s="14" t="s">
        <v>832</v>
      </c>
      <c r="F435" s="14" t="s">
        <v>403</v>
      </c>
      <c r="G435" s="14" t="s">
        <v>404</v>
      </c>
      <c r="H435" s="14" t="s">
        <v>835</v>
      </c>
      <c r="I435" s="14" t="s">
        <v>147</v>
      </c>
      <c r="J435" s="15">
        <v>100</v>
      </c>
      <c r="K435" s="14" t="s">
        <v>44</v>
      </c>
      <c r="L435" s="16">
        <v>7689120</v>
      </c>
      <c r="M435" s="17"/>
      <c r="N435" s="16">
        <v>6565383</v>
      </c>
      <c r="O435" s="16">
        <v>1123737</v>
      </c>
      <c r="P435" s="18">
        <v>0.14614637305699399</v>
      </c>
      <c r="Q435" s="19"/>
    </row>
    <row r="436" spans="1:17">
      <c r="A436" s="13" t="s">
        <v>39</v>
      </c>
      <c r="B436" s="14" t="s">
        <v>40</v>
      </c>
      <c r="C436" s="14" t="s">
        <v>391</v>
      </c>
      <c r="D436" s="14" t="s">
        <v>831</v>
      </c>
      <c r="E436" s="14" t="s">
        <v>832</v>
      </c>
      <c r="F436" s="14" t="s">
        <v>409</v>
      </c>
      <c r="G436" s="14" t="s">
        <v>410</v>
      </c>
      <c r="H436" s="14" t="s">
        <v>836</v>
      </c>
      <c r="I436" s="14" t="s">
        <v>147</v>
      </c>
      <c r="J436" s="15">
        <v>175</v>
      </c>
      <c r="K436" s="14" t="s">
        <v>44</v>
      </c>
      <c r="L436" s="16">
        <v>13800580.800000001</v>
      </c>
      <c r="M436" s="17"/>
      <c r="N436" s="16">
        <v>11486951</v>
      </c>
      <c r="O436" s="16">
        <v>2313629.7999999998</v>
      </c>
      <c r="P436" s="18">
        <v>0.167647277569651</v>
      </c>
      <c r="Q436" s="19"/>
    </row>
    <row r="437" spans="1:17">
      <c r="A437" s="13" t="s">
        <v>39</v>
      </c>
      <c r="B437" s="14" t="s">
        <v>40</v>
      </c>
      <c r="C437" s="14" t="s">
        <v>391</v>
      </c>
      <c r="D437" s="14" t="s">
        <v>831</v>
      </c>
      <c r="E437" s="14" t="s">
        <v>832</v>
      </c>
      <c r="F437" s="14" t="s">
        <v>409</v>
      </c>
      <c r="G437" s="14" t="s">
        <v>410</v>
      </c>
      <c r="H437" s="14" t="s">
        <v>837</v>
      </c>
      <c r="I437" s="14" t="s">
        <v>147</v>
      </c>
      <c r="J437" s="15">
        <v>25</v>
      </c>
      <c r="K437" s="14" t="s">
        <v>44</v>
      </c>
      <c r="L437" s="16">
        <v>1971610.8</v>
      </c>
      <c r="M437" s="17"/>
      <c r="N437" s="16">
        <v>1641345.75</v>
      </c>
      <c r="O437" s="16">
        <v>330265.05</v>
      </c>
      <c r="P437" s="18">
        <v>0.16751026622495599</v>
      </c>
      <c r="Q437" s="19"/>
    </row>
    <row r="438" spans="1:17">
      <c r="A438" s="13" t="s">
        <v>39</v>
      </c>
      <c r="B438" s="14" t="s">
        <v>40</v>
      </c>
      <c r="C438" s="14" t="s">
        <v>391</v>
      </c>
      <c r="D438" s="14" t="s">
        <v>831</v>
      </c>
      <c r="E438" s="14" t="s">
        <v>832</v>
      </c>
      <c r="F438" s="14" t="s">
        <v>444</v>
      </c>
      <c r="G438" s="14" t="s">
        <v>445</v>
      </c>
      <c r="H438" s="14" t="s">
        <v>838</v>
      </c>
      <c r="I438" s="14" t="s">
        <v>147</v>
      </c>
      <c r="J438" s="15">
        <v>50</v>
      </c>
      <c r="K438" s="14" t="s">
        <v>44</v>
      </c>
      <c r="L438" s="16">
        <v>4073150</v>
      </c>
      <c r="M438" s="17"/>
      <c r="N438" s="16">
        <v>3282691.5</v>
      </c>
      <c r="O438" s="16">
        <v>790458.5</v>
      </c>
      <c r="P438" s="18">
        <v>0.19406564943594001</v>
      </c>
      <c r="Q438" s="19"/>
    </row>
    <row r="439" spans="1:17">
      <c r="A439" s="13" t="s">
        <v>39</v>
      </c>
      <c r="B439" s="14" t="s">
        <v>40</v>
      </c>
      <c r="C439" s="14" t="s">
        <v>391</v>
      </c>
      <c r="D439" s="14" t="s">
        <v>831</v>
      </c>
      <c r="E439" s="14" t="s">
        <v>832</v>
      </c>
      <c r="F439" s="14" t="s">
        <v>394</v>
      </c>
      <c r="G439" s="14" t="s">
        <v>395</v>
      </c>
      <c r="H439" s="14" t="s">
        <v>839</v>
      </c>
      <c r="I439" s="14" t="s">
        <v>147</v>
      </c>
      <c r="J439" s="15">
        <v>1200</v>
      </c>
      <c r="K439" s="14" t="s">
        <v>44</v>
      </c>
      <c r="L439" s="16">
        <v>93058800</v>
      </c>
      <c r="M439" s="17"/>
      <c r="N439" s="16">
        <v>78666072</v>
      </c>
      <c r="O439" s="16">
        <v>14392728</v>
      </c>
      <c r="P439" s="18">
        <v>0.15466272937110701</v>
      </c>
      <c r="Q439" s="19"/>
    </row>
    <row r="440" spans="1:17">
      <c r="A440" s="13" t="s">
        <v>39</v>
      </c>
      <c r="B440" s="14" t="s">
        <v>40</v>
      </c>
      <c r="C440" s="14" t="s">
        <v>391</v>
      </c>
      <c r="D440" s="14" t="s">
        <v>831</v>
      </c>
      <c r="E440" s="14" t="s">
        <v>832</v>
      </c>
      <c r="F440" s="14" t="s">
        <v>448</v>
      </c>
      <c r="G440" s="14" t="s">
        <v>449</v>
      </c>
      <c r="H440" s="14" t="s">
        <v>840</v>
      </c>
      <c r="I440" s="14" t="s">
        <v>147</v>
      </c>
      <c r="J440" s="15">
        <v>25</v>
      </c>
      <c r="K440" s="14" t="s">
        <v>44</v>
      </c>
      <c r="L440" s="16">
        <v>1997100</v>
      </c>
      <c r="M440" s="17"/>
      <c r="N440" s="16">
        <v>1641345.75</v>
      </c>
      <c r="O440" s="16">
        <v>355754.25</v>
      </c>
      <c r="P440" s="18">
        <v>0.17813542136097299</v>
      </c>
      <c r="Q440" s="19"/>
    </row>
    <row r="441" spans="1:17">
      <c r="A441" s="13" t="s">
        <v>39</v>
      </c>
      <c r="B441" s="14" t="s">
        <v>40</v>
      </c>
      <c r="C441" s="14" t="s">
        <v>391</v>
      </c>
      <c r="D441" s="14" t="s">
        <v>831</v>
      </c>
      <c r="E441" s="14" t="s">
        <v>832</v>
      </c>
      <c r="F441" s="14"/>
      <c r="G441" s="14"/>
      <c r="H441" s="14" t="s">
        <v>841</v>
      </c>
      <c r="I441" s="14"/>
      <c r="J441" s="15"/>
      <c r="K441" s="14" t="s">
        <v>44</v>
      </c>
      <c r="L441" s="16"/>
      <c r="M441" s="17"/>
      <c r="N441" s="16">
        <v>144466057</v>
      </c>
      <c r="O441" s="16">
        <v>-144466057</v>
      </c>
      <c r="P441" s="18"/>
      <c r="Q441" s="19"/>
    </row>
    <row r="442" spans="1:17">
      <c r="A442" s="13" t="s">
        <v>39</v>
      </c>
      <c r="B442" s="14" t="s">
        <v>40</v>
      </c>
      <c r="C442" s="14" t="s">
        <v>391</v>
      </c>
      <c r="D442" s="14" t="s">
        <v>831</v>
      </c>
      <c r="E442" s="14" t="s">
        <v>832</v>
      </c>
      <c r="F442" s="14"/>
      <c r="G442" s="14"/>
      <c r="H442" s="14"/>
      <c r="I442" s="14"/>
      <c r="J442" s="15"/>
      <c r="K442" s="14" t="s">
        <v>44</v>
      </c>
      <c r="L442" s="16"/>
      <c r="M442" s="17"/>
      <c r="N442" s="16">
        <v>29534307</v>
      </c>
      <c r="O442" s="16">
        <v>-29534307</v>
      </c>
      <c r="P442" s="18"/>
      <c r="Q442" s="19"/>
    </row>
    <row r="443" spans="1:17">
      <c r="A443" s="13" t="s">
        <v>39</v>
      </c>
      <c r="B443" s="14" t="s">
        <v>40</v>
      </c>
      <c r="C443" s="14" t="s">
        <v>391</v>
      </c>
      <c r="D443" s="14" t="s">
        <v>842</v>
      </c>
      <c r="E443" s="14" t="s">
        <v>843</v>
      </c>
      <c r="F443" s="14" t="s">
        <v>844</v>
      </c>
      <c r="G443" s="14" t="s">
        <v>845</v>
      </c>
      <c r="H443" s="14" t="s">
        <v>846</v>
      </c>
      <c r="I443" s="14" t="s">
        <v>147</v>
      </c>
      <c r="J443" s="15">
        <v>3000</v>
      </c>
      <c r="K443" s="14" t="s">
        <v>44</v>
      </c>
      <c r="L443" s="16">
        <v>227361000</v>
      </c>
      <c r="M443" s="17"/>
      <c r="N443" s="16">
        <v>191510865</v>
      </c>
      <c r="O443" s="16">
        <v>35850135</v>
      </c>
      <c r="P443" s="18">
        <v>0.15767935133993899</v>
      </c>
      <c r="Q443" s="19"/>
    </row>
    <row r="444" spans="1:17">
      <c r="A444" s="13" t="s">
        <v>39</v>
      </c>
      <c r="B444" s="14" t="s">
        <v>40</v>
      </c>
      <c r="C444" s="14" t="s">
        <v>391</v>
      </c>
      <c r="D444" s="14" t="s">
        <v>842</v>
      </c>
      <c r="E444" s="14" t="s">
        <v>843</v>
      </c>
      <c r="F444" s="14"/>
      <c r="G444" s="14"/>
      <c r="H444" s="14" t="s">
        <v>847</v>
      </c>
      <c r="I444" s="14"/>
      <c r="J444" s="15"/>
      <c r="K444" s="14" t="s">
        <v>44</v>
      </c>
      <c r="L444" s="16"/>
      <c r="M444" s="17"/>
      <c r="N444" s="16">
        <v>47173312</v>
      </c>
      <c r="O444" s="16">
        <v>-47173312</v>
      </c>
      <c r="P444" s="18"/>
      <c r="Q444" s="19"/>
    </row>
    <row r="445" spans="1:17">
      <c r="A445" s="13" t="s">
        <v>39</v>
      </c>
      <c r="B445" s="14" t="s">
        <v>40</v>
      </c>
      <c r="C445" s="14" t="s">
        <v>391</v>
      </c>
      <c r="D445" s="14" t="s">
        <v>848</v>
      </c>
      <c r="E445" s="14" t="s">
        <v>849</v>
      </c>
      <c r="F445" s="14" t="s">
        <v>444</v>
      </c>
      <c r="G445" s="14" t="s">
        <v>445</v>
      </c>
      <c r="H445" s="14" t="s">
        <v>850</v>
      </c>
      <c r="I445" s="14" t="s">
        <v>147</v>
      </c>
      <c r="J445" s="15">
        <v>400</v>
      </c>
      <c r="K445" s="14" t="s">
        <v>44</v>
      </c>
      <c r="L445" s="16">
        <v>59111200</v>
      </c>
      <c r="M445" s="17"/>
      <c r="N445" s="16">
        <v>56693400</v>
      </c>
      <c r="O445" s="16">
        <v>2417800</v>
      </c>
      <c r="P445" s="18">
        <v>4.0902570071323197E-2</v>
      </c>
      <c r="Q445" s="19"/>
    </row>
    <row r="446" spans="1:17">
      <c r="A446" s="13" t="s">
        <v>39</v>
      </c>
      <c r="B446" s="14" t="s">
        <v>40</v>
      </c>
      <c r="C446" s="14" t="s">
        <v>391</v>
      </c>
      <c r="D446" s="14" t="s">
        <v>848</v>
      </c>
      <c r="E446" s="14" t="s">
        <v>849</v>
      </c>
      <c r="F446" s="14" t="s">
        <v>721</v>
      </c>
      <c r="G446" s="14" t="s">
        <v>722</v>
      </c>
      <c r="H446" s="14" t="s">
        <v>851</v>
      </c>
      <c r="I446" s="14" t="s">
        <v>147</v>
      </c>
      <c r="J446" s="15">
        <v>800</v>
      </c>
      <c r="K446" s="14" t="s">
        <v>44</v>
      </c>
      <c r="L446" s="16">
        <v>120905600</v>
      </c>
      <c r="M446" s="17"/>
      <c r="N446" s="16">
        <v>113610975</v>
      </c>
      <c r="O446" s="16">
        <v>7294625</v>
      </c>
      <c r="P446" s="18">
        <v>6.0333226914220599E-2</v>
      </c>
      <c r="Q446" s="19"/>
    </row>
    <row r="447" spans="1:17">
      <c r="A447" s="13" t="s">
        <v>39</v>
      </c>
      <c r="B447" s="14" t="s">
        <v>40</v>
      </c>
      <c r="C447" s="14" t="s">
        <v>391</v>
      </c>
      <c r="D447" s="14" t="s">
        <v>848</v>
      </c>
      <c r="E447" s="14" t="s">
        <v>849</v>
      </c>
      <c r="F447" s="14" t="s">
        <v>721</v>
      </c>
      <c r="G447" s="14" t="s">
        <v>722</v>
      </c>
      <c r="H447" s="14" t="s">
        <v>852</v>
      </c>
      <c r="I447" s="14" t="s">
        <v>147</v>
      </c>
      <c r="J447" s="15">
        <v>1200</v>
      </c>
      <c r="K447" s="14" t="s">
        <v>44</v>
      </c>
      <c r="L447" s="16">
        <v>181358400</v>
      </c>
      <c r="M447" s="17"/>
      <c r="N447" s="16">
        <v>170080200</v>
      </c>
      <c r="O447" s="16">
        <v>11278200</v>
      </c>
      <c r="P447" s="18">
        <v>6.2187359394436599E-2</v>
      </c>
      <c r="Q447" s="19"/>
    </row>
    <row r="448" spans="1:17">
      <c r="A448" s="13" t="s">
        <v>39</v>
      </c>
      <c r="B448" s="14" t="s">
        <v>40</v>
      </c>
      <c r="C448" s="14" t="s">
        <v>391</v>
      </c>
      <c r="D448" s="14" t="s">
        <v>848</v>
      </c>
      <c r="E448" s="14" t="s">
        <v>849</v>
      </c>
      <c r="F448" s="14" t="s">
        <v>448</v>
      </c>
      <c r="G448" s="14" t="s">
        <v>449</v>
      </c>
      <c r="H448" s="14" t="s">
        <v>853</v>
      </c>
      <c r="I448" s="14" t="s">
        <v>147</v>
      </c>
      <c r="J448" s="15">
        <v>200</v>
      </c>
      <c r="K448" s="14" t="s">
        <v>44</v>
      </c>
      <c r="L448" s="16">
        <v>30226400</v>
      </c>
      <c r="M448" s="17"/>
      <c r="N448" s="16">
        <v>28346700</v>
      </c>
      <c r="O448" s="16">
        <v>1879700</v>
      </c>
      <c r="P448" s="18">
        <v>6.2187359394436599E-2</v>
      </c>
      <c r="Q448" s="19"/>
    </row>
    <row r="449" spans="1:17">
      <c r="A449" s="13" t="s">
        <v>39</v>
      </c>
      <c r="B449" s="14" t="s">
        <v>40</v>
      </c>
      <c r="C449" s="14" t="s">
        <v>391</v>
      </c>
      <c r="D449" s="14" t="s">
        <v>854</v>
      </c>
      <c r="E449" s="14" t="s">
        <v>855</v>
      </c>
      <c r="F449" s="14" t="s">
        <v>403</v>
      </c>
      <c r="G449" s="14" t="s">
        <v>404</v>
      </c>
      <c r="H449" s="14" t="s">
        <v>856</v>
      </c>
      <c r="I449" s="14" t="s">
        <v>147</v>
      </c>
      <c r="J449" s="15">
        <v>1800</v>
      </c>
      <c r="K449" s="14" t="s">
        <v>44</v>
      </c>
      <c r="L449" s="16">
        <v>273890160</v>
      </c>
      <c r="M449" s="17"/>
      <c r="N449" s="16">
        <v>259246800</v>
      </c>
      <c r="O449" s="16">
        <v>14643360</v>
      </c>
      <c r="P449" s="18">
        <v>5.3464352279030299E-2</v>
      </c>
      <c r="Q449" s="19"/>
    </row>
    <row r="450" spans="1:17">
      <c r="A450" s="13" t="s">
        <v>39</v>
      </c>
      <c r="B450" s="14" t="s">
        <v>40</v>
      </c>
      <c r="C450" s="14" t="s">
        <v>391</v>
      </c>
      <c r="D450" s="14" t="s">
        <v>854</v>
      </c>
      <c r="E450" s="14" t="s">
        <v>855</v>
      </c>
      <c r="F450" s="14" t="s">
        <v>403</v>
      </c>
      <c r="G450" s="14" t="s">
        <v>404</v>
      </c>
      <c r="H450" s="14" t="s">
        <v>857</v>
      </c>
      <c r="I450" s="14" t="s">
        <v>147</v>
      </c>
      <c r="J450" s="15">
        <v>150</v>
      </c>
      <c r="K450" s="14" t="s">
        <v>44</v>
      </c>
      <c r="L450" s="16">
        <v>22824180</v>
      </c>
      <c r="M450" s="17"/>
      <c r="N450" s="16">
        <v>21603900</v>
      </c>
      <c r="O450" s="16">
        <v>1220280</v>
      </c>
      <c r="P450" s="18">
        <v>5.3464352279030299E-2</v>
      </c>
      <c r="Q450" s="19"/>
    </row>
    <row r="451" spans="1:17">
      <c r="A451" s="13" t="s">
        <v>39</v>
      </c>
      <c r="B451" s="14" t="s">
        <v>40</v>
      </c>
      <c r="C451" s="14" t="s">
        <v>391</v>
      </c>
      <c r="D451" s="14" t="s">
        <v>854</v>
      </c>
      <c r="E451" s="14" t="s">
        <v>855</v>
      </c>
      <c r="F451" s="14" t="s">
        <v>448</v>
      </c>
      <c r="G451" s="14" t="s">
        <v>449</v>
      </c>
      <c r="H451" s="14" t="s">
        <v>858</v>
      </c>
      <c r="I451" s="14" t="s">
        <v>147</v>
      </c>
      <c r="J451" s="15">
        <v>300</v>
      </c>
      <c r="K451" s="14" t="s">
        <v>44</v>
      </c>
      <c r="L451" s="16">
        <v>46739400</v>
      </c>
      <c r="M451" s="17"/>
      <c r="N451" s="16">
        <v>43207800</v>
      </c>
      <c r="O451" s="16">
        <v>3531600</v>
      </c>
      <c r="P451" s="18">
        <v>7.5559378169167704E-2</v>
      </c>
      <c r="Q451" s="19"/>
    </row>
    <row r="452" spans="1:17">
      <c r="A452" s="13" t="s">
        <v>39</v>
      </c>
      <c r="B452" s="14" t="s">
        <v>40</v>
      </c>
      <c r="C452" s="14" t="s">
        <v>391</v>
      </c>
      <c r="D452" s="14" t="s">
        <v>854</v>
      </c>
      <c r="E452" s="14" t="s">
        <v>855</v>
      </c>
      <c r="F452" s="14"/>
      <c r="G452" s="14"/>
      <c r="H452" s="14"/>
      <c r="I452" s="14"/>
      <c r="J452" s="15"/>
      <c r="K452" s="14" t="s">
        <v>44</v>
      </c>
      <c r="L452" s="16"/>
      <c r="M452" s="17"/>
      <c r="N452" s="16"/>
      <c r="O452" s="16"/>
      <c r="P452" s="18"/>
      <c r="Q452" s="19">
        <v>-6224800</v>
      </c>
    </row>
    <row r="453" spans="1:17">
      <c r="A453" s="13" t="s">
        <v>39</v>
      </c>
      <c r="B453" s="14" t="s">
        <v>40</v>
      </c>
      <c r="C453" s="14" t="s">
        <v>391</v>
      </c>
      <c r="D453" s="14" t="s">
        <v>859</v>
      </c>
      <c r="E453" s="14" t="s">
        <v>860</v>
      </c>
      <c r="F453" s="14" t="s">
        <v>528</v>
      </c>
      <c r="G453" s="14" t="s">
        <v>529</v>
      </c>
      <c r="H453" s="14" t="s">
        <v>861</v>
      </c>
      <c r="I453" s="14" t="s">
        <v>147</v>
      </c>
      <c r="J453" s="15">
        <v>1000</v>
      </c>
      <c r="K453" s="14" t="s">
        <v>44</v>
      </c>
      <c r="L453" s="16">
        <v>86527000</v>
      </c>
      <c r="M453" s="17"/>
      <c r="N453" s="16">
        <v>81946100</v>
      </c>
      <c r="O453" s="16">
        <v>4580900</v>
      </c>
      <c r="P453" s="18">
        <v>5.29418562991898E-2</v>
      </c>
      <c r="Q453" s="19"/>
    </row>
    <row r="454" spans="1:17">
      <c r="A454" s="13" t="s">
        <v>39</v>
      </c>
      <c r="B454" s="14" t="s">
        <v>40</v>
      </c>
      <c r="C454" s="14" t="s">
        <v>391</v>
      </c>
      <c r="D454" s="14" t="s">
        <v>859</v>
      </c>
      <c r="E454" s="14" t="s">
        <v>860</v>
      </c>
      <c r="F454" s="14" t="s">
        <v>528</v>
      </c>
      <c r="G454" s="14" t="s">
        <v>529</v>
      </c>
      <c r="H454" s="14" t="s">
        <v>862</v>
      </c>
      <c r="I454" s="14" t="s">
        <v>147</v>
      </c>
      <c r="J454" s="15">
        <v>1000</v>
      </c>
      <c r="K454" s="14" t="s">
        <v>44</v>
      </c>
      <c r="L454" s="16">
        <v>86527000</v>
      </c>
      <c r="M454" s="17"/>
      <c r="N454" s="16">
        <v>81954892.5</v>
      </c>
      <c r="O454" s="16">
        <v>4572107.5</v>
      </c>
      <c r="P454" s="18">
        <v>5.2840240618535199E-2</v>
      </c>
      <c r="Q454" s="19"/>
    </row>
    <row r="455" spans="1:17">
      <c r="A455" s="13" t="s">
        <v>39</v>
      </c>
      <c r="B455" s="14" t="s">
        <v>40</v>
      </c>
      <c r="C455" s="14" t="s">
        <v>391</v>
      </c>
      <c r="D455" s="14" t="s">
        <v>859</v>
      </c>
      <c r="E455" s="14" t="s">
        <v>860</v>
      </c>
      <c r="F455" s="14" t="s">
        <v>528</v>
      </c>
      <c r="G455" s="14" t="s">
        <v>529</v>
      </c>
      <c r="H455" s="14" t="s">
        <v>863</v>
      </c>
      <c r="I455" s="14" t="s">
        <v>147</v>
      </c>
      <c r="J455" s="15">
        <v>1000</v>
      </c>
      <c r="K455" s="14" t="s">
        <v>44</v>
      </c>
      <c r="L455" s="16">
        <v>86527000</v>
      </c>
      <c r="M455" s="17"/>
      <c r="N455" s="16">
        <v>81963685</v>
      </c>
      <c r="O455" s="16">
        <v>4563315</v>
      </c>
      <c r="P455" s="18">
        <v>5.2738624937880597E-2</v>
      </c>
      <c r="Q455" s="19"/>
    </row>
    <row r="456" spans="1:17">
      <c r="A456" s="13" t="s">
        <v>39</v>
      </c>
      <c r="B456" s="14" t="s">
        <v>40</v>
      </c>
      <c r="C456" s="14" t="s">
        <v>391</v>
      </c>
      <c r="D456" s="14" t="s">
        <v>859</v>
      </c>
      <c r="E456" s="14" t="s">
        <v>860</v>
      </c>
      <c r="F456" s="14" t="s">
        <v>528</v>
      </c>
      <c r="G456" s="14" t="s">
        <v>529</v>
      </c>
      <c r="H456" s="14" t="s">
        <v>864</v>
      </c>
      <c r="I456" s="14" t="s">
        <v>147</v>
      </c>
      <c r="J456" s="15">
        <v>1000</v>
      </c>
      <c r="K456" s="14" t="s">
        <v>44</v>
      </c>
      <c r="L456" s="16">
        <v>86527000</v>
      </c>
      <c r="M456" s="17"/>
      <c r="N456" s="16">
        <v>81963685</v>
      </c>
      <c r="O456" s="16">
        <v>4563315</v>
      </c>
      <c r="P456" s="18">
        <v>5.2738624937880597E-2</v>
      </c>
      <c r="Q456" s="19"/>
    </row>
    <row r="457" spans="1:17">
      <c r="A457" s="13" t="s">
        <v>39</v>
      </c>
      <c r="B457" s="14" t="s">
        <v>40</v>
      </c>
      <c r="C457" s="14" t="s">
        <v>391</v>
      </c>
      <c r="D457" s="14" t="s">
        <v>865</v>
      </c>
      <c r="E457" s="14" t="s">
        <v>866</v>
      </c>
      <c r="F457" s="14" t="s">
        <v>528</v>
      </c>
      <c r="G457" s="14" t="s">
        <v>529</v>
      </c>
      <c r="H457" s="14" t="s">
        <v>867</v>
      </c>
      <c r="I457" s="14" t="s">
        <v>147</v>
      </c>
      <c r="J457" s="15">
        <v>500</v>
      </c>
      <c r="K457" s="14" t="s">
        <v>44</v>
      </c>
      <c r="L457" s="16">
        <v>44440500</v>
      </c>
      <c r="M457" s="17"/>
      <c r="N457" s="16">
        <v>41850120</v>
      </c>
      <c r="O457" s="16">
        <v>2590380</v>
      </c>
      <c r="P457" s="18">
        <v>5.8288723124177197E-2</v>
      </c>
      <c r="Q457" s="19"/>
    </row>
    <row r="458" spans="1:17">
      <c r="A458" s="13" t="s">
        <v>39</v>
      </c>
      <c r="B458" s="14" t="s">
        <v>40</v>
      </c>
      <c r="C458" s="14" t="s">
        <v>391</v>
      </c>
      <c r="D458" s="14" t="s">
        <v>865</v>
      </c>
      <c r="E458" s="14" t="s">
        <v>866</v>
      </c>
      <c r="F458" s="14" t="s">
        <v>528</v>
      </c>
      <c r="G458" s="14" t="s">
        <v>529</v>
      </c>
      <c r="H458" s="14" t="s">
        <v>868</v>
      </c>
      <c r="I458" s="14" t="s">
        <v>147</v>
      </c>
      <c r="J458" s="15">
        <v>500</v>
      </c>
      <c r="K458" s="14" t="s">
        <v>44</v>
      </c>
      <c r="L458" s="16">
        <v>44440500</v>
      </c>
      <c r="M458" s="17"/>
      <c r="N458" s="16">
        <v>41850120</v>
      </c>
      <c r="O458" s="16">
        <v>2590380</v>
      </c>
      <c r="P458" s="18">
        <v>5.8288723124177197E-2</v>
      </c>
      <c r="Q458" s="19"/>
    </row>
    <row r="459" spans="1:17">
      <c r="A459" s="13" t="s">
        <v>39</v>
      </c>
      <c r="B459" s="14" t="s">
        <v>40</v>
      </c>
      <c r="C459" s="14" t="s">
        <v>391</v>
      </c>
      <c r="D459" s="14" t="s">
        <v>865</v>
      </c>
      <c r="E459" s="14" t="s">
        <v>866</v>
      </c>
      <c r="F459" s="14"/>
      <c r="G459" s="14"/>
      <c r="H459" s="14" t="s">
        <v>869</v>
      </c>
      <c r="I459" s="14"/>
      <c r="J459" s="15"/>
      <c r="K459" s="14" t="s">
        <v>44</v>
      </c>
      <c r="L459" s="16"/>
      <c r="M459" s="17"/>
      <c r="N459" s="16">
        <v>18441215</v>
      </c>
      <c r="O459" s="16">
        <v>-18441215</v>
      </c>
      <c r="P459" s="18"/>
      <c r="Q459" s="19"/>
    </row>
    <row r="460" spans="1:17">
      <c r="A460" s="13" t="s">
        <v>39</v>
      </c>
      <c r="B460" s="14" t="s">
        <v>40</v>
      </c>
      <c r="C460" s="14" t="s">
        <v>391</v>
      </c>
      <c r="D460" s="14" t="s">
        <v>870</v>
      </c>
      <c r="E460" s="14" t="s">
        <v>871</v>
      </c>
      <c r="F460" s="14" t="s">
        <v>403</v>
      </c>
      <c r="G460" s="14" t="s">
        <v>404</v>
      </c>
      <c r="H460" s="14" t="s">
        <v>872</v>
      </c>
      <c r="I460" s="14" t="s">
        <v>147</v>
      </c>
      <c r="J460" s="15">
        <v>225</v>
      </c>
      <c r="K460" s="14" t="s">
        <v>44</v>
      </c>
      <c r="L460" s="16">
        <v>39025294.799999997</v>
      </c>
      <c r="M460" s="17"/>
      <c r="N460" s="16">
        <v>32375301.5</v>
      </c>
      <c r="O460" s="16">
        <v>6649993.2999999998</v>
      </c>
      <c r="P460" s="18">
        <v>0.170402128518962</v>
      </c>
      <c r="Q460" s="19"/>
    </row>
    <row r="461" spans="1:17">
      <c r="A461" s="13" t="s">
        <v>39</v>
      </c>
      <c r="B461" s="14" t="s">
        <v>40</v>
      </c>
      <c r="C461" s="14" t="s">
        <v>391</v>
      </c>
      <c r="D461" s="14" t="s">
        <v>870</v>
      </c>
      <c r="E461" s="14" t="s">
        <v>871</v>
      </c>
      <c r="F461" s="14" t="s">
        <v>448</v>
      </c>
      <c r="G461" s="14" t="s">
        <v>449</v>
      </c>
      <c r="H461" s="14" t="s">
        <v>873</v>
      </c>
      <c r="I461" s="14" t="s">
        <v>147</v>
      </c>
      <c r="J461" s="15">
        <v>450</v>
      </c>
      <c r="K461" s="14" t="s">
        <v>44</v>
      </c>
      <c r="L461" s="16">
        <v>79768800</v>
      </c>
      <c r="M461" s="17"/>
      <c r="N461" s="16">
        <v>65784951</v>
      </c>
      <c r="O461" s="16">
        <v>13983849</v>
      </c>
      <c r="P461" s="18">
        <v>0.17530474320787001</v>
      </c>
      <c r="Q461" s="19"/>
    </row>
    <row r="462" spans="1:17">
      <c r="A462" s="13" t="s">
        <v>39</v>
      </c>
      <c r="B462" s="14" t="s">
        <v>40</v>
      </c>
      <c r="C462" s="14" t="s">
        <v>391</v>
      </c>
      <c r="D462" s="14" t="s">
        <v>874</v>
      </c>
      <c r="E462" s="14" t="s">
        <v>875</v>
      </c>
      <c r="F462" s="14" t="s">
        <v>387</v>
      </c>
      <c r="G462" s="14" t="s">
        <v>388</v>
      </c>
      <c r="H462" s="14" t="s">
        <v>876</v>
      </c>
      <c r="I462" s="14" t="s">
        <v>147</v>
      </c>
      <c r="J462" s="15">
        <v>5000</v>
      </c>
      <c r="K462" s="14" t="s">
        <v>44</v>
      </c>
      <c r="L462" s="16">
        <v>188335000</v>
      </c>
      <c r="M462" s="17"/>
      <c r="N462" s="16">
        <v>169324999.90000001</v>
      </c>
      <c r="O462" s="16">
        <v>19010000.100000001</v>
      </c>
      <c r="P462" s="18">
        <v>0.100937160379111</v>
      </c>
      <c r="Q462" s="19"/>
    </row>
    <row r="463" spans="1:17">
      <c r="A463" s="13" t="s">
        <v>39</v>
      </c>
      <c r="B463" s="14" t="s">
        <v>40</v>
      </c>
      <c r="C463" s="14" t="s">
        <v>391</v>
      </c>
      <c r="D463" s="14" t="s">
        <v>874</v>
      </c>
      <c r="E463" s="14" t="s">
        <v>875</v>
      </c>
      <c r="F463" s="14" t="s">
        <v>448</v>
      </c>
      <c r="G463" s="14" t="s">
        <v>449</v>
      </c>
      <c r="H463" s="14" t="s">
        <v>877</v>
      </c>
      <c r="I463" s="14" t="s">
        <v>147</v>
      </c>
      <c r="J463" s="15">
        <v>725</v>
      </c>
      <c r="K463" s="14" t="s">
        <v>44</v>
      </c>
      <c r="L463" s="16">
        <v>27308575</v>
      </c>
      <c r="M463" s="17"/>
      <c r="N463" s="16">
        <v>24552125.059999999</v>
      </c>
      <c r="O463" s="16">
        <v>2756449.94</v>
      </c>
      <c r="P463" s="18">
        <v>0.10093715765102999</v>
      </c>
      <c r="Q463" s="19"/>
    </row>
    <row r="464" spans="1:17">
      <c r="A464" s="13" t="s">
        <v>39</v>
      </c>
      <c r="B464" s="14" t="s">
        <v>40</v>
      </c>
      <c r="C464" s="14" t="s">
        <v>391</v>
      </c>
      <c r="D464" s="14" t="s">
        <v>878</v>
      </c>
      <c r="E464" s="14" t="s">
        <v>879</v>
      </c>
      <c r="F464" s="14" t="s">
        <v>528</v>
      </c>
      <c r="G464" s="14" t="s">
        <v>529</v>
      </c>
      <c r="H464" s="14" t="s">
        <v>880</v>
      </c>
      <c r="I464" s="14" t="s">
        <v>147</v>
      </c>
      <c r="J464" s="15">
        <v>500</v>
      </c>
      <c r="K464" s="14" t="s">
        <v>44</v>
      </c>
      <c r="L464" s="16">
        <v>43454500</v>
      </c>
      <c r="M464" s="17"/>
      <c r="N464" s="16">
        <v>42805458.75</v>
      </c>
      <c r="O464" s="16">
        <v>649041.25</v>
      </c>
      <c r="P464" s="18">
        <v>1.4936111334844401E-2</v>
      </c>
      <c r="Q464" s="19"/>
    </row>
    <row r="465" spans="1:17">
      <c r="A465" s="13" t="s">
        <v>39</v>
      </c>
      <c r="B465" s="14" t="s">
        <v>40</v>
      </c>
      <c r="C465" s="14" t="s">
        <v>391</v>
      </c>
      <c r="D465" s="14" t="s">
        <v>881</v>
      </c>
      <c r="E465" s="14" t="s">
        <v>882</v>
      </c>
      <c r="F465" s="14" t="s">
        <v>883</v>
      </c>
      <c r="G465" s="14" t="s">
        <v>884</v>
      </c>
      <c r="H465" s="14" t="s">
        <v>885</v>
      </c>
      <c r="I465" s="14" t="s">
        <v>147</v>
      </c>
      <c r="J465" s="15">
        <v>6000</v>
      </c>
      <c r="K465" s="14" t="s">
        <v>44</v>
      </c>
      <c r="L465" s="16">
        <v>1069614000</v>
      </c>
      <c r="M465" s="17"/>
      <c r="N465" s="16">
        <v>1014750410</v>
      </c>
      <c r="O465" s="16">
        <v>54863590</v>
      </c>
      <c r="P465" s="18">
        <v>5.1292886966700098E-2</v>
      </c>
      <c r="Q465" s="19"/>
    </row>
    <row r="466" spans="1:17">
      <c r="A466" s="13" t="s">
        <v>39</v>
      </c>
      <c r="B466" s="14" t="s">
        <v>40</v>
      </c>
      <c r="C466" s="14" t="s">
        <v>391</v>
      </c>
      <c r="D466" s="14" t="s">
        <v>886</v>
      </c>
      <c r="E466" s="14" t="s">
        <v>887</v>
      </c>
      <c r="F466" s="14" t="s">
        <v>272</v>
      </c>
      <c r="G466" s="14" t="s">
        <v>273</v>
      </c>
      <c r="H466" s="14" t="s">
        <v>888</v>
      </c>
      <c r="I466" s="14" t="s">
        <v>147</v>
      </c>
      <c r="J466" s="15">
        <v>4000</v>
      </c>
      <c r="K466" s="14" t="s">
        <v>44</v>
      </c>
      <c r="L466" s="16">
        <v>483004000</v>
      </c>
      <c r="M466" s="17"/>
      <c r="N466" s="16">
        <v>406171620</v>
      </c>
      <c r="O466" s="16">
        <v>76832380</v>
      </c>
      <c r="P466" s="18">
        <v>0.15907193315169199</v>
      </c>
      <c r="Q466" s="19"/>
    </row>
    <row r="467" spans="1:17">
      <c r="A467" s="13" t="s">
        <v>39</v>
      </c>
      <c r="B467" s="14" t="s">
        <v>40</v>
      </c>
      <c r="C467" s="14" t="s">
        <v>391</v>
      </c>
      <c r="D467" s="14" t="s">
        <v>886</v>
      </c>
      <c r="E467" s="14" t="s">
        <v>887</v>
      </c>
      <c r="F467" s="14" t="s">
        <v>272</v>
      </c>
      <c r="G467" s="14" t="s">
        <v>273</v>
      </c>
      <c r="H467" s="14" t="s">
        <v>889</v>
      </c>
      <c r="I467" s="14" t="s">
        <v>147</v>
      </c>
      <c r="J467" s="15">
        <v>3000</v>
      </c>
      <c r="K467" s="14" t="s">
        <v>44</v>
      </c>
      <c r="L467" s="16">
        <v>362253000</v>
      </c>
      <c r="M467" s="17"/>
      <c r="N467" s="16">
        <v>303408195</v>
      </c>
      <c r="O467" s="16">
        <v>58844805</v>
      </c>
      <c r="P467" s="18">
        <v>0.16244118061134</v>
      </c>
      <c r="Q467" s="19"/>
    </row>
    <row r="468" spans="1:17">
      <c r="A468" s="13" t="s">
        <v>39</v>
      </c>
      <c r="B468" s="14" t="s">
        <v>40</v>
      </c>
      <c r="C468" s="14" t="s">
        <v>391</v>
      </c>
      <c r="D468" s="14" t="s">
        <v>886</v>
      </c>
      <c r="E468" s="14" t="s">
        <v>887</v>
      </c>
      <c r="F468" s="14"/>
      <c r="G468" s="14"/>
      <c r="H468" s="14" t="s">
        <v>890</v>
      </c>
      <c r="I468" s="14"/>
      <c r="J468" s="15"/>
      <c r="K468" s="14" t="s">
        <v>44</v>
      </c>
      <c r="L468" s="16"/>
      <c r="M468" s="17"/>
      <c r="N468" s="16">
        <v>2055900</v>
      </c>
      <c r="O468" s="16">
        <v>-2055900</v>
      </c>
      <c r="P468" s="18"/>
      <c r="Q468" s="19"/>
    </row>
    <row r="469" spans="1:17">
      <c r="A469" s="13" t="s">
        <v>39</v>
      </c>
      <c r="B469" s="14" t="s">
        <v>40</v>
      </c>
      <c r="C469" s="14" t="s">
        <v>391</v>
      </c>
      <c r="D469" s="14" t="s">
        <v>891</v>
      </c>
      <c r="E469" s="14" t="s">
        <v>892</v>
      </c>
      <c r="F469" s="14" t="s">
        <v>893</v>
      </c>
      <c r="G469" s="14" t="s">
        <v>894</v>
      </c>
      <c r="H469" s="14" t="s">
        <v>895</v>
      </c>
      <c r="I469" s="14" t="s">
        <v>147</v>
      </c>
      <c r="J469" s="15">
        <v>125</v>
      </c>
      <c r="K469" s="14" t="s">
        <v>44</v>
      </c>
      <c r="L469" s="16">
        <v>16117000</v>
      </c>
      <c r="M469" s="17"/>
      <c r="N469" s="16">
        <v>13308336.25</v>
      </c>
      <c r="O469" s="16">
        <v>2808663.75</v>
      </c>
      <c r="P469" s="18">
        <v>0.17426715579822499</v>
      </c>
      <c r="Q469" s="19"/>
    </row>
    <row r="470" spans="1:17">
      <c r="A470" s="13" t="s">
        <v>39</v>
      </c>
      <c r="B470" s="14" t="s">
        <v>40</v>
      </c>
      <c r="C470" s="14" t="s">
        <v>391</v>
      </c>
      <c r="D470" s="14" t="s">
        <v>891</v>
      </c>
      <c r="E470" s="14" t="s">
        <v>892</v>
      </c>
      <c r="F470" s="14" t="s">
        <v>403</v>
      </c>
      <c r="G470" s="14" t="s">
        <v>404</v>
      </c>
      <c r="H470" s="14" t="s">
        <v>896</v>
      </c>
      <c r="I470" s="14" t="s">
        <v>147</v>
      </c>
      <c r="J470" s="15">
        <v>500</v>
      </c>
      <c r="K470" s="14" t="s">
        <v>44</v>
      </c>
      <c r="L470" s="16">
        <v>57180500</v>
      </c>
      <c r="M470" s="17"/>
      <c r="N470" s="16">
        <v>53486235</v>
      </c>
      <c r="O470" s="16">
        <v>3694265</v>
      </c>
      <c r="P470" s="18">
        <v>6.4607077587639103E-2</v>
      </c>
      <c r="Q470" s="19"/>
    </row>
    <row r="471" spans="1:17">
      <c r="A471" s="13" t="s">
        <v>39</v>
      </c>
      <c r="B471" s="14" t="s">
        <v>40</v>
      </c>
      <c r="C471" s="14" t="s">
        <v>391</v>
      </c>
      <c r="D471" s="14" t="s">
        <v>891</v>
      </c>
      <c r="E471" s="14" t="s">
        <v>892</v>
      </c>
      <c r="F471" s="14" t="s">
        <v>394</v>
      </c>
      <c r="G471" s="14" t="s">
        <v>395</v>
      </c>
      <c r="H471" s="14" t="s">
        <v>897</v>
      </c>
      <c r="I471" s="14" t="s">
        <v>147</v>
      </c>
      <c r="J471" s="15">
        <v>75</v>
      </c>
      <c r="K471" s="14" t="s">
        <v>44</v>
      </c>
      <c r="L471" s="16">
        <v>8654175</v>
      </c>
      <c r="M471" s="17"/>
      <c r="N471" s="16">
        <v>8022935.25</v>
      </c>
      <c r="O471" s="16">
        <v>631239.75</v>
      </c>
      <c r="P471" s="18">
        <v>7.2940488261446002E-2</v>
      </c>
      <c r="Q471" s="19"/>
    </row>
    <row r="472" spans="1:17">
      <c r="A472" s="13" t="s">
        <v>39</v>
      </c>
      <c r="B472" s="14" t="s">
        <v>40</v>
      </c>
      <c r="C472" s="14" t="s">
        <v>391</v>
      </c>
      <c r="D472" s="14" t="s">
        <v>891</v>
      </c>
      <c r="E472" s="14" t="s">
        <v>892</v>
      </c>
      <c r="F472" s="14" t="s">
        <v>394</v>
      </c>
      <c r="G472" s="14" t="s">
        <v>395</v>
      </c>
      <c r="H472" s="14" t="s">
        <v>898</v>
      </c>
      <c r="I472" s="14" t="s">
        <v>147</v>
      </c>
      <c r="J472" s="15">
        <v>1075</v>
      </c>
      <c r="K472" s="14" t="s">
        <v>44</v>
      </c>
      <c r="L472" s="16">
        <v>124043175</v>
      </c>
      <c r="M472" s="17"/>
      <c r="N472" s="16">
        <v>114944827.25</v>
      </c>
      <c r="O472" s="16">
        <v>9098347.75</v>
      </c>
      <c r="P472" s="18">
        <v>7.3348233387286299E-2</v>
      </c>
      <c r="Q472" s="19"/>
    </row>
    <row r="473" spans="1:17">
      <c r="A473" s="13" t="s">
        <v>39</v>
      </c>
      <c r="B473" s="14" t="s">
        <v>40</v>
      </c>
      <c r="C473" s="14" t="s">
        <v>391</v>
      </c>
      <c r="D473" s="14" t="s">
        <v>899</v>
      </c>
      <c r="E473" s="14" t="s">
        <v>900</v>
      </c>
      <c r="F473" s="14" t="s">
        <v>403</v>
      </c>
      <c r="G473" s="14" t="s">
        <v>404</v>
      </c>
      <c r="H473" s="14" t="s">
        <v>901</v>
      </c>
      <c r="I473" s="14" t="s">
        <v>147</v>
      </c>
      <c r="J473" s="15">
        <v>450</v>
      </c>
      <c r="K473" s="14" t="s">
        <v>44</v>
      </c>
      <c r="L473" s="16">
        <v>53129250</v>
      </c>
      <c r="M473" s="17"/>
      <c r="N473" s="16">
        <v>48145658</v>
      </c>
      <c r="O473" s="16">
        <v>4983592</v>
      </c>
      <c r="P473" s="18">
        <v>9.3801286485316396E-2</v>
      </c>
      <c r="Q473" s="19"/>
    </row>
    <row r="474" spans="1:17">
      <c r="A474" s="13" t="s">
        <v>39</v>
      </c>
      <c r="B474" s="14" t="s">
        <v>40</v>
      </c>
      <c r="C474" s="14" t="s">
        <v>391</v>
      </c>
      <c r="D474" s="14" t="s">
        <v>899</v>
      </c>
      <c r="E474" s="14" t="s">
        <v>900</v>
      </c>
      <c r="F474" s="14" t="s">
        <v>403</v>
      </c>
      <c r="G474" s="14" t="s">
        <v>404</v>
      </c>
      <c r="H474" s="14" t="s">
        <v>902</v>
      </c>
      <c r="I474" s="14" t="s">
        <v>147</v>
      </c>
      <c r="J474" s="15">
        <v>75</v>
      </c>
      <c r="K474" s="14" t="s">
        <v>44</v>
      </c>
      <c r="L474" s="16">
        <v>8858700</v>
      </c>
      <c r="M474" s="17"/>
      <c r="N474" s="16">
        <v>8022935.25</v>
      </c>
      <c r="O474" s="16">
        <v>835764.75</v>
      </c>
      <c r="P474" s="18">
        <v>9.4343950015239195E-2</v>
      </c>
      <c r="Q474" s="19"/>
    </row>
    <row r="475" spans="1:17">
      <c r="A475" s="13" t="s">
        <v>39</v>
      </c>
      <c r="B475" s="14" t="s">
        <v>40</v>
      </c>
      <c r="C475" s="14" t="s">
        <v>391</v>
      </c>
      <c r="D475" s="14" t="s">
        <v>899</v>
      </c>
      <c r="E475" s="14" t="s">
        <v>900</v>
      </c>
      <c r="F475" s="14" t="s">
        <v>394</v>
      </c>
      <c r="G475" s="14" t="s">
        <v>395</v>
      </c>
      <c r="H475" s="14" t="s">
        <v>903</v>
      </c>
      <c r="I475" s="14" t="s">
        <v>147</v>
      </c>
      <c r="J475" s="15">
        <v>525</v>
      </c>
      <c r="K475" s="14" t="s">
        <v>44</v>
      </c>
      <c r="L475" s="16">
        <v>62541150</v>
      </c>
      <c r="M475" s="17"/>
      <c r="N475" s="16">
        <v>56160546.75</v>
      </c>
      <c r="O475" s="16">
        <v>6380603.25</v>
      </c>
      <c r="P475" s="18">
        <v>0.102022480398905</v>
      </c>
      <c r="Q475" s="19"/>
    </row>
    <row r="476" spans="1:17">
      <c r="A476" s="13" t="s">
        <v>39</v>
      </c>
      <c r="B476" s="14" t="s">
        <v>40</v>
      </c>
      <c r="C476" s="14" t="s">
        <v>391</v>
      </c>
      <c r="D476" s="14" t="s">
        <v>904</v>
      </c>
      <c r="E476" s="14" t="s">
        <v>905</v>
      </c>
      <c r="F476" s="14" t="s">
        <v>394</v>
      </c>
      <c r="G476" s="14" t="s">
        <v>395</v>
      </c>
      <c r="H476" s="14" t="s">
        <v>906</v>
      </c>
      <c r="I476" s="14" t="s">
        <v>147</v>
      </c>
      <c r="J476" s="15">
        <v>25</v>
      </c>
      <c r="K476" s="14" t="s">
        <v>44</v>
      </c>
      <c r="L476" s="16">
        <v>2878875</v>
      </c>
      <c r="M476" s="17"/>
      <c r="N476" s="16">
        <v>683.25</v>
      </c>
      <c r="O476" s="16">
        <v>2878191.75</v>
      </c>
      <c r="P476" s="18">
        <v>0.99976266770874</v>
      </c>
      <c r="Q476" s="19"/>
    </row>
    <row r="477" spans="1:17">
      <c r="A477" s="13" t="s">
        <v>39</v>
      </c>
      <c r="B477" s="14" t="s">
        <v>40</v>
      </c>
      <c r="C477" s="14" t="s">
        <v>391</v>
      </c>
      <c r="D477" s="14" t="s">
        <v>907</v>
      </c>
      <c r="E477" s="14" t="s">
        <v>908</v>
      </c>
      <c r="F477" s="14" t="s">
        <v>528</v>
      </c>
      <c r="G477" s="14" t="s">
        <v>529</v>
      </c>
      <c r="H477" s="14" t="s">
        <v>909</v>
      </c>
      <c r="I477" s="14" t="s">
        <v>147</v>
      </c>
      <c r="J477" s="15">
        <v>1000</v>
      </c>
      <c r="K477" s="14" t="s">
        <v>44</v>
      </c>
      <c r="L477" s="16">
        <v>88112000</v>
      </c>
      <c r="M477" s="17"/>
      <c r="N477" s="16">
        <v>83245680</v>
      </c>
      <c r="O477" s="16">
        <v>4866320</v>
      </c>
      <c r="P477" s="18">
        <v>5.5228799709460603E-2</v>
      </c>
      <c r="Q477" s="19"/>
    </row>
    <row r="478" spans="1:17">
      <c r="A478" s="13" t="s">
        <v>39</v>
      </c>
      <c r="B478" s="14" t="s">
        <v>40</v>
      </c>
      <c r="C478" s="14" t="s">
        <v>391</v>
      </c>
      <c r="D478" s="14" t="s">
        <v>907</v>
      </c>
      <c r="E478" s="14" t="s">
        <v>908</v>
      </c>
      <c r="F478" s="14" t="s">
        <v>528</v>
      </c>
      <c r="G478" s="14" t="s">
        <v>529</v>
      </c>
      <c r="H478" s="14" t="s">
        <v>910</v>
      </c>
      <c r="I478" s="14" t="s">
        <v>147</v>
      </c>
      <c r="J478" s="15">
        <v>1000</v>
      </c>
      <c r="K478" s="14" t="s">
        <v>44</v>
      </c>
      <c r="L478" s="16">
        <v>88112000</v>
      </c>
      <c r="M478" s="17"/>
      <c r="N478" s="16">
        <v>83245680</v>
      </c>
      <c r="O478" s="16">
        <v>4866320</v>
      </c>
      <c r="P478" s="18">
        <v>5.5228799709460603E-2</v>
      </c>
      <c r="Q478" s="19"/>
    </row>
    <row r="479" spans="1:17">
      <c r="A479" s="13" t="s">
        <v>39</v>
      </c>
      <c r="B479" s="14" t="s">
        <v>40</v>
      </c>
      <c r="C479" s="14" t="s">
        <v>391</v>
      </c>
      <c r="D479" s="14" t="s">
        <v>907</v>
      </c>
      <c r="E479" s="14" t="s">
        <v>908</v>
      </c>
      <c r="F479" s="14" t="s">
        <v>528</v>
      </c>
      <c r="G479" s="14" t="s">
        <v>529</v>
      </c>
      <c r="H479" s="14" t="s">
        <v>911</v>
      </c>
      <c r="I479" s="14" t="s">
        <v>147</v>
      </c>
      <c r="J479" s="15">
        <v>1000</v>
      </c>
      <c r="K479" s="14" t="s">
        <v>44</v>
      </c>
      <c r="L479" s="16">
        <v>88112000</v>
      </c>
      <c r="M479" s="17"/>
      <c r="N479" s="16">
        <v>83245680</v>
      </c>
      <c r="O479" s="16">
        <v>4866320</v>
      </c>
      <c r="P479" s="18">
        <v>5.5228799709460603E-2</v>
      </c>
      <c r="Q479" s="19"/>
    </row>
    <row r="480" spans="1:17">
      <c r="A480" s="13" t="s">
        <v>39</v>
      </c>
      <c r="B480" s="14" t="s">
        <v>40</v>
      </c>
      <c r="C480" s="14" t="s">
        <v>391</v>
      </c>
      <c r="D480" s="14" t="s">
        <v>907</v>
      </c>
      <c r="E480" s="14" t="s">
        <v>908</v>
      </c>
      <c r="F480" s="14" t="s">
        <v>528</v>
      </c>
      <c r="G480" s="14" t="s">
        <v>529</v>
      </c>
      <c r="H480" s="14" t="s">
        <v>912</v>
      </c>
      <c r="I480" s="14" t="s">
        <v>147</v>
      </c>
      <c r="J480" s="15">
        <v>1000</v>
      </c>
      <c r="K480" s="14" t="s">
        <v>44</v>
      </c>
      <c r="L480" s="16">
        <v>88112000</v>
      </c>
      <c r="M480" s="17"/>
      <c r="N480" s="16">
        <v>83245680</v>
      </c>
      <c r="O480" s="16">
        <v>4866320</v>
      </c>
      <c r="P480" s="18">
        <v>5.5228799709460603E-2</v>
      </c>
      <c r="Q480" s="19"/>
    </row>
    <row r="481" spans="1:17">
      <c r="A481" s="13" t="s">
        <v>39</v>
      </c>
      <c r="B481" s="14" t="s">
        <v>40</v>
      </c>
      <c r="C481" s="14" t="s">
        <v>391</v>
      </c>
      <c r="D481" s="14" t="s">
        <v>907</v>
      </c>
      <c r="E481" s="14" t="s">
        <v>908</v>
      </c>
      <c r="F481" s="14" t="s">
        <v>528</v>
      </c>
      <c r="G481" s="14" t="s">
        <v>529</v>
      </c>
      <c r="H481" s="14" t="s">
        <v>913</v>
      </c>
      <c r="I481" s="14" t="s">
        <v>147</v>
      </c>
      <c r="J481" s="15">
        <v>3000</v>
      </c>
      <c r="K481" s="14" t="s">
        <v>44</v>
      </c>
      <c r="L481" s="16">
        <v>264336000</v>
      </c>
      <c r="M481" s="17"/>
      <c r="N481" s="16">
        <v>249737040</v>
      </c>
      <c r="O481" s="16">
        <v>14598960</v>
      </c>
      <c r="P481" s="18">
        <v>5.5228799709460603E-2</v>
      </c>
      <c r="Q481" s="19"/>
    </row>
    <row r="482" spans="1:17">
      <c r="A482" s="13" t="s">
        <v>39</v>
      </c>
      <c r="B482" s="14" t="s">
        <v>40</v>
      </c>
      <c r="C482" s="14" t="s">
        <v>391</v>
      </c>
      <c r="D482" s="14" t="s">
        <v>907</v>
      </c>
      <c r="E482" s="14" t="s">
        <v>908</v>
      </c>
      <c r="F482" s="14" t="s">
        <v>528</v>
      </c>
      <c r="G482" s="14" t="s">
        <v>529</v>
      </c>
      <c r="H482" s="14" t="s">
        <v>914</v>
      </c>
      <c r="I482" s="14" t="s">
        <v>147</v>
      </c>
      <c r="J482" s="15">
        <v>3000</v>
      </c>
      <c r="K482" s="14" t="s">
        <v>44</v>
      </c>
      <c r="L482" s="16">
        <v>264336000</v>
      </c>
      <c r="M482" s="17"/>
      <c r="N482" s="16">
        <v>249737040</v>
      </c>
      <c r="O482" s="16">
        <v>14598960</v>
      </c>
      <c r="P482" s="18">
        <v>5.5228799709460603E-2</v>
      </c>
      <c r="Q482" s="19"/>
    </row>
    <row r="483" spans="1:17">
      <c r="A483" s="13" t="s">
        <v>39</v>
      </c>
      <c r="B483" s="14" t="s">
        <v>40</v>
      </c>
      <c r="C483" s="14" t="s">
        <v>391</v>
      </c>
      <c r="D483" s="14" t="s">
        <v>907</v>
      </c>
      <c r="E483" s="14" t="s">
        <v>908</v>
      </c>
      <c r="F483" s="14" t="s">
        <v>528</v>
      </c>
      <c r="G483" s="14" t="s">
        <v>529</v>
      </c>
      <c r="H483" s="14" t="s">
        <v>915</v>
      </c>
      <c r="I483" s="14" t="s">
        <v>147</v>
      </c>
      <c r="J483" s="15">
        <v>1000</v>
      </c>
      <c r="K483" s="14" t="s">
        <v>44</v>
      </c>
      <c r="L483" s="16">
        <v>88112000</v>
      </c>
      <c r="M483" s="17"/>
      <c r="N483" s="16">
        <v>83245680</v>
      </c>
      <c r="O483" s="16">
        <v>4866320</v>
      </c>
      <c r="P483" s="18">
        <v>5.5228799709460603E-2</v>
      </c>
      <c r="Q483" s="19"/>
    </row>
    <row r="484" spans="1:17">
      <c r="A484" s="13" t="s">
        <v>39</v>
      </c>
      <c r="B484" s="14" t="s">
        <v>40</v>
      </c>
      <c r="C484" s="14" t="s">
        <v>391</v>
      </c>
      <c r="D484" s="14" t="s">
        <v>907</v>
      </c>
      <c r="E484" s="14" t="s">
        <v>908</v>
      </c>
      <c r="F484" s="14" t="s">
        <v>528</v>
      </c>
      <c r="G484" s="14" t="s">
        <v>529</v>
      </c>
      <c r="H484" s="14" t="s">
        <v>916</v>
      </c>
      <c r="I484" s="14" t="s">
        <v>147</v>
      </c>
      <c r="J484" s="15">
        <v>3000</v>
      </c>
      <c r="K484" s="14" t="s">
        <v>44</v>
      </c>
      <c r="L484" s="16">
        <v>264336000</v>
      </c>
      <c r="M484" s="17"/>
      <c r="N484" s="16">
        <v>249737040</v>
      </c>
      <c r="O484" s="16">
        <v>14598960</v>
      </c>
      <c r="P484" s="18">
        <v>5.5228799709460603E-2</v>
      </c>
      <c r="Q484" s="19"/>
    </row>
    <row r="485" spans="1:17">
      <c r="A485" s="13" t="s">
        <v>39</v>
      </c>
      <c r="B485" s="14" t="s">
        <v>40</v>
      </c>
      <c r="C485" s="14" t="s">
        <v>391</v>
      </c>
      <c r="D485" s="14" t="s">
        <v>907</v>
      </c>
      <c r="E485" s="14" t="s">
        <v>908</v>
      </c>
      <c r="F485" s="14" t="s">
        <v>528</v>
      </c>
      <c r="G485" s="14" t="s">
        <v>529</v>
      </c>
      <c r="H485" s="14" t="s">
        <v>917</v>
      </c>
      <c r="I485" s="14" t="s">
        <v>147</v>
      </c>
      <c r="J485" s="15">
        <v>1000</v>
      </c>
      <c r="K485" s="14" t="s">
        <v>44</v>
      </c>
      <c r="L485" s="16">
        <v>88112000</v>
      </c>
      <c r="M485" s="17"/>
      <c r="N485" s="16">
        <v>82941210</v>
      </c>
      <c r="O485" s="16">
        <v>5170790</v>
      </c>
      <c r="P485" s="18">
        <v>5.8684288178681598E-2</v>
      </c>
      <c r="Q485" s="19"/>
    </row>
    <row r="486" spans="1:17">
      <c r="A486" s="13" t="s">
        <v>39</v>
      </c>
      <c r="B486" s="14" t="s">
        <v>40</v>
      </c>
      <c r="C486" s="14" t="s">
        <v>391</v>
      </c>
      <c r="D486" s="14" t="s">
        <v>907</v>
      </c>
      <c r="E486" s="14" t="s">
        <v>908</v>
      </c>
      <c r="F486" s="14" t="s">
        <v>528</v>
      </c>
      <c r="G486" s="14" t="s">
        <v>529</v>
      </c>
      <c r="H486" s="14" t="s">
        <v>918</v>
      </c>
      <c r="I486" s="14" t="s">
        <v>147</v>
      </c>
      <c r="J486" s="15">
        <v>2000</v>
      </c>
      <c r="K486" s="14" t="s">
        <v>44</v>
      </c>
      <c r="L486" s="16">
        <v>176224000</v>
      </c>
      <c r="M486" s="17"/>
      <c r="N486" s="16">
        <v>165882420</v>
      </c>
      <c r="O486" s="16">
        <v>10341580</v>
      </c>
      <c r="P486" s="18">
        <v>5.8684288178681598E-2</v>
      </c>
      <c r="Q486" s="19"/>
    </row>
    <row r="487" spans="1:17">
      <c r="A487" s="13" t="s">
        <v>39</v>
      </c>
      <c r="B487" s="14" t="s">
        <v>40</v>
      </c>
      <c r="C487" s="14" t="s">
        <v>391</v>
      </c>
      <c r="D487" s="14" t="s">
        <v>919</v>
      </c>
      <c r="E487" s="14" t="s">
        <v>920</v>
      </c>
      <c r="F487" s="14" t="s">
        <v>893</v>
      </c>
      <c r="G487" s="14" t="s">
        <v>894</v>
      </c>
      <c r="H487" s="14" t="s">
        <v>921</v>
      </c>
      <c r="I487" s="14" t="s">
        <v>147</v>
      </c>
      <c r="J487" s="15">
        <v>100</v>
      </c>
      <c r="K487" s="14" t="s">
        <v>44</v>
      </c>
      <c r="L487" s="16">
        <v>21459000</v>
      </c>
      <c r="M487" s="17"/>
      <c r="N487" s="16">
        <v>19240155</v>
      </c>
      <c r="O487" s="16">
        <v>2218845</v>
      </c>
      <c r="P487" s="18">
        <v>0.103399273032294</v>
      </c>
      <c r="Q487" s="19"/>
    </row>
    <row r="488" spans="1:17">
      <c r="A488" s="13" t="s">
        <v>39</v>
      </c>
      <c r="B488" s="14" t="s">
        <v>40</v>
      </c>
      <c r="C488" s="14" t="s">
        <v>391</v>
      </c>
      <c r="D488" s="14" t="s">
        <v>919</v>
      </c>
      <c r="E488" s="14" t="s">
        <v>920</v>
      </c>
      <c r="F488" s="14" t="s">
        <v>394</v>
      </c>
      <c r="G488" s="14" t="s">
        <v>395</v>
      </c>
      <c r="H488" s="14" t="s">
        <v>922</v>
      </c>
      <c r="I488" s="14" t="s">
        <v>147</v>
      </c>
      <c r="J488" s="15">
        <v>50</v>
      </c>
      <c r="K488" s="14" t="s">
        <v>44</v>
      </c>
      <c r="L488" s="16">
        <v>10499400</v>
      </c>
      <c r="M488" s="17"/>
      <c r="N488" s="16">
        <v>9620077.5</v>
      </c>
      <c r="O488" s="16">
        <v>879322.5</v>
      </c>
      <c r="P488" s="18">
        <v>8.37497857020401E-2</v>
      </c>
      <c r="Q488" s="19"/>
    </row>
    <row r="489" spans="1:17">
      <c r="A489" s="13" t="s">
        <v>39</v>
      </c>
      <c r="B489" s="14" t="s">
        <v>40</v>
      </c>
      <c r="C489" s="14" t="s">
        <v>391</v>
      </c>
      <c r="D489" s="14" t="s">
        <v>919</v>
      </c>
      <c r="E489" s="14" t="s">
        <v>920</v>
      </c>
      <c r="F489" s="14" t="s">
        <v>394</v>
      </c>
      <c r="G489" s="14" t="s">
        <v>395</v>
      </c>
      <c r="H489" s="14" t="s">
        <v>923</v>
      </c>
      <c r="I489" s="14" t="s">
        <v>147</v>
      </c>
      <c r="J489" s="15">
        <v>250</v>
      </c>
      <c r="K489" s="14" t="s">
        <v>44</v>
      </c>
      <c r="L489" s="16">
        <v>52497000</v>
      </c>
      <c r="M489" s="17"/>
      <c r="N489" s="16">
        <v>48100387.5</v>
      </c>
      <c r="O489" s="16">
        <v>4396612.5</v>
      </c>
      <c r="P489" s="18">
        <v>8.37497857020401E-2</v>
      </c>
      <c r="Q489" s="19"/>
    </row>
    <row r="490" spans="1:17">
      <c r="A490" s="13" t="s">
        <v>39</v>
      </c>
      <c r="B490" s="14" t="s">
        <v>40</v>
      </c>
      <c r="C490" s="14" t="s">
        <v>391</v>
      </c>
      <c r="D490" s="14" t="s">
        <v>919</v>
      </c>
      <c r="E490" s="14" t="s">
        <v>920</v>
      </c>
      <c r="F490" s="14" t="s">
        <v>448</v>
      </c>
      <c r="G490" s="14" t="s">
        <v>449</v>
      </c>
      <c r="H490" s="14" t="s">
        <v>924</v>
      </c>
      <c r="I490" s="14" t="s">
        <v>147</v>
      </c>
      <c r="J490" s="15">
        <v>400</v>
      </c>
      <c r="K490" s="14" t="s">
        <v>44</v>
      </c>
      <c r="L490" s="16">
        <v>84929600</v>
      </c>
      <c r="M490" s="17"/>
      <c r="N490" s="16">
        <v>76960620</v>
      </c>
      <c r="O490" s="16">
        <v>7968980</v>
      </c>
      <c r="P490" s="18">
        <v>9.3830419547484001E-2</v>
      </c>
      <c r="Q490" s="19"/>
    </row>
    <row r="491" spans="1:17">
      <c r="A491" s="13" t="s">
        <v>39</v>
      </c>
      <c r="B491" s="14" t="s">
        <v>40</v>
      </c>
      <c r="C491" s="14" t="s">
        <v>391</v>
      </c>
      <c r="D491" s="14" t="s">
        <v>925</v>
      </c>
      <c r="E491" s="14" t="s">
        <v>926</v>
      </c>
      <c r="F491" s="14" t="s">
        <v>448</v>
      </c>
      <c r="G491" s="14" t="s">
        <v>449</v>
      </c>
      <c r="H491" s="14" t="s">
        <v>927</v>
      </c>
      <c r="I491" s="14" t="s">
        <v>147</v>
      </c>
      <c r="J491" s="15">
        <v>800</v>
      </c>
      <c r="K491" s="14" t="s">
        <v>44</v>
      </c>
      <c r="L491" s="16">
        <v>47650400</v>
      </c>
      <c r="M491" s="17"/>
      <c r="N491" s="16">
        <v>29920240</v>
      </c>
      <c r="O491" s="16">
        <v>17730160</v>
      </c>
      <c r="P491" s="18">
        <v>0.37208837701257402</v>
      </c>
      <c r="Q491" s="19"/>
    </row>
    <row r="492" spans="1:17">
      <c r="A492" s="13" t="s">
        <v>39</v>
      </c>
      <c r="B492" s="14" t="s">
        <v>40</v>
      </c>
      <c r="C492" s="14" t="s">
        <v>391</v>
      </c>
      <c r="D492" s="14" t="s">
        <v>925</v>
      </c>
      <c r="E492" s="14" t="s">
        <v>926</v>
      </c>
      <c r="F492" s="14" t="s">
        <v>448</v>
      </c>
      <c r="G492" s="14" t="s">
        <v>449</v>
      </c>
      <c r="H492" s="14" t="s">
        <v>928</v>
      </c>
      <c r="I492" s="14" t="s">
        <v>147</v>
      </c>
      <c r="J492" s="15">
        <v>1000</v>
      </c>
      <c r="K492" s="14" t="s">
        <v>44</v>
      </c>
      <c r="L492" s="16">
        <v>58068000</v>
      </c>
      <c r="M492" s="17"/>
      <c r="N492" s="16">
        <v>37400300</v>
      </c>
      <c r="O492" s="16">
        <v>20667700</v>
      </c>
      <c r="P492" s="18">
        <v>0.35592236688020901</v>
      </c>
      <c r="Q492" s="19"/>
    </row>
    <row r="493" spans="1:17">
      <c r="A493" s="13" t="s">
        <v>39</v>
      </c>
      <c r="B493" s="14" t="s">
        <v>40</v>
      </c>
      <c r="C493" s="14" t="s">
        <v>391</v>
      </c>
      <c r="D493" s="14" t="s">
        <v>929</v>
      </c>
      <c r="E493" s="14" t="s">
        <v>930</v>
      </c>
      <c r="F493" s="14" t="s">
        <v>394</v>
      </c>
      <c r="G493" s="14" t="s">
        <v>395</v>
      </c>
      <c r="H493" s="14" t="s">
        <v>931</v>
      </c>
      <c r="I493" s="14" t="s">
        <v>147</v>
      </c>
      <c r="J493" s="15">
        <v>300</v>
      </c>
      <c r="K493" s="14" t="s">
        <v>44</v>
      </c>
      <c r="L493" s="16">
        <v>54938100</v>
      </c>
      <c r="M493" s="17"/>
      <c r="N493" s="16">
        <v>38716200</v>
      </c>
      <c r="O493" s="16">
        <v>16221900</v>
      </c>
      <c r="P493" s="18">
        <v>0.29527595603051399</v>
      </c>
      <c r="Q493" s="19"/>
    </row>
    <row r="494" spans="1:17">
      <c r="A494" s="13" t="s">
        <v>39</v>
      </c>
      <c r="B494" s="14" t="s">
        <v>40</v>
      </c>
      <c r="C494" s="14" t="s">
        <v>391</v>
      </c>
      <c r="D494" s="14" t="s">
        <v>932</v>
      </c>
      <c r="E494" s="14" t="s">
        <v>933</v>
      </c>
      <c r="F494" s="14" t="s">
        <v>387</v>
      </c>
      <c r="G494" s="14" t="s">
        <v>388</v>
      </c>
      <c r="H494" s="14" t="s">
        <v>934</v>
      </c>
      <c r="I494" s="14" t="s">
        <v>147</v>
      </c>
      <c r="J494" s="15">
        <v>25</v>
      </c>
      <c r="K494" s="14" t="s">
        <v>44</v>
      </c>
      <c r="L494" s="16">
        <v>4533950</v>
      </c>
      <c r="M494" s="17"/>
      <c r="N494" s="16">
        <v>2753469</v>
      </c>
      <c r="O494" s="16">
        <v>1780481</v>
      </c>
      <c r="P494" s="18">
        <v>0.39269974304965799</v>
      </c>
      <c r="Q494" s="19"/>
    </row>
    <row r="495" spans="1:17">
      <c r="A495" s="13" t="s">
        <v>39</v>
      </c>
      <c r="B495" s="14" t="s">
        <v>40</v>
      </c>
      <c r="C495" s="14" t="s">
        <v>391</v>
      </c>
      <c r="D495" s="14" t="s">
        <v>935</v>
      </c>
      <c r="E495" s="14" t="s">
        <v>936</v>
      </c>
      <c r="F495" s="14" t="s">
        <v>523</v>
      </c>
      <c r="G495" s="14" t="s">
        <v>524</v>
      </c>
      <c r="H495" s="14" t="s">
        <v>937</v>
      </c>
      <c r="I495" s="14" t="s">
        <v>147</v>
      </c>
      <c r="J495" s="15">
        <v>400</v>
      </c>
      <c r="K495" s="14" t="s">
        <v>44</v>
      </c>
      <c r="L495" s="16">
        <v>25824800</v>
      </c>
      <c r="M495" s="17"/>
      <c r="N495" s="16">
        <v>22770300</v>
      </c>
      <c r="O495" s="16">
        <v>3054500</v>
      </c>
      <c r="P495" s="18">
        <v>0.11827777949877601</v>
      </c>
      <c r="Q495" s="19"/>
    </row>
    <row r="496" spans="1:17">
      <c r="A496" s="13" t="s">
        <v>39</v>
      </c>
      <c r="B496" s="14" t="s">
        <v>40</v>
      </c>
      <c r="C496" s="14" t="s">
        <v>391</v>
      </c>
      <c r="D496" s="14" t="s">
        <v>938</v>
      </c>
      <c r="E496" s="14" t="s">
        <v>939</v>
      </c>
      <c r="F496" s="14" t="s">
        <v>559</v>
      </c>
      <c r="G496" s="14" t="s">
        <v>560</v>
      </c>
      <c r="H496" s="14" t="s">
        <v>940</v>
      </c>
      <c r="I496" s="14" t="s">
        <v>125</v>
      </c>
      <c r="J496" s="15">
        <v>1</v>
      </c>
      <c r="K496" s="14" t="s">
        <v>44</v>
      </c>
      <c r="L496" s="16">
        <v>9050</v>
      </c>
      <c r="M496" s="17"/>
      <c r="N496" s="16">
        <v>8960</v>
      </c>
      <c r="O496" s="16">
        <v>90</v>
      </c>
      <c r="P496" s="18">
        <v>9.9447513812154602E-3</v>
      </c>
      <c r="Q496" s="19"/>
    </row>
    <row r="497" spans="1:17">
      <c r="A497" s="13" t="s">
        <v>39</v>
      </c>
      <c r="B497" s="14" t="s">
        <v>40</v>
      </c>
      <c r="C497" s="14" t="s">
        <v>391</v>
      </c>
      <c r="D497" s="14" t="s">
        <v>941</v>
      </c>
      <c r="E497" s="14" t="s">
        <v>942</v>
      </c>
      <c r="F497" s="14" t="s">
        <v>515</v>
      </c>
      <c r="G497" s="14" t="s">
        <v>516</v>
      </c>
      <c r="H497" s="14" t="s">
        <v>943</v>
      </c>
      <c r="I497" s="14" t="s">
        <v>125</v>
      </c>
      <c r="J497" s="15">
        <v>40</v>
      </c>
      <c r="K497" s="14" t="s">
        <v>44</v>
      </c>
      <c r="L497" s="16">
        <v>32746000</v>
      </c>
      <c r="M497" s="17"/>
      <c r="N497" s="16">
        <v>7602080</v>
      </c>
      <c r="O497" s="16">
        <v>25143920</v>
      </c>
      <c r="P497" s="18">
        <v>0.76784706529041702</v>
      </c>
      <c r="Q497" s="19"/>
    </row>
    <row r="498" spans="1:17">
      <c r="A498" s="13" t="s">
        <v>39</v>
      </c>
      <c r="B498" s="14" t="s">
        <v>40</v>
      </c>
      <c r="C498" s="14" t="s">
        <v>391</v>
      </c>
      <c r="D498" s="14" t="s">
        <v>944</v>
      </c>
      <c r="E498" s="14" t="s">
        <v>945</v>
      </c>
      <c r="F498" s="14" t="s">
        <v>394</v>
      </c>
      <c r="G498" s="14" t="s">
        <v>395</v>
      </c>
      <c r="H498" s="14" t="s">
        <v>946</v>
      </c>
      <c r="I498" s="14" t="s">
        <v>147</v>
      </c>
      <c r="J498" s="15">
        <v>25</v>
      </c>
      <c r="K498" s="14" t="s">
        <v>44</v>
      </c>
      <c r="L498" s="16">
        <v>2417550</v>
      </c>
      <c r="M498" s="17"/>
      <c r="N498" s="16">
        <v>2095928.9</v>
      </c>
      <c r="O498" s="16">
        <v>321621.09999999998</v>
      </c>
      <c r="P498" s="18">
        <v>0.133035966164091</v>
      </c>
      <c r="Q498" s="19"/>
    </row>
    <row r="499" spans="1:17">
      <c r="A499" s="13" t="s">
        <v>39</v>
      </c>
      <c r="B499" s="14" t="s">
        <v>40</v>
      </c>
      <c r="C499" s="14" t="s">
        <v>391</v>
      </c>
      <c r="D499" s="14" t="s">
        <v>947</v>
      </c>
      <c r="E499" s="14" t="s">
        <v>948</v>
      </c>
      <c r="F499" s="14" t="s">
        <v>515</v>
      </c>
      <c r="G499" s="14" t="s">
        <v>516</v>
      </c>
      <c r="H499" s="14" t="s">
        <v>949</v>
      </c>
      <c r="I499" s="14" t="s">
        <v>125</v>
      </c>
      <c r="J499" s="15">
        <v>40</v>
      </c>
      <c r="K499" s="14" t="s">
        <v>44</v>
      </c>
      <c r="L499" s="16">
        <v>32746000</v>
      </c>
      <c r="M499" s="17"/>
      <c r="N499" s="16">
        <v>7602080</v>
      </c>
      <c r="O499" s="16">
        <v>25143920</v>
      </c>
      <c r="P499" s="18">
        <v>0.76784706529041702</v>
      </c>
      <c r="Q499" s="19"/>
    </row>
    <row r="500" spans="1:17">
      <c r="A500" s="13" t="s">
        <v>39</v>
      </c>
      <c r="B500" s="14" t="s">
        <v>40</v>
      </c>
      <c r="C500" s="14" t="s">
        <v>391</v>
      </c>
      <c r="D500" s="14" t="s">
        <v>950</v>
      </c>
      <c r="E500" s="14" t="s">
        <v>951</v>
      </c>
      <c r="F500" s="14" t="s">
        <v>515</v>
      </c>
      <c r="G500" s="14" t="s">
        <v>516</v>
      </c>
      <c r="H500" s="14" t="s">
        <v>952</v>
      </c>
      <c r="I500" s="14" t="s">
        <v>125</v>
      </c>
      <c r="J500" s="15">
        <v>40</v>
      </c>
      <c r="K500" s="14" t="s">
        <v>44</v>
      </c>
      <c r="L500" s="16">
        <v>32746000</v>
      </c>
      <c r="M500" s="17"/>
      <c r="N500" s="16">
        <v>7602080</v>
      </c>
      <c r="O500" s="16">
        <v>25143920</v>
      </c>
      <c r="P500" s="18">
        <v>0.76784706529041702</v>
      </c>
      <c r="Q500" s="19"/>
    </row>
    <row r="501" spans="1:17">
      <c r="A501" s="13" t="s">
        <v>39</v>
      </c>
      <c r="B501" s="14" t="s">
        <v>40</v>
      </c>
      <c r="C501" s="14" t="s">
        <v>391</v>
      </c>
      <c r="D501" s="14" t="s">
        <v>953</v>
      </c>
      <c r="E501" s="14" t="s">
        <v>954</v>
      </c>
      <c r="F501" s="14" t="s">
        <v>559</v>
      </c>
      <c r="G501" s="14" t="s">
        <v>560</v>
      </c>
      <c r="H501" s="14" t="s">
        <v>955</v>
      </c>
      <c r="I501" s="14" t="s">
        <v>125</v>
      </c>
      <c r="J501" s="15">
        <v>43</v>
      </c>
      <c r="K501" s="14" t="s">
        <v>44</v>
      </c>
      <c r="L501" s="16">
        <v>517548</v>
      </c>
      <c r="M501" s="17"/>
      <c r="N501" s="16">
        <v>510288</v>
      </c>
      <c r="O501" s="16">
        <v>7260</v>
      </c>
      <c r="P501" s="18">
        <v>1.4027684388694299E-2</v>
      </c>
      <c r="Q501" s="19"/>
    </row>
    <row r="502" spans="1:17">
      <c r="A502" s="13" t="s">
        <v>39</v>
      </c>
      <c r="B502" s="14" t="s">
        <v>40</v>
      </c>
      <c r="C502" s="14" t="s">
        <v>391</v>
      </c>
      <c r="D502" s="14" t="s">
        <v>956</v>
      </c>
      <c r="E502" s="14" t="s">
        <v>957</v>
      </c>
      <c r="F502" s="14" t="s">
        <v>559</v>
      </c>
      <c r="G502" s="14" t="s">
        <v>560</v>
      </c>
      <c r="H502" s="14" t="s">
        <v>958</v>
      </c>
      <c r="I502" s="14" t="s">
        <v>125</v>
      </c>
      <c r="J502" s="15">
        <v>39</v>
      </c>
      <c r="K502" s="14" t="s">
        <v>44</v>
      </c>
      <c r="L502" s="16">
        <v>442455</v>
      </c>
      <c r="M502" s="17"/>
      <c r="N502" s="16">
        <v>436224</v>
      </c>
      <c r="O502" s="16">
        <v>6231</v>
      </c>
      <c r="P502" s="18">
        <v>1.40827880801437E-2</v>
      </c>
      <c r="Q502" s="19"/>
    </row>
    <row r="503" spans="1:17">
      <c r="A503" s="13" t="s">
        <v>39</v>
      </c>
      <c r="B503" s="14" t="s">
        <v>40</v>
      </c>
      <c r="C503" s="14" t="s">
        <v>391</v>
      </c>
      <c r="D503" s="14" t="s">
        <v>959</v>
      </c>
      <c r="E503" s="14" t="s">
        <v>960</v>
      </c>
      <c r="F503" s="14" t="s">
        <v>559</v>
      </c>
      <c r="G503" s="14" t="s">
        <v>560</v>
      </c>
      <c r="H503" s="14" t="s">
        <v>961</v>
      </c>
      <c r="I503" s="14" t="s">
        <v>125</v>
      </c>
      <c r="J503" s="15">
        <v>73</v>
      </c>
      <c r="K503" s="14" t="s">
        <v>44</v>
      </c>
      <c r="L503" s="16">
        <v>90958</v>
      </c>
      <c r="M503" s="17"/>
      <c r="N503" s="16">
        <v>89629.2</v>
      </c>
      <c r="O503" s="16">
        <v>1328.8</v>
      </c>
      <c r="P503" s="18">
        <v>1.46089403900701E-2</v>
      </c>
      <c r="Q503" s="19"/>
    </row>
    <row r="504" spans="1:17">
      <c r="A504" s="13" t="s">
        <v>39</v>
      </c>
      <c r="B504" s="14" t="s">
        <v>40</v>
      </c>
      <c r="C504" s="14" t="s">
        <v>391</v>
      </c>
      <c r="D504" s="14" t="s">
        <v>962</v>
      </c>
      <c r="E504" s="14" t="s">
        <v>963</v>
      </c>
      <c r="F504" s="14"/>
      <c r="G504" s="14"/>
      <c r="H504" s="14" t="s">
        <v>964</v>
      </c>
      <c r="I504" s="14"/>
      <c r="J504" s="15"/>
      <c r="K504" s="14" t="s">
        <v>44</v>
      </c>
      <c r="L504" s="16"/>
      <c r="M504" s="17"/>
      <c r="N504" s="16">
        <v>4068750</v>
      </c>
      <c r="O504" s="16">
        <v>-4068750</v>
      </c>
      <c r="P504" s="18"/>
      <c r="Q504" s="19"/>
    </row>
    <row r="505" spans="1:17">
      <c r="A505" s="13" t="s">
        <v>39</v>
      </c>
      <c r="B505" s="14" t="s">
        <v>40</v>
      </c>
      <c r="C505" s="14" t="s">
        <v>391</v>
      </c>
      <c r="D505" s="14" t="s">
        <v>965</v>
      </c>
      <c r="E505" s="14" t="s">
        <v>966</v>
      </c>
      <c r="F505" s="14" t="s">
        <v>559</v>
      </c>
      <c r="G505" s="14" t="s">
        <v>560</v>
      </c>
      <c r="H505" s="14" t="s">
        <v>967</v>
      </c>
      <c r="I505" s="14" t="s">
        <v>125</v>
      </c>
      <c r="J505" s="15">
        <v>513</v>
      </c>
      <c r="K505" s="14" t="s">
        <v>44</v>
      </c>
      <c r="L505" s="16">
        <v>8208</v>
      </c>
      <c r="M505" s="17"/>
      <c r="N505" s="16">
        <v>7642.8</v>
      </c>
      <c r="O505" s="16">
        <v>565.20000000000005</v>
      </c>
      <c r="P505" s="18">
        <v>6.8859649122806996E-2</v>
      </c>
      <c r="Q505" s="19"/>
    </row>
    <row r="506" spans="1:17">
      <c r="A506" s="13" t="s">
        <v>39</v>
      </c>
      <c r="B506" s="14" t="s">
        <v>40</v>
      </c>
      <c r="C506" s="14" t="s">
        <v>391</v>
      </c>
      <c r="D506" s="14" t="s">
        <v>968</v>
      </c>
      <c r="E506" s="14" t="s">
        <v>969</v>
      </c>
      <c r="F506" s="14" t="s">
        <v>559</v>
      </c>
      <c r="G506" s="14" t="s">
        <v>560</v>
      </c>
      <c r="H506" s="14" t="s">
        <v>970</v>
      </c>
      <c r="I506" s="14" t="s">
        <v>125</v>
      </c>
      <c r="J506" s="15">
        <v>120</v>
      </c>
      <c r="K506" s="14" t="s">
        <v>44</v>
      </c>
      <c r="L506" s="16">
        <v>60720</v>
      </c>
      <c r="M506" s="17"/>
      <c r="N506" s="16">
        <v>59752.800000000003</v>
      </c>
      <c r="O506" s="16">
        <v>967.2</v>
      </c>
      <c r="P506" s="18">
        <v>1.59288537549407E-2</v>
      </c>
      <c r="Q506" s="19">
        <v>-83505.3</v>
      </c>
    </row>
    <row r="507" spans="1:17">
      <c r="A507" s="13" t="s">
        <v>39</v>
      </c>
      <c r="B507" s="14" t="s">
        <v>40</v>
      </c>
      <c r="C507" s="14" t="s">
        <v>391</v>
      </c>
      <c r="D507" s="14" t="s">
        <v>971</v>
      </c>
      <c r="E507" s="14" t="s">
        <v>972</v>
      </c>
      <c r="F507" s="14" t="s">
        <v>559</v>
      </c>
      <c r="G507" s="14" t="s">
        <v>560</v>
      </c>
      <c r="H507" s="14" t="s">
        <v>973</v>
      </c>
      <c r="I507" s="14" t="s">
        <v>125</v>
      </c>
      <c r="J507" s="15">
        <v>122</v>
      </c>
      <c r="K507" s="14" t="s">
        <v>44</v>
      </c>
      <c r="L507" s="16">
        <v>136640</v>
      </c>
      <c r="M507" s="17"/>
      <c r="N507" s="16">
        <v>89285.29</v>
      </c>
      <c r="O507" s="16">
        <v>47354.71</v>
      </c>
      <c r="P507" s="18">
        <v>0.34656550058548002</v>
      </c>
      <c r="Q507" s="19"/>
    </row>
    <row r="508" spans="1:17">
      <c r="A508" s="13" t="s">
        <v>39</v>
      </c>
      <c r="B508" s="14" t="s">
        <v>40</v>
      </c>
      <c r="C508" s="14" t="s">
        <v>391</v>
      </c>
      <c r="D508" s="14" t="s">
        <v>974</v>
      </c>
      <c r="E508" s="14" t="s">
        <v>975</v>
      </c>
      <c r="F508" s="14" t="s">
        <v>190</v>
      </c>
      <c r="G508" s="14" t="s">
        <v>191</v>
      </c>
      <c r="H508" s="14" t="s">
        <v>976</v>
      </c>
      <c r="I508" s="14" t="s">
        <v>147</v>
      </c>
      <c r="J508" s="15">
        <v>300</v>
      </c>
      <c r="K508" s="14" t="s">
        <v>44</v>
      </c>
      <c r="L508" s="16">
        <v>695.1</v>
      </c>
      <c r="M508" s="17"/>
      <c r="N508" s="16">
        <v>39687300</v>
      </c>
      <c r="O508" s="16">
        <v>-39686604.899999999</v>
      </c>
      <c r="P508" s="18">
        <v>-9.9999000000000002</v>
      </c>
      <c r="Q508" s="19"/>
    </row>
    <row r="509" spans="1:17">
      <c r="A509" s="13" t="s">
        <v>39</v>
      </c>
      <c r="B509" s="14" t="s">
        <v>40</v>
      </c>
      <c r="C509" s="14" t="s">
        <v>391</v>
      </c>
      <c r="D509" s="14" t="s">
        <v>974</v>
      </c>
      <c r="E509" s="14" t="s">
        <v>975</v>
      </c>
      <c r="F509" s="14" t="s">
        <v>528</v>
      </c>
      <c r="G509" s="14" t="s">
        <v>529</v>
      </c>
      <c r="H509" s="14" t="s">
        <v>977</v>
      </c>
      <c r="I509" s="14" t="s">
        <v>147</v>
      </c>
      <c r="J509" s="15">
        <v>500</v>
      </c>
      <c r="K509" s="14" t="s">
        <v>44</v>
      </c>
      <c r="L509" s="16">
        <v>62007000</v>
      </c>
      <c r="M509" s="17"/>
      <c r="N509" s="16">
        <v>58307104.25</v>
      </c>
      <c r="O509" s="16">
        <v>3699895.75</v>
      </c>
      <c r="P509" s="18">
        <v>5.9669001080523101E-2</v>
      </c>
      <c r="Q509" s="19"/>
    </row>
    <row r="510" spans="1:17">
      <c r="A510" s="13" t="s">
        <v>39</v>
      </c>
      <c r="B510" s="14" t="s">
        <v>40</v>
      </c>
      <c r="C510" s="14" t="s">
        <v>391</v>
      </c>
      <c r="D510" s="14" t="s">
        <v>978</v>
      </c>
      <c r="E510" s="14" t="s">
        <v>979</v>
      </c>
      <c r="F510" s="14" t="s">
        <v>980</v>
      </c>
      <c r="G510" s="14" t="s">
        <v>981</v>
      </c>
      <c r="H510" s="14" t="s">
        <v>982</v>
      </c>
      <c r="I510" s="14" t="s">
        <v>147</v>
      </c>
      <c r="J510" s="15">
        <v>1000</v>
      </c>
      <c r="K510" s="14" t="s">
        <v>44</v>
      </c>
      <c r="L510" s="16">
        <v>87581000</v>
      </c>
      <c r="M510" s="17"/>
      <c r="N510" s="16">
        <v>72649200</v>
      </c>
      <c r="O510" s="16">
        <v>14931800</v>
      </c>
      <c r="P510" s="18">
        <v>0.17049131660976599</v>
      </c>
      <c r="Q510" s="19"/>
    </row>
    <row r="511" spans="1:17">
      <c r="A511" s="13" t="s">
        <v>39</v>
      </c>
      <c r="B511" s="14" t="s">
        <v>40</v>
      </c>
      <c r="C511" s="14" t="s">
        <v>391</v>
      </c>
      <c r="D511" s="14" t="s">
        <v>983</v>
      </c>
      <c r="E511" s="14" t="s">
        <v>984</v>
      </c>
      <c r="F511" s="14" t="s">
        <v>721</v>
      </c>
      <c r="G511" s="14" t="s">
        <v>722</v>
      </c>
      <c r="H511" s="14" t="s">
        <v>985</v>
      </c>
      <c r="I511" s="14" t="s">
        <v>147</v>
      </c>
      <c r="J511" s="15">
        <v>25</v>
      </c>
      <c r="K511" s="14" t="s">
        <v>44</v>
      </c>
      <c r="L511" s="16">
        <v>3637050</v>
      </c>
      <c r="M511" s="17"/>
      <c r="N511" s="16">
        <v>3376264.8</v>
      </c>
      <c r="O511" s="16">
        <v>260785.2</v>
      </c>
      <c r="P511" s="18">
        <v>7.1702396172722296E-2</v>
      </c>
      <c r="Q511" s="19"/>
    </row>
    <row r="512" spans="1:17">
      <c r="A512" s="13" t="s">
        <v>39</v>
      </c>
      <c r="B512" s="14" t="s">
        <v>40</v>
      </c>
      <c r="C512" s="14" t="s">
        <v>391</v>
      </c>
      <c r="D512" s="14" t="s">
        <v>986</v>
      </c>
      <c r="E512" s="14" t="s">
        <v>987</v>
      </c>
      <c r="F512" s="14" t="s">
        <v>844</v>
      </c>
      <c r="G512" s="14" t="s">
        <v>845</v>
      </c>
      <c r="H512" s="14" t="s">
        <v>988</v>
      </c>
      <c r="I512" s="14" t="s">
        <v>147</v>
      </c>
      <c r="J512" s="15">
        <v>1000</v>
      </c>
      <c r="K512" s="14" t="s">
        <v>44</v>
      </c>
      <c r="L512" s="16">
        <v>209230000</v>
      </c>
      <c r="M512" s="17"/>
      <c r="N512" s="16">
        <v>185920000</v>
      </c>
      <c r="O512" s="16">
        <v>23310000</v>
      </c>
      <c r="P512" s="18">
        <v>0.111408497825359</v>
      </c>
      <c r="Q512" s="19"/>
    </row>
    <row r="513" spans="1:17">
      <c r="A513" s="13" t="s">
        <v>39</v>
      </c>
      <c r="B513" s="14" t="s">
        <v>40</v>
      </c>
      <c r="C513" s="14" t="s">
        <v>391</v>
      </c>
      <c r="D513" s="14" t="s">
        <v>989</v>
      </c>
      <c r="E513" s="14" t="s">
        <v>990</v>
      </c>
      <c r="F513" s="14" t="s">
        <v>528</v>
      </c>
      <c r="G513" s="14" t="s">
        <v>529</v>
      </c>
      <c r="H513" s="14" t="s">
        <v>991</v>
      </c>
      <c r="I513" s="14" t="s">
        <v>147</v>
      </c>
      <c r="J513" s="15">
        <v>1000</v>
      </c>
      <c r="K513" s="14" t="s">
        <v>44</v>
      </c>
      <c r="L513" s="16">
        <v>87273000</v>
      </c>
      <c r="M513" s="17"/>
      <c r="N513" s="16">
        <v>82668400</v>
      </c>
      <c r="O513" s="16">
        <v>4604600</v>
      </c>
      <c r="P513" s="18">
        <v>5.27608767889267E-2</v>
      </c>
      <c r="Q513" s="19"/>
    </row>
    <row r="514" spans="1:17">
      <c r="A514" s="13" t="s">
        <v>39</v>
      </c>
      <c r="B514" s="14" t="s">
        <v>40</v>
      </c>
      <c r="C514" s="14" t="s">
        <v>391</v>
      </c>
      <c r="D514" s="14" t="s">
        <v>992</v>
      </c>
      <c r="E514" s="14" t="s">
        <v>993</v>
      </c>
      <c r="F514" s="14" t="s">
        <v>403</v>
      </c>
      <c r="G514" s="14" t="s">
        <v>404</v>
      </c>
      <c r="H514" s="14" t="s">
        <v>994</v>
      </c>
      <c r="I514" s="14" t="s">
        <v>147</v>
      </c>
      <c r="J514" s="15">
        <v>350</v>
      </c>
      <c r="K514" s="14" t="s">
        <v>44</v>
      </c>
      <c r="L514" s="16">
        <v>47136390</v>
      </c>
      <c r="M514" s="17"/>
      <c r="N514" s="16">
        <v>37732226</v>
      </c>
      <c r="O514" s="16">
        <v>9404164</v>
      </c>
      <c r="P514" s="18">
        <v>0.199509635761245</v>
      </c>
      <c r="Q514" s="19"/>
    </row>
    <row r="515" spans="1:17">
      <c r="A515" s="13" t="s">
        <v>39</v>
      </c>
      <c r="B515" s="14" t="s">
        <v>40</v>
      </c>
      <c r="C515" s="14" t="s">
        <v>391</v>
      </c>
      <c r="D515" s="14" t="s">
        <v>992</v>
      </c>
      <c r="E515" s="14" t="s">
        <v>993</v>
      </c>
      <c r="F515" s="14" t="s">
        <v>403</v>
      </c>
      <c r="G515" s="14" t="s">
        <v>404</v>
      </c>
      <c r="H515" s="14" t="s">
        <v>995</v>
      </c>
      <c r="I515" s="14" t="s">
        <v>147</v>
      </c>
      <c r="J515" s="15">
        <v>50</v>
      </c>
      <c r="K515" s="14" t="s">
        <v>44</v>
      </c>
      <c r="L515" s="16">
        <v>6733770</v>
      </c>
      <c r="M515" s="17"/>
      <c r="N515" s="16">
        <v>5390318</v>
      </c>
      <c r="O515" s="16">
        <v>1343452</v>
      </c>
      <c r="P515" s="18">
        <v>0.199509635761245</v>
      </c>
      <c r="Q515" s="19"/>
    </row>
    <row r="516" spans="1:17">
      <c r="A516" s="13" t="s">
        <v>39</v>
      </c>
      <c r="B516" s="14" t="s">
        <v>40</v>
      </c>
      <c r="C516" s="14" t="s">
        <v>391</v>
      </c>
      <c r="D516" s="14" t="s">
        <v>992</v>
      </c>
      <c r="E516" s="14" t="s">
        <v>993</v>
      </c>
      <c r="F516" s="14" t="s">
        <v>440</v>
      </c>
      <c r="G516" s="14" t="s">
        <v>441</v>
      </c>
      <c r="H516" s="14" t="s">
        <v>996</v>
      </c>
      <c r="I516" s="14" t="s">
        <v>147</v>
      </c>
      <c r="J516" s="15">
        <v>150</v>
      </c>
      <c r="K516" s="14" t="s">
        <v>44</v>
      </c>
      <c r="L516" s="16">
        <v>20374050</v>
      </c>
      <c r="M516" s="17"/>
      <c r="N516" s="16">
        <v>16170954</v>
      </c>
      <c r="O516" s="16">
        <v>4203096</v>
      </c>
      <c r="P516" s="18">
        <v>0.20629653897973099</v>
      </c>
      <c r="Q516" s="19"/>
    </row>
    <row r="517" spans="1:17">
      <c r="A517" s="13" t="s">
        <v>39</v>
      </c>
      <c r="B517" s="14" t="s">
        <v>40</v>
      </c>
      <c r="C517" s="14" t="s">
        <v>391</v>
      </c>
      <c r="D517" s="14" t="s">
        <v>992</v>
      </c>
      <c r="E517" s="14" t="s">
        <v>993</v>
      </c>
      <c r="F517" s="14"/>
      <c r="G517" s="14"/>
      <c r="H517" s="14"/>
      <c r="I517" s="14"/>
      <c r="J517" s="15"/>
      <c r="K517" s="14" t="s">
        <v>44</v>
      </c>
      <c r="L517" s="16"/>
      <c r="M517" s="17"/>
      <c r="N517" s="16"/>
      <c r="O517" s="16"/>
      <c r="P517" s="18"/>
      <c r="Q517" s="19">
        <v>-113027781</v>
      </c>
    </row>
    <row r="518" spans="1:17">
      <c r="A518" s="13" t="s">
        <v>39</v>
      </c>
      <c r="B518" s="14" t="s">
        <v>40</v>
      </c>
      <c r="C518" s="14" t="s">
        <v>391</v>
      </c>
      <c r="D518" s="14" t="s">
        <v>997</v>
      </c>
      <c r="E518" s="14" t="s">
        <v>998</v>
      </c>
      <c r="F518" s="14" t="s">
        <v>403</v>
      </c>
      <c r="G518" s="14" t="s">
        <v>404</v>
      </c>
      <c r="H518" s="14" t="s">
        <v>999</v>
      </c>
      <c r="I518" s="14" t="s">
        <v>147</v>
      </c>
      <c r="J518" s="15">
        <v>100</v>
      </c>
      <c r="K518" s="14" t="s">
        <v>44</v>
      </c>
      <c r="L518" s="16">
        <v>13467540</v>
      </c>
      <c r="M518" s="17"/>
      <c r="N518" s="16">
        <v>13442000.02</v>
      </c>
      <c r="O518" s="16">
        <v>25539.98</v>
      </c>
      <c r="P518" s="18">
        <v>1.8964101832999901E-3</v>
      </c>
      <c r="Q518" s="19"/>
    </row>
    <row r="519" spans="1:17">
      <c r="A519" s="13" t="s">
        <v>39</v>
      </c>
      <c r="B519" s="14" t="s">
        <v>40</v>
      </c>
      <c r="C519" s="14" t="s">
        <v>391</v>
      </c>
      <c r="D519" s="14" t="s">
        <v>1000</v>
      </c>
      <c r="E519" s="14" t="s">
        <v>1001</v>
      </c>
      <c r="F519" s="14" t="s">
        <v>893</v>
      </c>
      <c r="G519" s="14" t="s">
        <v>894</v>
      </c>
      <c r="H519" s="14" t="s">
        <v>1002</v>
      </c>
      <c r="I519" s="14" t="s">
        <v>147</v>
      </c>
      <c r="J519" s="15">
        <v>2000</v>
      </c>
      <c r="K519" s="14" t="s">
        <v>44</v>
      </c>
      <c r="L519" s="16">
        <v>285202000</v>
      </c>
      <c r="M519" s="17"/>
      <c r="N519" s="16">
        <v>211254000</v>
      </c>
      <c r="O519" s="16">
        <v>73948000</v>
      </c>
      <c r="P519" s="18">
        <v>0.25928289422935302</v>
      </c>
      <c r="Q519" s="19"/>
    </row>
    <row r="520" spans="1:17">
      <c r="A520" s="13" t="s">
        <v>39</v>
      </c>
      <c r="B520" s="14" t="s">
        <v>40</v>
      </c>
      <c r="C520" s="14" t="s">
        <v>391</v>
      </c>
      <c r="D520" s="14" t="s">
        <v>1000</v>
      </c>
      <c r="E520" s="14" t="s">
        <v>1001</v>
      </c>
      <c r="F520" s="14" t="s">
        <v>448</v>
      </c>
      <c r="G520" s="14" t="s">
        <v>449</v>
      </c>
      <c r="H520" s="14" t="s">
        <v>1003</v>
      </c>
      <c r="I520" s="14" t="s">
        <v>147</v>
      </c>
      <c r="J520" s="15">
        <v>1725</v>
      </c>
      <c r="K520" s="14" t="s">
        <v>44</v>
      </c>
      <c r="L520" s="16">
        <v>250014600</v>
      </c>
      <c r="M520" s="17"/>
      <c r="N520" s="16">
        <v>182206575</v>
      </c>
      <c r="O520" s="16">
        <v>67808025</v>
      </c>
      <c r="P520" s="18">
        <v>0.271216260970359</v>
      </c>
      <c r="Q520" s="19"/>
    </row>
    <row r="521" spans="1:17">
      <c r="A521" s="13" t="s">
        <v>39</v>
      </c>
      <c r="B521" s="14" t="s">
        <v>40</v>
      </c>
      <c r="C521" s="14" t="s">
        <v>391</v>
      </c>
      <c r="D521" s="14" t="s">
        <v>1000</v>
      </c>
      <c r="E521" s="14" t="s">
        <v>1001</v>
      </c>
      <c r="F521" s="14"/>
      <c r="G521" s="14"/>
      <c r="H521" s="14" t="s">
        <v>1004</v>
      </c>
      <c r="I521" s="14"/>
      <c r="J521" s="15"/>
      <c r="K521" s="14" t="s">
        <v>44</v>
      </c>
      <c r="L521" s="16"/>
      <c r="M521" s="17"/>
      <c r="N521" s="16">
        <v>78241908</v>
      </c>
      <c r="O521" s="16">
        <v>-78241908</v>
      </c>
      <c r="P521" s="18"/>
      <c r="Q521" s="19"/>
    </row>
    <row r="522" spans="1:17">
      <c r="A522" s="13" t="s">
        <v>39</v>
      </c>
      <c r="B522" s="14" t="s">
        <v>40</v>
      </c>
      <c r="C522" s="14" t="s">
        <v>391</v>
      </c>
      <c r="D522" s="14" t="s">
        <v>1005</v>
      </c>
      <c r="E522" s="14" t="s">
        <v>1006</v>
      </c>
      <c r="F522" s="14" t="s">
        <v>523</v>
      </c>
      <c r="G522" s="14" t="s">
        <v>524</v>
      </c>
      <c r="H522" s="14" t="s">
        <v>1007</v>
      </c>
      <c r="I522" s="14" t="s">
        <v>147</v>
      </c>
      <c r="J522" s="15">
        <v>5000</v>
      </c>
      <c r="K522" s="14" t="s">
        <v>44</v>
      </c>
      <c r="L522" s="16">
        <v>206485000</v>
      </c>
      <c r="M522" s="17"/>
      <c r="N522" s="16">
        <v>205739000</v>
      </c>
      <c r="O522" s="16">
        <v>746000</v>
      </c>
      <c r="P522" s="18">
        <v>3.6128532338910802E-3</v>
      </c>
      <c r="Q522" s="19"/>
    </row>
    <row r="523" spans="1:17">
      <c r="A523" s="13" t="s">
        <v>39</v>
      </c>
      <c r="B523" s="14" t="s">
        <v>40</v>
      </c>
      <c r="C523" s="14" t="s">
        <v>391</v>
      </c>
      <c r="D523" s="14" t="s">
        <v>1008</v>
      </c>
      <c r="E523" s="14" t="s">
        <v>1009</v>
      </c>
      <c r="F523" s="14" t="s">
        <v>523</v>
      </c>
      <c r="G523" s="14" t="s">
        <v>524</v>
      </c>
      <c r="H523" s="14" t="s">
        <v>1010</v>
      </c>
      <c r="I523" s="14" t="s">
        <v>147</v>
      </c>
      <c r="J523" s="15">
        <v>1000</v>
      </c>
      <c r="K523" s="14" t="s">
        <v>44</v>
      </c>
      <c r="L523" s="16">
        <v>47615000</v>
      </c>
      <c r="M523" s="17"/>
      <c r="N523" s="16">
        <v>40619600</v>
      </c>
      <c r="O523" s="16">
        <v>6995400</v>
      </c>
      <c r="P523" s="18">
        <v>0.146915887850467</v>
      </c>
      <c r="Q523" s="19"/>
    </row>
    <row r="524" spans="1:17">
      <c r="A524" s="13" t="s">
        <v>39</v>
      </c>
      <c r="B524" s="14" t="s">
        <v>40</v>
      </c>
      <c r="C524" s="14" t="s">
        <v>391</v>
      </c>
      <c r="D524" s="14" t="s">
        <v>1011</v>
      </c>
      <c r="E524" s="14" t="s">
        <v>1012</v>
      </c>
      <c r="F524" s="14" t="s">
        <v>721</v>
      </c>
      <c r="G524" s="14" t="s">
        <v>722</v>
      </c>
      <c r="H524" s="14" t="s">
        <v>1013</v>
      </c>
      <c r="I524" s="14" t="s">
        <v>147</v>
      </c>
      <c r="J524" s="15">
        <v>1000</v>
      </c>
      <c r="K524" s="14" t="s">
        <v>44</v>
      </c>
      <c r="L524" s="16">
        <v>84866000</v>
      </c>
      <c r="M524" s="17"/>
      <c r="N524" s="16">
        <v>77817600</v>
      </c>
      <c r="O524" s="16">
        <v>7048400</v>
      </c>
      <c r="P524" s="18">
        <v>8.3053284000659797E-2</v>
      </c>
      <c r="Q524" s="19"/>
    </row>
    <row r="525" spans="1:17">
      <c r="A525" s="13" t="s">
        <v>39</v>
      </c>
      <c r="B525" s="14" t="s">
        <v>40</v>
      </c>
      <c r="C525" s="14" t="s">
        <v>391</v>
      </c>
      <c r="D525" s="14" t="s">
        <v>1014</v>
      </c>
      <c r="E525" s="14" t="s">
        <v>1015</v>
      </c>
      <c r="F525" s="14" t="s">
        <v>721</v>
      </c>
      <c r="G525" s="14" t="s">
        <v>722</v>
      </c>
      <c r="H525" s="14" t="s">
        <v>1016</v>
      </c>
      <c r="I525" s="14" t="s">
        <v>147</v>
      </c>
      <c r="J525" s="15">
        <v>800</v>
      </c>
      <c r="K525" s="14" t="s">
        <v>44</v>
      </c>
      <c r="L525" s="16">
        <v>79983200</v>
      </c>
      <c r="M525" s="17"/>
      <c r="N525" s="16">
        <v>74368000</v>
      </c>
      <c r="O525" s="16">
        <v>5615200</v>
      </c>
      <c r="P525" s="18">
        <v>7.0204742996029093E-2</v>
      </c>
      <c r="Q525" s="19"/>
    </row>
    <row r="526" spans="1:17">
      <c r="A526" s="13" t="s">
        <v>39</v>
      </c>
      <c r="B526" s="14" t="s">
        <v>40</v>
      </c>
      <c r="C526" s="14" t="s">
        <v>391</v>
      </c>
      <c r="D526" s="14" t="s">
        <v>1014</v>
      </c>
      <c r="E526" s="14" t="s">
        <v>1015</v>
      </c>
      <c r="F526" s="14" t="s">
        <v>721</v>
      </c>
      <c r="G526" s="14" t="s">
        <v>722</v>
      </c>
      <c r="H526" s="14" t="s">
        <v>1017</v>
      </c>
      <c r="I526" s="14" t="s">
        <v>147</v>
      </c>
      <c r="J526" s="15">
        <v>1200</v>
      </c>
      <c r="K526" s="14" t="s">
        <v>44</v>
      </c>
      <c r="L526" s="16">
        <v>119974800</v>
      </c>
      <c r="M526" s="17"/>
      <c r="N526" s="16">
        <v>111552000</v>
      </c>
      <c r="O526" s="16">
        <v>8422800</v>
      </c>
      <c r="P526" s="18">
        <v>7.0204742996029093E-2</v>
      </c>
      <c r="Q526" s="19"/>
    </row>
    <row r="527" spans="1:17">
      <c r="A527" s="13" t="s">
        <v>39</v>
      </c>
      <c r="B527" s="14" t="s">
        <v>40</v>
      </c>
      <c r="C527" s="14" t="s">
        <v>391</v>
      </c>
      <c r="D527" s="14" t="s">
        <v>1014</v>
      </c>
      <c r="E527" s="14" t="s">
        <v>1015</v>
      </c>
      <c r="F527" s="14"/>
      <c r="G527" s="14"/>
      <c r="H527" s="14" t="s">
        <v>1018</v>
      </c>
      <c r="I527" s="14"/>
      <c r="J527" s="15"/>
      <c r="K527" s="14" t="s">
        <v>44</v>
      </c>
      <c r="L527" s="16"/>
      <c r="M527" s="17"/>
      <c r="N527" s="16"/>
      <c r="O527" s="16"/>
      <c r="P527" s="18"/>
      <c r="Q527" s="19">
        <v>200000</v>
      </c>
    </row>
    <row r="528" spans="1:17">
      <c r="A528" s="13" t="s">
        <v>39</v>
      </c>
      <c r="B528" s="14" t="s">
        <v>40</v>
      </c>
      <c r="C528" s="14" t="s">
        <v>391</v>
      </c>
      <c r="D528" s="14" t="s">
        <v>1019</v>
      </c>
      <c r="E528" s="14" t="s">
        <v>1020</v>
      </c>
      <c r="F528" s="14" t="s">
        <v>528</v>
      </c>
      <c r="G528" s="14" t="s">
        <v>529</v>
      </c>
      <c r="H528" s="14" t="s">
        <v>1021</v>
      </c>
      <c r="I528" s="14" t="s">
        <v>147</v>
      </c>
      <c r="J528" s="15">
        <v>500</v>
      </c>
      <c r="K528" s="14" t="s">
        <v>44</v>
      </c>
      <c r="L528" s="16">
        <v>46818000</v>
      </c>
      <c r="M528" s="17"/>
      <c r="N528" s="16">
        <v>44407677.5</v>
      </c>
      <c r="O528" s="16">
        <v>2410322.5</v>
      </c>
      <c r="P528" s="18">
        <v>5.1482816438121998E-2</v>
      </c>
      <c r="Q528" s="19"/>
    </row>
    <row r="529" spans="1:17">
      <c r="A529" s="13" t="s">
        <v>39</v>
      </c>
      <c r="B529" s="14" t="s">
        <v>40</v>
      </c>
      <c r="C529" s="14" t="s">
        <v>391</v>
      </c>
      <c r="D529" s="14" t="s">
        <v>1022</v>
      </c>
      <c r="E529" s="14" t="s">
        <v>1023</v>
      </c>
      <c r="F529" s="14"/>
      <c r="G529" s="14"/>
      <c r="H529" s="14"/>
      <c r="I529" s="14"/>
      <c r="J529" s="15"/>
      <c r="K529" s="14" t="s">
        <v>44</v>
      </c>
      <c r="L529" s="16"/>
      <c r="M529" s="17"/>
      <c r="N529" s="16"/>
      <c r="O529" s="16"/>
      <c r="P529" s="18"/>
      <c r="Q529" s="19">
        <v>-930013.93</v>
      </c>
    </row>
    <row r="530" spans="1:17">
      <c r="A530" s="13" t="s">
        <v>39</v>
      </c>
      <c r="B530" s="14" t="s">
        <v>40</v>
      </c>
      <c r="C530" s="14" t="s">
        <v>391</v>
      </c>
      <c r="D530" s="14" t="s">
        <v>1024</v>
      </c>
      <c r="E530" s="14" t="s">
        <v>1025</v>
      </c>
      <c r="F530" s="14"/>
      <c r="G530" s="14"/>
      <c r="H530" s="14"/>
      <c r="I530" s="14"/>
      <c r="J530" s="15"/>
      <c r="K530" s="14" t="s">
        <v>44</v>
      </c>
      <c r="L530" s="16"/>
      <c r="M530" s="17"/>
      <c r="N530" s="16"/>
      <c r="O530" s="16"/>
      <c r="P530" s="18"/>
      <c r="Q530" s="19">
        <v>-369354.9</v>
      </c>
    </row>
    <row r="531" spans="1:17">
      <c r="A531" s="13" t="s">
        <v>39</v>
      </c>
      <c r="B531" s="14" t="s">
        <v>40</v>
      </c>
      <c r="C531" s="14" t="s">
        <v>391</v>
      </c>
      <c r="D531" s="14" t="s">
        <v>1026</v>
      </c>
      <c r="E531" s="14" t="s">
        <v>1027</v>
      </c>
      <c r="F531" s="14"/>
      <c r="G531" s="14"/>
      <c r="H531" s="14"/>
      <c r="I531" s="14"/>
      <c r="J531" s="15"/>
      <c r="K531" s="14" t="s">
        <v>44</v>
      </c>
      <c r="L531" s="16"/>
      <c r="M531" s="17"/>
      <c r="N531" s="16"/>
      <c r="O531" s="16"/>
      <c r="P531" s="18"/>
      <c r="Q531" s="19">
        <v>-328863.7</v>
      </c>
    </row>
    <row r="532" spans="1:17">
      <c r="A532" s="13" t="s">
        <v>39</v>
      </c>
      <c r="B532" s="14" t="s">
        <v>40</v>
      </c>
      <c r="C532" s="14" t="s">
        <v>391</v>
      </c>
      <c r="D532" s="14" t="s">
        <v>1028</v>
      </c>
      <c r="E532" s="14" t="s">
        <v>1029</v>
      </c>
      <c r="F532" s="14"/>
      <c r="G532" s="14"/>
      <c r="H532" s="14"/>
      <c r="I532" s="14"/>
      <c r="J532" s="15"/>
      <c r="K532" s="14" t="s">
        <v>44</v>
      </c>
      <c r="L532" s="16"/>
      <c r="M532" s="17"/>
      <c r="N532" s="16"/>
      <c r="O532" s="16"/>
      <c r="P532" s="18"/>
      <c r="Q532" s="19">
        <v>-374614.1</v>
      </c>
    </row>
    <row r="533" spans="1:17">
      <c r="A533" s="13" t="s">
        <v>39</v>
      </c>
      <c r="B533" s="14" t="s">
        <v>40</v>
      </c>
      <c r="C533" s="14" t="s">
        <v>391</v>
      </c>
      <c r="D533" s="14" t="s">
        <v>1030</v>
      </c>
      <c r="E533" s="14" t="s">
        <v>1031</v>
      </c>
      <c r="F533" s="14" t="s">
        <v>559</v>
      </c>
      <c r="G533" s="14" t="s">
        <v>560</v>
      </c>
      <c r="H533" s="14" t="s">
        <v>1032</v>
      </c>
      <c r="I533" s="14" t="s">
        <v>125</v>
      </c>
      <c r="J533" s="15">
        <v>37</v>
      </c>
      <c r="K533" s="14" t="s">
        <v>44</v>
      </c>
      <c r="L533" s="16">
        <v>912716</v>
      </c>
      <c r="M533" s="17"/>
      <c r="N533" s="16">
        <v>861771.55</v>
      </c>
      <c r="O533" s="16">
        <v>50944.45</v>
      </c>
      <c r="P533" s="18">
        <v>5.5816321835050503E-2</v>
      </c>
      <c r="Q533" s="19"/>
    </row>
    <row r="534" spans="1:17">
      <c r="A534" s="13" t="s">
        <v>39</v>
      </c>
      <c r="B534" s="14" t="s">
        <v>40</v>
      </c>
      <c r="C534" s="14" t="s">
        <v>391</v>
      </c>
      <c r="D534" s="14" t="s">
        <v>1033</v>
      </c>
      <c r="E534" s="14" t="s">
        <v>1034</v>
      </c>
      <c r="F534" s="14" t="s">
        <v>559</v>
      </c>
      <c r="G534" s="14" t="s">
        <v>560</v>
      </c>
      <c r="H534" s="14" t="s">
        <v>1035</v>
      </c>
      <c r="I534" s="14" t="s">
        <v>125</v>
      </c>
      <c r="J534" s="15">
        <v>2</v>
      </c>
      <c r="K534" s="14" t="s">
        <v>44</v>
      </c>
      <c r="L534" s="16">
        <v>14096</v>
      </c>
      <c r="M534" s="17"/>
      <c r="N534" s="16">
        <v>11582.5</v>
      </c>
      <c r="O534" s="16">
        <v>2513.5</v>
      </c>
      <c r="P534" s="18">
        <v>0.17831299659477801</v>
      </c>
      <c r="Q534" s="19"/>
    </row>
    <row r="535" spans="1:17">
      <c r="A535" s="13" t="s">
        <v>39</v>
      </c>
      <c r="B535" s="14" t="s">
        <v>40</v>
      </c>
      <c r="C535" s="14" t="s">
        <v>391</v>
      </c>
      <c r="D535" s="14" t="s">
        <v>1036</v>
      </c>
      <c r="E535" s="14" t="s">
        <v>1037</v>
      </c>
      <c r="F535" s="14" t="s">
        <v>559</v>
      </c>
      <c r="G535" s="14" t="s">
        <v>560</v>
      </c>
      <c r="H535" s="14" t="s">
        <v>1038</v>
      </c>
      <c r="I535" s="14" t="s">
        <v>125</v>
      </c>
      <c r="J535" s="15">
        <v>14</v>
      </c>
      <c r="K535" s="14" t="s">
        <v>44</v>
      </c>
      <c r="L535" s="16">
        <v>139510</v>
      </c>
      <c r="M535" s="17"/>
      <c r="N535" s="16">
        <v>41724.9</v>
      </c>
      <c r="O535" s="16">
        <v>97785.1</v>
      </c>
      <c r="P535" s="18">
        <v>0.70091821374811802</v>
      </c>
      <c r="Q535" s="19"/>
    </row>
    <row r="536" spans="1:17" hidden="1">
      <c r="A536" s="13" t="s">
        <v>39</v>
      </c>
      <c r="B536" s="14" t="s">
        <v>40</v>
      </c>
      <c r="C536" s="14" t="s">
        <v>1039</v>
      </c>
      <c r="D536" s="14" t="s">
        <v>1040</v>
      </c>
      <c r="E536" s="14" t="s">
        <v>1041</v>
      </c>
      <c r="F536" s="14"/>
      <c r="G536" s="14"/>
      <c r="H536" s="14" t="s">
        <v>1042</v>
      </c>
      <c r="I536" s="14"/>
      <c r="J536" s="15"/>
      <c r="K536" s="14" t="s">
        <v>44</v>
      </c>
      <c r="L536" s="16"/>
      <c r="M536" s="17"/>
      <c r="N536" s="16"/>
      <c r="O536" s="16"/>
      <c r="P536" s="18"/>
      <c r="Q536" s="19">
        <v>14265</v>
      </c>
    </row>
    <row r="537" spans="1:17" hidden="1">
      <c r="A537" s="13" t="s">
        <v>39</v>
      </c>
      <c r="B537" s="14" t="s">
        <v>40</v>
      </c>
      <c r="C537" s="14" t="s">
        <v>1043</v>
      </c>
      <c r="D537" s="14" t="s">
        <v>1044</v>
      </c>
      <c r="E537" s="14" t="s">
        <v>1045</v>
      </c>
      <c r="F537" s="14" t="s">
        <v>1046</v>
      </c>
      <c r="G537" s="14" t="s">
        <v>1047</v>
      </c>
      <c r="H537" s="14" t="s">
        <v>1048</v>
      </c>
      <c r="I537" s="14" t="s">
        <v>147</v>
      </c>
      <c r="J537" s="15">
        <v>350</v>
      </c>
      <c r="K537" s="14" t="s">
        <v>44</v>
      </c>
      <c r="L537" s="16">
        <v>11943050</v>
      </c>
      <c r="M537" s="17"/>
      <c r="N537" s="16">
        <v>11600050</v>
      </c>
      <c r="O537" s="16">
        <v>343000</v>
      </c>
      <c r="P537" s="18">
        <v>2.87196319198194E-2</v>
      </c>
      <c r="Q537" s="19"/>
    </row>
    <row r="538" spans="1:17" hidden="1">
      <c r="A538" s="13" t="s">
        <v>39</v>
      </c>
      <c r="B538" s="14" t="s">
        <v>40</v>
      </c>
      <c r="C538" s="14" t="s">
        <v>1043</v>
      </c>
      <c r="D538" s="14" t="s">
        <v>1049</v>
      </c>
      <c r="E538" s="14" t="s">
        <v>1050</v>
      </c>
      <c r="F538" s="14"/>
      <c r="G538" s="14"/>
      <c r="H538" s="14" t="s">
        <v>1051</v>
      </c>
      <c r="I538" s="14"/>
      <c r="J538" s="15"/>
      <c r="K538" s="14" t="s">
        <v>44</v>
      </c>
      <c r="L538" s="16"/>
      <c r="M538" s="17"/>
      <c r="N538" s="16"/>
      <c r="O538" s="16"/>
      <c r="P538" s="18"/>
      <c r="Q538" s="19">
        <v>-3988</v>
      </c>
    </row>
    <row r="539" spans="1:17" hidden="1">
      <c r="A539" s="13" t="s">
        <v>39</v>
      </c>
      <c r="B539" s="14" t="s">
        <v>40</v>
      </c>
      <c r="C539" s="14" t="s">
        <v>1043</v>
      </c>
      <c r="D539" s="14" t="s">
        <v>1052</v>
      </c>
      <c r="E539" s="14" t="s">
        <v>1053</v>
      </c>
      <c r="F539" s="14"/>
      <c r="G539" s="14"/>
      <c r="H539" s="14" t="s">
        <v>1054</v>
      </c>
      <c r="I539" s="14"/>
      <c r="J539" s="15"/>
      <c r="K539" s="14" t="s">
        <v>44</v>
      </c>
      <c r="L539" s="16"/>
      <c r="M539" s="17"/>
      <c r="N539" s="16"/>
      <c r="O539" s="16"/>
      <c r="P539" s="18"/>
      <c r="Q539" s="19">
        <v>13824</v>
      </c>
    </row>
    <row r="540" spans="1:17" hidden="1">
      <c r="A540" s="13" t="s">
        <v>39</v>
      </c>
      <c r="B540" s="14" t="s">
        <v>40</v>
      </c>
      <c r="C540" s="14" t="s">
        <v>1043</v>
      </c>
      <c r="D540" s="14" t="s">
        <v>1055</v>
      </c>
      <c r="E540" s="14" t="s">
        <v>1056</v>
      </c>
      <c r="F540" s="14"/>
      <c r="G540" s="14"/>
      <c r="H540" s="14" t="s">
        <v>1057</v>
      </c>
      <c r="I540" s="14"/>
      <c r="J540" s="15"/>
      <c r="K540" s="14" t="s">
        <v>44</v>
      </c>
      <c r="L540" s="16"/>
      <c r="M540" s="17"/>
      <c r="N540" s="16">
        <v>593045.51</v>
      </c>
      <c r="O540" s="16">
        <v>-593045.51</v>
      </c>
      <c r="P540" s="18"/>
      <c r="Q540" s="19"/>
    </row>
    <row r="541" spans="1:17" hidden="1">
      <c r="A541" s="13" t="s">
        <v>39</v>
      </c>
      <c r="B541" s="14" t="s">
        <v>40</v>
      </c>
      <c r="C541" s="14" t="s">
        <v>1043</v>
      </c>
      <c r="D541" s="14" t="s">
        <v>1058</v>
      </c>
      <c r="E541" s="14" t="s">
        <v>1059</v>
      </c>
      <c r="F541" s="14"/>
      <c r="G541" s="14"/>
      <c r="H541" s="14"/>
      <c r="I541" s="14"/>
      <c r="J541" s="15"/>
      <c r="K541" s="14" t="s">
        <v>44</v>
      </c>
      <c r="L541" s="16"/>
      <c r="M541" s="17"/>
      <c r="N541" s="16"/>
      <c r="O541" s="16"/>
      <c r="P541" s="18"/>
      <c r="Q541" s="19">
        <v>7494</v>
      </c>
    </row>
    <row r="542" spans="1:17" hidden="1">
      <c r="A542" s="13" t="s">
        <v>39</v>
      </c>
      <c r="B542" s="14" t="s">
        <v>40</v>
      </c>
      <c r="C542" s="14" t="s">
        <v>1043</v>
      </c>
      <c r="D542" s="14" t="s">
        <v>1060</v>
      </c>
      <c r="E542" s="14" t="s">
        <v>1061</v>
      </c>
      <c r="F542" s="14" t="s">
        <v>1062</v>
      </c>
      <c r="G542" s="14" t="s">
        <v>1063</v>
      </c>
      <c r="H542" s="14" t="s">
        <v>1064</v>
      </c>
      <c r="I542" s="14" t="s">
        <v>1065</v>
      </c>
      <c r="J542" s="15">
        <v>14.4</v>
      </c>
      <c r="K542" s="14" t="s">
        <v>44</v>
      </c>
      <c r="L542" s="16">
        <v>374400000</v>
      </c>
      <c r="M542" s="17"/>
      <c r="N542" s="16">
        <v>355105080</v>
      </c>
      <c r="O542" s="16">
        <v>19294920</v>
      </c>
      <c r="P542" s="18">
        <v>5.1535576923076899E-2</v>
      </c>
      <c r="Q542" s="19"/>
    </row>
    <row r="543" spans="1:17" hidden="1">
      <c r="A543" s="13" t="s">
        <v>39</v>
      </c>
      <c r="B543" s="14" t="s">
        <v>40</v>
      </c>
      <c r="C543" s="14" t="s">
        <v>1043</v>
      </c>
      <c r="D543" s="14" t="s">
        <v>1060</v>
      </c>
      <c r="E543" s="14" t="s">
        <v>1061</v>
      </c>
      <c r="F543" s="14"/>
      <c r="G543" s="14"/>
      <c r="H543" s="14"/>
      <c r="I543" s="14"/>
      <c r="J543" s="15"/>
      <c r="K543" s="14" t="s">
        <v>44</v>
      </c>
      <c r="L543" s="16"/>
      <c r="M543" s="17"/>
      <c r="N543" s="16">
        <v>9792159</v>
      </c>
      <c r="O543" s="16">
        <v>-9792159</v>
      </c>
      <c r="P543" s="18"/>
      <c r="Q543" s="19">
        <v>-1166</v>
      </c>
    </row>
    <row r="544" spans="1:17" hidden="1">
      <c r="A544" s="13" t="s">
        <v>39</v>
      </c>
      <c r="B544" s="14" t="s">
        <v>40</v>
      </c>
      <c r="C544" s="14" t="s">
        <v>1043</v>
      </c>
      <c r="D544" s="14" t="s">
        <v>1066</v>
      </c>
      <c r="E544" s="14" t="s">
        <v>1067</v>
      </c>
      <c r="F544" s="14" t="s">
        <v>1062</v>
      </c>
      <c r="G544" s="14" t="s">
        <v>1063</v>
      </c>
      <c r="H544" s="14" t="s">
        <v>1068</v>
      </c>
      <c r="I544" s="14" t="s">
        <v>1065</v>
      </c>
      <c r="J544" s="15">
        <v>6.4</v>
      </c>
      <c r="K544" s="14" t="s">
        <v>44</v>
      </c>
      <c r="L544" s="16">
        <v>153600000</v>
      </c>
      <c r="M544" s="17"/>
      <c r="N544" s="16">
        <v>139711102.78999999</v>
      </c>
      <c r="O544" s="16">
        <v>13888897.210000001</v>
      </c>
      <c r="P544" s="18">
        <v>9.04225078776041E-2</v>
      </c>
      <c r="Q544" s="19"/>
    </row>
    <row r="545" spans="1:17" hidden="1">
      <c r="A545" s="13" t="s">
        <v>39</v>
      </c>
      <c r="B545" s="14" t="s">
        <v>40</v>
      </c>
      <c r="C545" s="14" t="s">
        <v>1043</v>
      </c>
      <c r="D545" s="14" t="s">
        <v>1066</v>
      </c>
      <c r="E545" s="14" t="s">
        <v>1067</v>
      </c>
      <c r="F545" s="14" t="s">
        <v>1069</v>
      </c>
      <c r="G545" s="14" t="s">
        <v>1070</v>
      </c>
      <c r="H545" s="14" t="s">
        <v>1071</v>
      </c>
      <c r="I545" s="14" t="s">
        <v>147</v>
      </c>
      <c r="J545" s="15">
        <v>1600</v>
      </c>
      <c r="K545" s="14" t="s">
        <v>44</v>
      </c>
      <c r="L545" s="16">
        <v>38720000</v>
      </c>
      <c r="M545" s="17"/>
      <c r="N545" s="16">
        <v>34927775.670000002</v>
      </c>
      <c r="O545" s="16">
        <v>3792224.33</v>
      </c>
      <c r="P545" s="18">
        <v>9.7939677944214806E-2</v>
      </c>
      <c r="Q545" s="19"/>
    </row>
    <row r="546" spans="1:17" hidden="1">
      <c r="A546" s="13" t="s">
        <v>39</v>
      </c>
      <c r="B546" s="14" t="s">
        <v>40</v>
      </c>
      <c r="C546" s="14" t="s">
        <v>1043</v>
      </c>
      <c r="D546" s="14" t="s">
        <v>1066</v>
      </c>
      <c r="E546" s="14" t="s">
        <v>1067</v>
      </c>
      <c r="F546" s="14" t="s">
        <v>1072</v>
      </c>
      <c r="G546" s="14" t="s">
        <v>1073</v>
      </c>
      <c r="H546" s="14" t="s">
        <v>1074</v>
      </c>
      <c r="I546" s="14" t="s">
        <v>147</v>
      </c>
      <c r="J546" s="15">
        <v>3200</v>
      </c>
      <c r="K546" s="14" t="s">
        <v>44</v>
      </c>
      <c r="L546" s="16">
        <v>83840000</v>
      </c>
      <c r="M546" s="17"/>
      <c r="N546" s="16">
        <v>69855551.420000002</v>
      </c>
      <c r="O546" s="16">
        <v>13984448.58</v>
      </c>
      <c r="P546" s="18">
        <v>0.16679924355916001</v>
      </c>
      <c r="Q546" s="19"/>
    </row>
    <row r="547" spans="1:17" hidden="1">
      <c r="A547" s="13" t="s">
        <v>39</v>
      </c>
      <c r="B547" s="14" t="s">
        <v>40</v>
      </c>
      <c r="C547" s="14" t="s">
        <v>1043</v>
      </c>
      <c r="D547" s="14" t="s">
        <v>1066</v>
      </c>
      <c r="E547" s="14" t="s">
        <v>1067</v>
      </c>
      <c r="F547" s="14" t="s">
        <v>1075</v>
      </c>
      <c r="G547" s="14" t="s">
        <v>1076</v>
      </c>
      <c r="H547" s="14" t="s">
        <v>1077</v>
      </c>
      <c r="I547" s="14" t="s">
        <v>1065</v>
      </c>
      <c r="J547" s="15">
        <v>6.4</v>
      </c>
      <c r="K547" s="14" t="s">
        <v>44</v>
      </c>
      <c r="L547" s="16">
        <v>160640000</v>
      </c>
      <c r="M547" s="17"/>
      <c r="N547" s="16">
        <v>139711102.81</v>
      </c>
      <c r="O547" s="16">
        <v>20928897.190000001</v>
      </c>
      <c r="P547" s="18">
        <v>0.13028446955926201</v>
      </c>
      <c r="Q547" s="19"/>
    </row>
    <row r="548" spans="1:17" hidden="1">
      <c r="A548" s="13" t="s">
        <v>39</v>
      </c>
      <c r="B548" s="14" t="s">
        <v>40</v>
      </c>
      <c r="C548" s="14" t="s">
        <v>1043</v>
      </c>
      <c r="D548" s="14" t="s">
        <v>1066</v>
      </c>
      <c r="E548" s="14" t="s">
        <v>1067</v>
      </c>
      <c r="F548" s="14" t="s">
        <v>1078</v>
      </c>
      <c r="G548" s="14" t="s">
        <v>1079</v>
      </c>
      <c r="H548" s="14" t="s">
        <v>1080</v>
      </c>
      <c r="I548" s="14" t="s">
        <v>1065</v>
      </c>
      <c r="J548" s="15">
        <v>6.4</v>
      </c>
      <c r="K548" s="14" t="s">
        <v>44</v>
      </c>
      <c r="L548" s="16">
        <v>153600000</v>
      </c>
      <c r="M548" s="17"/>
      <c r="N548" s="16">
        <v>139711102.78</v>
      </c>
      <c r="O548" s="16">
        <v>13888897.220000001</v>
      </c>
      <c r="P548" s="18">
        <v>9.0422507942708299E-2</v>
      </c>
      <c r="Q548" s="19"/>
    </row>
    <row r="549" spans="1:17" hidden="1">
      <c r="A549" s="13" t="s">
        <v>39</v>
      </c>
      <c r="B549" s="14" t="s">
        <v>40</v>
      </c>
      <c r="C549" s="14" t="s">
        <v>1043</v>
      </c>
      <c r="D549" s="14" t="s">
        <v>1066</v>
      </c>
      <c r="E549" s="14" t="s">
        <v>1067</v>
      </c>
      <c r="F549" s="14"/>
      <c r="G549" s="14"/>
      <c r="H549" s="14" t="s">
        <v>1081</v>
      </c>
      <c r="I549" s="14"/>
      <c r="J549" s="15"/>
      <c r="K549" s="14" t="s">
        <v>44</v>
      </c>
      <c r="L549" s="16"/>
      <c r="M549" s="17"/>
      <c r="N549" s="16">
        <v>13490595</v>
      </c>
      <c r="O549" s="16">
        <v>-13490595</v>
      </c>
      <c r="P549" s="18"/>
      <c r="Q549" s="19"/>
    </row>
    <row r="550" spans="1:17" hidden="1">
      <c r="A550" s="13" t="s">
        <v>39</v>
      </c>
      <c r="B550" s="14" t="s">
        <v>40</v>
      </c>
      <c r="C550" s="14" t="s">
        <v>1043</v>
      </c>
      <c r="D550" s="14" t="s">
        <v>1066</v>
      </c>
      <c r="E550" s="14" t="s">
        <v>1067</v>
      </c>
      <c r="F550" s="14"/>
      <c r="G550" s="14"/>
      <c r="H550" s="14" t="s">
        <v>1082</v>
      </c>
      <c r="I550" s="14"/>
      <c r="J550" s="15"/>
      <c r="K550" s="14" t="s">
        <v>44</v>
      </c>
      <c r="L550" s="16"/>
      <c r="M550" s="17"/>
      <c r="N550" s="16">
        <v>13748846</v>
      </c>
      <c r="O550" s="16">
        <v>-13748846</v>
      </c>
      <c r="P550" s="18"/>
      <c r="Q550" s="19">
        <v>865000</v>
      </c>
    </row>
    <row r="551" spans="1:17" hidden="1">
      <c r="A551" s="13" t="s">
        <v>39</v>
      </c>
      <c r="B551" s="14" t="s">
        <v>40</v>
      </c>
      <c r="C551" s="14" t="s">
        <v>1043</v>
      </c>
      <c r="D551" s="14" t="s">
        <v>1066</v>
      </c>
      <c r="E551" s="14" t="s">
        <v>1067</v>
      </c>
      <c r="F551" s="14"/>
      <c r="G551" s="14"/>
      <c r="H551" s="14"/>
      <c r="I551" s="14"/>
      <c r="J551" s="15"/>
      <c r="K551" s="14" t="s">
        <v>44</v>
      </c>
      <c r="L551" s="16"/>
      <c r="M551" s="17"/>
      <c r="N551" s="16">
        <v>124474812</v>
      </c>
      <c r="O551" s="16">
        <v>-124474812</v>
      </c>
      <c r="P551" s="18"/>
      <c r="Q551" s="19"/>
    </row>
    <row r="552" spans="1:17" hidden="1">
      <c r="A552" s="13" t="s">
        <v>39</v>
      </c>
      <c r="B552" s="14" t="s">
        <v>40</v>
      </c>
      <c r="C552" s="14" t="s">
        <v>1043</v>
      </c>
      <c r="D552" s="14" t="s">
        <v>1083</v>
      </c>
      <c r="E552" s="14" t="s">
        <v>1084</v>
      </c>
      <c r="F552" s="14"/>
      <c r="G552" s="14"/>
      <c r="H552" s="14"/>
      <c r="I552" s="14"/>
      <c r="J552" s="15"/>
      <c r="K552" s="14" t="s">
        <v>44</v>
      </c>
      <c r="L552" s="16"/>
      <c r="M552" s="17"/>
      <c r="N552" s="16">
        <v>1504420</v>
      </c>
      <c r="O552" s="16">
        <v>-1504420</v>
      </c>
      <c r="P552" s="18"/>
      <c r="Q552" s="19"/>
    </row>
    <row r="553" spans="1:17" hidden="1">
      <c r="A553" s="13" t="s">
        <v>39</v>
      </c>
      <c r="B553" s="14" t="s">
        <v>40</v>
      </c>
      <c r="C553" s="14" t="s">
        <v>1043</v>
      </c>
      <c r="D553" s="14" t="s">
        <v>1085</v>
      </c>
      <c r="E553" s="14" t="s">
        <v>1086</v>
      </c>
      <c r="F553" s="14"/>
      <c r="G553" s="14"/>
      <c r="H553" s="14"/>
      <c r="I553" s="14"/>
      <c r="J553" s="15"/>
      <c r="K553" s="14" t="s">
        <v>44</v>
      </c>
      <c r="L553" s="16"/>
      <c r="M553" s="17"/>
      <c r="N553" s="16">
        <v>15400000</v>
      </c>
      <c r="O553" s="16">
        <v>-15400000</v>
      </c>
      <c r="P553" s="18"/>
      <c r="Q553" s="19"/>
    </row>
    <row r="554" spans="1:17" hidden="1">
      <c r="A554" s="13" t="s">
        <v>39</v>
      </c>
      <c r="B554" s="14" t="s">
        <v>40</v>
      </c>
      <c r="C554" s="14" t="s">
        <v>1043</v>
      </c>
      <c r="D554" s="14" t="s">
        <v>1087</v>
      </c>
      <c r="E554" s="14" t="s">
        <v>1088</v>
      </c>
      <c r="F554" s="14"/>
      <c r="G554" s="14"/>
      <c r="H554" s="14" t="s">
        <v>1089</v>
      </c>
      <c r="I554" s="14"/>
      <c r="J554" s="15"/>
      <c r="K554" s="14" t="s">
        <v>44</v>
      </c>
      <c r="L554" s="16"/>
      <c r="M554" s="17"/>
      <c r="N554" s="16"/>
      <c r="O554" s="16"/>
      <c r="P554" s="18"/>
      <c r="Q554" s="19">
        <v>-2448</v>
      </c>
    </row>
    <row r="555" spans="1:17" hidden="1">
      <c r="A555" s="13" t="s">
        <v>39</v>
      </c>
      <c r="B555" s="14" t="s">
        <v>40</v>
      </c>
      <c r="C555" s="14" t="s">
        <v>1043</v>
      </c>
      <c r="D555" s="14" t="s">
        <v>1090</v>
      </c>
      <c r="E555" s="14" t="s">
        <v>1091</v>
      </c>
      <c r="F555" s="14" t="s">
        <v>1092</v>
      </c>
      <c r="G555" s="14" t="s">
        <v>1093</v>
      </c>
      <c r="H555" s="14" t="s">
        <v>1094</v>
      </c>
      <c r="I555" s="14" t="s">
        <v>1065</v>
      </c>
      <c r="J555" s="15">
        <v>18</v>
      </c>
      <c r="K555" s="14" t="s">
        <v>44</v>
      </c>
      <c r="L555" s="16">
        <v>156600000</v>
      </c>
      <c r="M555" s="17"/>
      <c r="N555" s="16">
        <v>141477966</v>
      </c>
      <c r="O555" s="16">
        <v>15122034</v>
      </c>
      <c r="P555" s="18">
        <v>9.6564712643678094E-2</v>
      </c>
      <c r="Q555" s="19"/>
    </row>
    <row r="556" spans="1:17" hidden="1">
      <c r="A556" s="13" t="s">
        <v>39</v>
      </c>
      <c r="B556" s="14" t="s">
        <v>40</v>
      </c>
      <c r="C556" s="14" t="s">
        <v>1043</v>
      </c>
      <c r="D556" s="14" t="s">
        <v>1090</v>
      </c>
      <c r="E556" s="14" t="s">
        <v>1091</v>
      </c>
      <c r="F556" s="14" t="s">
        <v>1095</v>
      </c>
      <c r="G556" s="14" t="s">
        <v>1096</v>
      </c>
      <c r="H556" s="14" t="s">
        <v>1097</v>
      </c>
      <c r="I556" s="14" t="s">
        <v>1065</v>
      </c>
      <c r="J556" s="15">
        <v>3.26</v>
      </c>
      <c r="K556" s="14" t="s">
        <v>44</v>
      </c>
      <c r="L556" s="16">
        <v>35860000</v>
      </c>
      <c r="M556" s="17"/>
      <c r="N556" s="16">
        <v>24097854.309999999</v>
      </c>
      <c r="O556" s="16">
        <v>11762145.689999999</v>
      </c>
      <c r="P556" s="18">
        <v>0.32800183184606801</v>
      </c>
      <c r="Q556" s="19"/>
    </row>
    <row r="557" spans="1:17" hidden="1">
      <c r="A557" s="13" t="s">
        <v>39</v>
      </c>
      <c r="B557" s="14" t="s">
        <v>40</v>
      </c>
      <c r="C557" s="14" t="s">
        <v>1043</v>
      </c>
      <c r="D557" s="14" t="s">
        <v>1090</v>
      </c>
      <c r="E557" s="14" t="s">
        <v>1091</v>
      </c>
      <c r="F557" s="14" t="s">
        <v>1095</v>
      </c>
      <c r="G557" s="14" t="s">
        <v>1096</v>
      </c>
      <c r="H557" s="14" t="s">
        <v>1098</v>
      </c>
      <c r="I557" s="14" t="s">
        <v>1065</v>
      </c>
      <c r="J557" s="15">
        <v>3.26</v>
      </c>
      <c r="K557" s="14" t="s">
        <v>44</v>
      </c>
      <c r="L557" s="16">
        <v>35860000</v>
      </c>
      <c r="M557" s="17"/>
      <c r="N557" s="16">
        <v>24097854.41</v>
      </c>
      <c r="O557" s="16">
        <v>11762145.59</v>
      </c>
      <c r="P557" s="18">
        <v>0.32800182905744502</v>
      </c>
      <c r="Q557" s="19"/>
    </row>
    <row r="558" spans="1:17" hidden="1">
      <c r="A558" s="13" t="s">
        <v>39</v>
      </c>
      <c r="B558" s="14" t="s">
        <v>40</v>
      </c>
      <c r="C558" s="14" t="s">
        <v>1043</v>
      </c>
      <c r="D558" s="14" t="s">
        <v>1090</v>
      </c>
      <c r="E558" s="14" t="s">
        <v>1091</v>
      </c>
      <c r="F558" s="14" t="s">
        <v>1099</v>
      </c>
      <c r="G558" s="14" t="s">
        <v>1100</v>
      </c>
      <c r="H558" s="14" t="s">
        <v>1101</v>
      </c>
      <c r="I558" s="14" t="s">
        <v>1065</v>
      </c>
      <c r="J558" s="15">
        <v>13.49</v>
      </c>
      <c r="K558" s="14" t="s">
        <v>44</v>
      </c>
      <c r="L558" s="16">
        <v>113316000</v>
      </c>
      <c r="M558" s="17"/>
      <c r="N558" s="16">
        <v>99717440.939999998</v>
      </c>
      <c r="O558" s="16">
        <v>13598559.060000001</v>
      </c>
      <c r="P558" s="18">
        <v>0.120005639627237</v>
      </c>
      <c r="Q558" s="19"/>
    </row>
    <row r="559" spans="1:17" hidden="1">
      <c r="A559" s="13" t="s">
        <v>39</v>
      </c>
      <c r="B559" s="14" t="s">
        <v>40</v>
      </c>
      <c r="C559" s="14" t="s">
        <v>1043</v>
      </c>
      <c r="D559" s="14" t="s">
        <v>1090</v>
      </c>
      <c r="E559" s="14" t="s">
        <v>1091</v>
      </c>
      <c r="F559" s="14" t="s">
        <v>1099</v>
      </c>
      <c r="G559" s="14" t="s">
        <v>1100</v>
      </c>
      <c r="H559" s="14" t="s">
        <v>1102</v>
      </c>
      <c r="I559" s="14" t="s">
        <v>1065</v>
      </c>
      <c r="J559" s="15">
        <v>26.97</v>
      </c>
      <c r="K559" s="14" t="s">
        <v>44</v>
      </c>
      <c r="L559" s="16">
        <v>226548000</v>
      </c>
      <c r="M559" s="17"/>
      <c r="N559" s="16">
        <v>199361192.34</v>
      </c>
      <c r="O559" s="16">
        <v>27186807.66</v>
      </c>
      <c r="P559" s="18">
        <v>0.120004624450447</v>
      </c>
      <c r="Q559" s="19"/>
    </row>
    <row r="560" spans="1:17" hidden="1">
      <c r="A560" s="13" t="s">
        <v>39</v>
      </c>
      <c r="B560" s="14" t="s">
        <v>40</v>
      </c>
      <c r="C560" s="14" t="s">
        <v>1043</v>
      </c>
      <c r="D560" s="14" t="s">
        <v>1090</v>
      </c>
      <c r="E560" s="14" t="s">
        <v>1091</v>
      </c>
      <c r="F560" s="14" t="s">
        <v>1099</v>
      </c>
      <c r="G560" s="14" t="s">
        <v>1100</v>
      </c>
      <c r="H560" s="14" t="s">
        <v>1103</v>
      </c>
      <c r="I560" s="14" t="s">
        <v>1065</v>
      </c>
      <c r="J560" s="15">
        <v>13.51</v>
      </c>
      <c r="K560" s="14" t="s">
        <v>44</v>
      </c>
      <c r="L560" s="16">
        <v>113484000</v>
      </c>
      <c r="M560" s="17"/>
      <c r="N560" s="16">
        <v>106187073</v>
      </c>
      <c r="O560" s="16">
        <v>7296927</v>
      </c>
      <c r="P560" s="18">
        <v>6.4299169927038102E-2</v>
      </c>
      <c r="Q560" s="19"/>
    </row>
    <row r="561" spans="1:17" hidden="1">
      <c r="A561" s="13" t="s">
        <v>39</v>
      </c>
      <c r="B561" s="14" t="s">
        <v>40</v>
      </c>
      <c r="C561" s="14" t="s">
        <v>1043</v>
      </c>
      <c r="D561" s="14" t="s">
        <v>1090</v>
      </c>
      <c r="E561" s="14" t="s">
        <v>1091</v>
      </c>
      <c r="F561" s="14" t="s">
        <v>1069</v>
      </c>
      <c r="G561" s="14" t="s">
        <v>1070</v>
      </c>
      <c r="H561" s="14" t="s">
        <v>1104</v>
      </c>
      <c r="I561" s="14" t="s">
        <v>147</v>
      </c>
      <c r="J561" s="15">
        <v>4890</v>
      </c>
      <c r="K561" s="14" t="s">
        <v>44</v>
      </c>
      <c r="L561" s="16">
        <v>53301000</v>
      </c>
      <c r="M561" s="17"/>
      <c r="N561" s="16">
        <v>36146665.840000004</v>
      </c>
      <c r="O561" s="16">
        <v>17154334.16</v>
      </c>
      <c r="P561" s="18">
        <v>0.32183888032119401</v>
      </c>
      <c r="Q561" s="19"/>
    </row>
    <row r="562" spans="1:17" hidden="1">
      <c r="A562" s="13" t="s">
        <v>39</v>
      </c>
      <c r="B562" s="14" t="s">
        <v>40</v>
      </c>
      <c r="C562" s="14" t="s">
        <v>1043</v>
      </c>
      <c r="D562" s="14" t="s">
        <v>1090</v>
      </c>
      <c r="E562" s="14" t="s">
        <v>1091</v>
      </c>
      <c r="F562" s="14" t="s">
        <v>1105</v>
      </c>
      <c r="G562" s="14" t="s">
        <v>1106</v>
      </c>
      <c r="H562" s="14" t="s">
        <v>1107</v>
      </c>
      <c r="I562" s="14" t="s">
        <v>147</v>
      </c>
      <c r="J562" s="15">
        <v>4564</v>
      </c>
      <c r="K562" s="14" t="s">
        <v>44</v>
      </c>
      <c r="L562" s="16">
        <v>39804600</v>
      </c>
      <c r="M562" s="17"/>
      <c r="N562" s="16">
        <v>35872524</v>
      </c>
      <c r="O562" s="16">
        <v>3932076</v>
      </c>
      <c r="P562" s="18">
        <v>9.8784462097345496E-2</v>
      </c>
      <c r="Q562" s="19"/>
    </row>
    <row r="563" spans="1:17" hidden="1">
      <c r="A563" s="13" t="s">
        <v>39</v>
      </c>
      <c r="B563" s="14" t="s">
        <v>40</v>
      </c>
      <c r="C563" s="14" t="s">
        <v>1043</v>
      </c>
      <c r="D563" s="14" t="s">
        <v>1090</v>
      </c>
      <c r="E563" s="14" t="s">
        <v>1091</v>
      </c>
      <c r="F563" s="14" t="s">
        <v>1105</v>
      </c>
      <c r="G563" s="14" t="s">
        <v>1106</v>
      </c>
      <c r="H563" s="14" t="s">
        <v>1108</v>
      </c>
      <c r="I563" s="14" t="s">
        <v>147</v>
      </c>
      <c r="J563" s="15">
        <v>5705</v>
      </c>
      <c r="K563" s="14" t="s">
        <v>44</v>
      </c>
      <c r="L563" s="16">
        <v>49063000</v>
      </c>
      <c r="M563" s="17"/>
      <c r="N563" s="16">
        <v>44840655</v>
      </c>
      <c r="O563" s="16">
        <v>4222345</v>
      </c>
      <c r="P563" s="18">
        <v>8.6059657990746496E-2</v>
      </c>
      <c r="Q563" s="19"/>
    </row>
    <row r="564" spans="1:17" hidden="1">
      <c r="A564" s="13" t="s">
        <v>39</v>
      </c>
      <c r="B564" s="14" t="s">
        <v>40</v>
      </c>
      <c r="C564" s="14" t="s">
        <v>1043</v>
      </c>
      <c r="D564" s="14" t="s">
        <v>1090</v>
      </c>
      <c r="E564" s="14" t="s">
        <v>1091</v>
      </c>
      <c r="F564" s="14" t="s">
        <v>1105</v>
      </c>
      <c r="G564" s="14" t="s">
        <v>1106</v>
      </c>
      <c r="H564" s="14" t="s">
        <v>1109</v>
      </c>
      <c r="I564" s="14" t="s">
        <v>147</v>
      </c>
      <c r="J564" s="15">
        <v>3260</v>
      </c>
      <c r="K564" s="14" t="s">
        <v>44</v>
      </c>
      <c r="L564" s="16">
        <v>28362000</v>
      </c>
      <c r="M564" s="17"/>
      <c r="N564" s="16">
        <v>25623232</v>
      </c>
      <c r="O564" s="16">
        <v>2738768</v>
      </c>
      <c r="P564" s="18">
        <v>9.6564699245469204E-2</v>
      </c>
      <c r="Q564" s="19"/>
    </row>
    <row r="565" spans="1:17" hidden="1">
      <c r="A565" s="13" t="s">
        <v>39</v>
      </c>
      <c r="B565" s="14" t="s">
        <v>40</v>
      </c>
      <c r="C565" s="14" t="s">
        <v>1043</v>
      </c>
      <c r="D565" s="14" t="s">
        <v>1090</v>
      </c>
      <c r="E565" s="14" t="s">
        <v>1091</v>
      </c>
      <c r="F565" s="14" t="s">
        <v>1110</v>
      </c>
      <c r="G565" s="14" t="s">
        <v>1111</v>
      </c>
      <c r="H565" s="14" t="s">
        <v>1112</v>
      </c>
      <c r="I565" s="14" t="s">
        <v>1065</v>
      </c>
      <c r="J565" s="15">
        <v>2.9340000000000002</v>
      </c>
      <c r="K565" s="14" t="s">
        <v>44</v>
      </c>
      <c r="L565" s="16">
        <v>39609000</v>
      </c>
      <c r="M565" s="17"/>
      <c r="N565" s="16">
        <v>21688092.050000001</v>
      </c>
      <c r="O565" s="16">
        <v>17920907.949999999</v>
      </c>
      <c r="P565" s="18">
        <v>0.45244535206644898</v>
      </c>
      <c r="Q565" s="19"/>
    </row>
    <row r="566" spans="1:17" hidden="1">
      <c r="A566" s="13" t="s">
        <v>39</v>
      </c>
      <c r="B566" s="14" t="s">
        <v>40</v>
      </c>
      <c r="C566" s="14" t="s">
        <v>1043</v>
      </c>
      <c r="D566" s="14" t="s">
        <v>1090</v>
      </c>
      <c r="E566" s="14" t="s">
        <v>1091</v>
      </c>
      <c r="F566" s="14" t="s">
        <v>1110</v>
      </c>
      <c r="G566" s="14" t="s">
        <v>1111</v>
      </c>
      <c r="H566" s="14" t="s">
        <v>1113</v>
      </c>
      <c r="I566" s="14" t="s">
        <v>1065</v>
      </c>
      <c r="J566" s="15">
        <v>3.26</v>
      </c>
      <c r="K566" s="14" t="s">
        <v>44</v>
      </c>
      <c r="L566" s="16">
        <v>35860000</v>
      </c>
      <c r="M566" s="17"/>
      <c r="N566" s="16">
        <v>25649895</v>
      </c>
      <c r="O566" s="16">
        <v>10210105</v>
      </c>
      <c r="P566" s="18">
        <v>0.28472127718906798</v>
      </c>
      <c r="Q566" s="19"/>
    </row>
    <row r="567" spans="1:17" hidden="1">
      <c r="A567" s="13" t="s">
        <v>39</v>
      </c>
      <c r="B567" s="14" t="s">
        <v>40</v>
      </c>
      <c r="C567" s="14" t="s">
        <v>1043</v>
      </c>
      <c r="D567" s="14" t="s">
        <v>1090</v>
      </c>
      <c r="E567" s="14" t="s">
        <v>1091</v>
      </c>
      <c r="F567" s="14" t="s">
        <v>1114</v>
      </c>
      <c r="G567" s="14" t="s">
        <v>1115</v>
      </c>
      <c r="H567" s="14" t="s">
        <v>1116</v>
      </c>
      <c r="I567" s="14" t="s">
        <v>1065</v>
      </c>
      <c r="J567" s="15">
        <v>36</v>
      </c>
      <c r="K567" s="14" t="s">
        <v>44</v>
      </c>
      <c r="L567" s="16">
        <v>291565872</v>
      </c>
      <c r="M567" s="17"/>
      <c r="N567" s="16">
        <v>266045780.90000001</v>
      </c>
      <c r="O567" s="16">
        <v>25520091.100000001</v>
      </c>
      <c r="P567" s="18">
        <v>8.7527703173710197E-2</v>
      </c>
      <c r="Q567" s="19"/>
    </row>
    <row r="568" spans="1:17" hidden="1">
      <c r="A568" s="13" t="s">
        <v>39</v>
      </c>
      <c r="B568" s="14" t="s">
        <v>40</v>
      </c>
      <c r="C568" s="14" t="s">
        <v>1043</v>
      </c>
      <c r="D568" s="14" t="s">
        <v>1090</v>
      </c>
      <c r="E568" s="14" t="s">
        <v>1091</v>
      </c>
      <c r="F568" s="14" t="s">
        <v>1114</v>
      </c>
      <c r="G568" s="14" t="s">
        <v>1115</v>
      </c>
      <c r="H568" s="14" t="s">
        <v>1117</v>
      </c>
      <c r="I568" s="14" t="s">
        <v>1065</v>
      </c>
      <c r="J568" s="15">
        <v>36</v>
      </c>
      <c r="K568" s="14" t="s">
        <v>44</v>
      </c>
      <c r="L568" s="16">
        <v>291565872</v>
      </c>
      <c r="M568" s="17"/>
      <c r="N568" s="16">
        <v>266110609.77000001</v>
      </c>
      <c r="O568" s="16">
        <v>25455262.23</v>
      </c>
      <c r="P568" s="18">
        <v>8.7305355923137595E-2</v>
      </c>
      <c r="Q568" s="19"/>
    </row>
    <row r="569" spans="1:17" hidden="1">
      <c r="A569" s="13" t="s">
        <v>39</v>
      </c>
      <c r="B569" s="14" t="s">
        <v>40</v>
      </c>
      <c r="C569" s="14" t="s">
        <v>1043</v>
      </c>
      <c r="D569" s="14" t="s">
        <v>1090</v>
      </c>
      <c r="E569" s="14" t="s">
        <v>1091</v>
      </c>
      <c r="F569" s="14" t="s">
        <v>1114</v>
      </c>
      <c r="G569" s="14" t="s">
        <v>1115</v>
      </c>
      <c r="H569" s="14" t="s">
        <v>1118</v>
      </c>
      <c r="I569" s="14" t="s">
        <v>1065</v>
      </c>
      <c r="J569" s="15">
        <v>18</v>
      </c>
      <c r="K569" s="14" t="s">
        <v>44</v>
      </c>
      <c r="L569" s="16">
        <v>145782936</v>
      </c>
      <c r="M569" s="17"/>
      <c r="N569" s="16">
        <v>133055304.88</v>
      </c>
      <c r="O569" s="16">
        <v>12727631.119999999</v>
      </c>
      <c r="P569" s="18">
        <v>8.7305355957435202E-2</v>
      </c>
      <c r="Q569" s="19"/>
    </row>
    <row r="570" spans="1:17" hidden="1">
      <c r="A570" s="13" t="s">
        <v>39</v>
      </c>
      <c r="B570" s="14" t="s">
        <v>40</v>
      </c>
      <c r="C570" s="14" t="s">
        <v>1043</v>
      </c>
      <c r="D570" s="14" t="s">
        <v>1090</v>
      </c>
      <c r="E570" s="14" t="s">
        <v>1091</v>
      </c>
      <c r="F570" s="14" t="s">
        <v>1114</v>
      </c>
      <c r="G570" s="14" t="s">
        <v>1115</v>
      </c>
      <c r="H570" s="14" t="s">
        <v>1119</v>
      </c>
      <c r="I570" s="14" t="s">
        <v>1065</v>
      </c>
      <c r="J570" s="15">
        <v>18</v>
      </c>
      <c r="K570" s="14" t="s">
        <v>44</v>
      </c>
      <c r="L570" s="16">
        <v>145845882</v>
      </c>
      <c r="M570" s="17"/>
      <c r="N570" s="16">
        <v>141477966</v>
      </c>
      <c r="O570" s="16">
        <v>4367916</v>
      </c>
      <c r="P570" s="18">
        <v>2.99488469616166E-2</v>
      </c>
      <c r="Q570" s="19"/>
    </row>
    <row r="571" spans="1:17" hidden="1">
      <c r="A571" s="13" t="s">
        <v>39</v>
      </c>
      <c r="B571" s="14" t="s">
        <v>40</v>
      </c>
      <c r="C571" s="14" t="s">
        <v>1043</v>
      </c>
      <c r="D571" s="14" t="s">
        <v>1090</v>
      </c>
      <c r="E571" s="14" t="s">
        <v>1091</v>
      </c>
      <c r="F571" s="14" t="s">
        <v>1078</v>
      </c>
      <c r="G571" s="14" t="s">
        <v>1079</v>
      </c>
      <c r="H571" s="14" t="s">
        <v>1120</v>
      </c>
      <c r="I571" s="14" t="s">
        <v>1065</v>
      </c>
      <c r="J571" s="15">
        <v>3.26</v>
      </c>
      <c r="K571" s="14" t="s">
        <v>44</v>
      </c>
      <c r="L571" s="16">
        <v>34230000</v>
      </c>
      <c r="M571" s="17"/>
      <c r="N571" s="16">
        <v>24097854.300000001</v>
      </c>
      <c r="O571" s="16">
        <v>10132145.699999999</v>
      </c>
      <c r="P571" s="18">
        <v>0.29600191936897402</v>
      </c>
      <c r="Q571" s="19"/>
    </row>
    <row r="572" spans="1:17" hidden="1">
      <c r="A572" s="13" t="s">
        <v>39</v>
      </c>
      <c r="B572" s="14" t="s">
        <v>40</v>
      </c>
      <c r="C572" s="14" t="s">
        <v>1043</v>
      </c>
      <c r="D572" s="14" t="s">
        <v>1090</v>
      </c>
      <c r="E572" s="14" t="s">
        <v>1091</v>
      </c>
      <c r="F572" s="14" t="s">
        <v>1121</v>
      </c>
      <c r="G572" s="14" t="s">
        <v>1122</v>
      </c>
      <c r="H572" s="14" t="s">
        <v>1123</v>
      </c>
      <c r="I572" s="14" t="s">
        <v>1065</v>
      </c>
      <c r="J572" s="15">
        <v>10.09</v>
      </c>
      <c r="K572" s="14" t="s">
        <v>44</v>
      </c>
      <c r="L572" s="16">
        <v>90810000</v>
      </c>
      <c r="M572" s="17"/>
      <c r="N572" s="16">
        <v>79306260</v>
      </c>
      <c r="O572" s="16">
        <v>11503740</v>
      </c>
      <c r="P572" s="18">
        <v>0.126679220350181</v>
      </c>
      <c r="Q572" s="19"/>
    </row>
    <row r="573" spans="1:17" hidden="1">
      <c r="A573" s="13" t="s">
        <v>39</v>
      </c>
      <c r="B573" s="14" t="s">
        <v>40</v>
      </c>
      <c r="C573" s="14" t="s">
        <v>1043</v>
      </c>
      <c r="D573" s="14" t="s">
        <v>1090</v>
      </c>
      <c r="E573" s="14" t="s">
        <v>1091</v>
      </c>
      <c r="F573" s="14" t="s">
        <v>1124</v>
      </c>
      <c r="G573" s="14" t="s">
        <v>1125</v>
      </c>
      <c r="H573" s="14" t="s">
        <v>1126</v>
      </c>
      <c r="I573" s="14" t="s">
        <v>1065</v>
      </c>
      <c r="J573" s="15">
        <v>6.52</v>
      </c>
      <c r="K573" s="14" t="s">
        <v>44</v>
      </c>
      <c r="L573" s="16">
        <v>67156000</v>
      </c>
      <c r="M573" s="17"/>
      <c r="N573" s="16">
        <v>48195477.090000004</v>
      </c>
      <c r="O573" s="16">
        <v>18960522.91</v>
      </c>
      <c r="P573" s="18">
        <v>0.28233550107213001</v>
      </c>
      <c r="Q573" s="19"/>
    </row>
    <row r="574" spans="1:17" hidden="1">
      <c r="A574" s="13" t="s">
        <v>39</v>
      </c>
      <c r="B574" s="14" t="s">
        <v>40</v>
      </c>
      <c r="C574" s="14" t="s">
        <v>1043</v>
      </c>
      <c r="D574" s="14" t="s">
        <v>1090</v>
      </c>
      <c r="E574" s="14" t="s">
        <v>1091</v>
      </c>
      <c r="F574" s="14" t="s">
        <v>1127</v>
      </c>
      <c r="G574" s="14" t="s">
        <v>1128</v>
      </c>
      <c r="H574" s="14" t="s">
        <v>1129</v>
      </c>
      <c r="I574" s="14" t="s">
        <v>147</v>
      </c>
      <c r="J574" s="15">
        <v>12970</v>
      </c>
      <c r="K574" s="14" t="s">
        <v>44</v>
      </c>
      <c r="L574" s="16">
        <v>102268450</v>
      </c>
      <c r="M574" s="17"/>
      <c r="N574" s="16">
        <v>101942734</v>
      </c>
      <c r="O574" s="16">
        <v>325716</v>
      </c>
      <c r="P574" s="18">
        <v>3.1849118667585099E-3</v>
      </c>
      <c r="Q574" s="19"/>
    </row>
    <row r="575" spans="1:17" hidden="1">
      <c r="A575" s="13" t="s">
        <v>39</v>
      </c>
      <c r="B575" s="14" t="s">
        <v>40</v>
      </c>
      <c r="C575" s="14" t="s">
        <v>1043</v>
      </c>
      <c r="D575" s="14" t="s">
        <v>1090</v>
      </c>
      <c r="E575" s="14" t="s">
        <v>1091</v>
      </c>
      <c r="F575" s="14"/>
      <c r="G575" s="14"/>
      <c r="H575" s="14" t="s">
        <v>1130</v>
      </c>
      <c r="I575" s="14"/>
      <c r="J575" s="15"/>
      <c r="K575" s="14" t="s">
        <v>44</v>
      </c>
      <c r="L575" s="16"/>
      <c r="M575" s="17"/>
      <c r="N575" s="16">
        <v>35166400</v>
      </c>
      <c r="O575" s="16">
        <v>-35166400</v>
      </c>
      <c r="P575" s="18"/>
      <c r="Q575" s="19"/>
    </row>
    <row r="576" spans="1:17" hidden="1">
      <c r="A576" s="13" t="s">
        <v>39</v>
      </c>
      <c r="B576" s="14" t="s">
        <v>40</v>
      </c>
      <c r="C576" s="14" t="s">
        <v>1043</v>
      </c>
      <c r="D576" s="14" t="s">
        <v>1090</v>
      </c>
      <c r="E576" s="14" t="s">
        <v>1091</v>
      </c>
      <c r="F576" s="14"/>
      <c r="G576" s="14"/>
      <c r="H576" s="14"/>
      <c r="I576" s="14"/>
      <c r="J576" s="15"/>
      <c r="K576" s="14" t="s">
        <v>44</v>
      </c>
      <c r="L576" s="16"/>
      <c r="M576" s="17"/>
      <c r="N576" s="16">
        <v>125306621</v>
      </c>
      <c r="O576" s="16">
        <v>-125306621</v>
      </c>
      <c r="P576" s="18"/>
      <c r="Q576" s="19">
        <v>114138</v>
      </c>
    </row>
    <row r="577" spans="1:17" hidden="1">
      <c r="A577" s="13" t="s">
        <v>39</v>
      </c>
      <c r="B577" s="14" t="s">
        <v>40</v>
      </c>
      <c r="C577" s="14" t="s">
        <v>1043</v>
      </c>
      <c r="D577" s="14" t="s">
        <v>1131</v>
      </c>
      <c r="E577" s="14" t="s">
        <v>1132</v>
      </c>
      <c r="F577" s="14"/>
      <c r="G577" s="14"/>
      <c r="H577" s="14"/>
      <c r="I577" s="14"/>
      <c r="J577" s="15"/>
      <c r="K577" s="14" t="s">
        <v>44</v>
      </c>
      <c r="L577" s="16"/>
      <c r="M577" s="17"/>
      <c r="N577" s="16"/>
      <c r="O577" s="16"/>
      <c r="P577" s="18"/>
      <c r="Q577" s="19">
        <v>47825</v>
      </c>
    </row>
    <row r="578" spans="1:17" hidden="1">
      <c r="A578" s="13" t="s">
        <v>39</v>
      </c>
      <c r="B578" s="14" t="s">
        <v>40</v>
      </c>
      <c r="C578" s="14" t="s">
        <v>1043</v>
      </c>
      <c r="D578" s="14" t="s">
        <v>1133</v>
      </c>
      <c r="E578" s="14" t="s">
        <v>1134</v>
      </c>
      <c r="F578" s="14"/>
      <c r="G578" s="14"/>
      <c r="H578" s="14" t="s">
        <v>1135</v>
      </c>
      <c r="I578" s="14"/>
      <c r="J578" s="15"/>
      <c r="K578" s="14" t="s">
        <v>44</v>
      </c>
      <c r="L578" s="16"/>
      <c r="M578" s="17"/>
      <c r="N578" s="16"/>
      <c r="O578" s="16"/>
      <c r="P578" s="18"/>
      <c r="Q578" s="19">
        <v>8202</v>
      </c>
    </row>
    <row r="579" spans="1:17" hidden="1">
      <c r="A579" s="13" t="s">
        <v>39</v>
      </c>
      <c r="B579" s="14" t="s">
        <v>40</v>
      </c>
      <c r="C579" s="14" t="s">
        <v>1043</v>
      </c>
      <c r="D579" s="14" t="s">
        <v>1136</v>
      </c>
      <c r="E579" s="14" t="s">
        <v>1137</v>
      </c>
      <c r="F579" s="14"/>
      <c r="G579" s="14"/>
      <c r="H579" s="14"/>
      <c r="I579" s="14"/>
      <c r="J579" s="15"/>
      <c r="K579" s="14" t="s">
        <v>44</v>
      </c>
      <c r="L579" s="16"/>
      <c r="M579" s="17"/>
      <c r="N579" s="16"/>
      <c r="O579" s="16"/>
      <c r="P579" s="18"/>
      <c r="Q579" s="19">
        <v>9557</v>
      </c>
    </row>
    <row r="580" spans="1:17" hidden="1">
      <c r="A580" s="13" t="s">
        <v>39</v>
      </c>
      <c r="B580" s="14" t="s">
        <v>40</v>
      </c>
      <c r="C580" s="14" t="s">
        <v>1043</v>
      </c>
      <c r="D580" s="14"/>
      <c r="E580" s="14"/>
      <c r="F580" s="14"/>
      <c r="G580" s="14"/>
      <c r="H580" s="14"/>
      <c r="I580" s="14"/>
      <c r="J580" s="15"/>
      <c r="K580" s="14" t="s">
        <v>44</v>
      </c>
      <c r="L580" s="16"/>
      <c r="M580" s="17"/>
      <c r="N580" s="16">
        <v>35845749</v>
      </c>
      <c r="O580" s="16">
        <v>-35845749</v>
      </c>
      <c r="P580" s="18"/>
      <c r="Q580" s="19">
        <v>91493</v>
      </c>
    </row>
    <row r="581" spans="1:17" hidden="1">
      <c r="A581" s="13" t="s">
        <v>39</v>
      </c>
      <c r="B581" s="14" t="s">
        <v>40</v>
      </c>
      <c r="C581" s="14" t="s">
        <v>1138</v>
      </c>
      <c r="D581" s="14" t="s">
        <v>1139</v>
      </c>
      <c r="E581" s="14" t="s">
        <v>1140</v>
      </c>
      <c r="F581" s="14" t="s">
        <v>1141</v>
      </c>
      <c r="G581" s="14" t="s">
        <v>1142</v>
      </c>
      <c r="H581" s="14" t="s">
        <v>1143</v>
      </c>
      <c r="I581" s="14" t="s">
        <v>125</v>
      </c>
      <c r="J581" s="15">
        <v>60</v>
      </c>
      <c r="K581" s="14" t="s">
        <v>44</v>
      </c>
      <c r="L581" s="16">
        <v>648000</v>
      </c>
      <c r="M581" s="17"/>
      <c r="N581" s="16">
        <v>604490</v>
      </c>
      <c r="O581" s="16">
        <v>43510</v>
      </c>
      <c r="P581" s="18">
        <v>6.7145061728395003E-2</v>
      </c>
      <c r="Q581" s="19"/>
    </row>
    <row r="582" spans="1:17" hidden="1">
      <c r="A582" s="13" t="s">
        <v>39</v>
      </c>
      <c r="B582" s="14" t="s">
        <v>40</v>
      </c>
      <c r="C582" s="14" t="s">
        <v>1138</v>
      </c>
      <c r="D582" s="14" t="s">
        <v>1139</v>
      </c>
      <c r="E582" s="14" t="s">
        <v>1140</v>
      </c>
      <c r="F582" s="14" t="s">
        <v>1141</v>
      </c>
      <c r="G582" s="14" t="s">
        <v>1142</v>
      </c>
      <c r="H582" s="14" t="s">
        <v>1144</v>
      </c>
      <c r="I582" s="14" t="s">
        <v>125</v>
      </c>
      <c r="J582" s="15">
        <v>60</v>
      </c>
      <c r="K582" s="14" t="s">
        <v>44</v>
      </c>
      <c r="L582" s="16">
        <v>648000</v>
      </c>
      <c r="M582" s="17"/>
      <c r="N582" s="16">
        <v>604490</v>
      </c>
      <c r="O582" s="16">
        <v>43510</v>
      </c>
      <c r="P582" s="18">
        <v>6.7145061728395003E-2</v>
      </c>
      <c r="Q582" s="19"/>
    </row>
    <row r="583" spans="1:17" hidden="1">
      <c r="A583" s="13" t="s">
        <v>39</v>
      </c>
      <c r="B583" s="14" t="s">
        <v>40</v>
      </c>
      <c r="C583" s="14" t="s">
        <v>1138</v>
      </c>
      <c r="D583" s="14" t="s">
        <v>1139</v>
      </c>
      <c r="E583" s="14" t="s">
        <v>1140</v>
      </c>
      <c r="F583" s="14" t="s">
        <v>1141</v>
      </c>
      <c r="G583" s="14" t="s">
        <v>1142</v>
      </c>
      <c r="H583" s="14" t="s">
        <v>1145</v>
      </c>
      <c r="I583" s="14" t="s">
        <v>125</v>
      </c>
      <c r="J583" s="15">
        <v>60</v>
      </c>
      <c r="K583" s="14" t="s">
        <v>44</v>
      </c>
      <c r="L583" s="16">
        <v>648000</v>
      </c>
      <c r="M583" s="17"/>
      <c r="N583" s="16">
        <v>604490</v>
      </c>
      <c r="O583" s="16">
        <v>43510</v>
      </c>
      <c r="P583" s="18">
        <v>6.7145061728395003E-2</v>
      </c>
      <c r="Q583" s="19"/>
    </row>
    <row r="584" spans="1:17" hidden="1">
      <c r="A584" s="13" t="s">
        <v>39</v>
      </c>
      <c r="B584" s="14" t="s">
        <v>40</v>
      </c>
      <c r="C584" s="14" t="s">
        <v>1138</v>
      </c>
      <c r="D584" s="14" t="s">
        <v>1139</v>
      </c>
      <c r="E584" s="14" t="s">
        <v>1140</v>
      </c>
      <c r="F584" s="14" t="s">
        <v>1141</v>
      </c>
      <c r="G584" s="14" t="s">
        <v>1142</v>
      </c>
      <c r="H584" s="14" t="s">
        <v>1146</v>
      </c>
      <c r="I584" s="14" t="s">
        <v>125</v>
      </c>
      <c r="J584" s="15">
        <v>60</v>
      </c>
      <c r="K584" s="14" t="s">
        <v>44</v>
      </c>
      <c r="L584" s="16">
        <v>648000</v>
      </c>
      <c r="M584" s="17"/>
      <c r="N584" s="16">
        <v>604490</v>
      </c>
      <c r="O584" s="16">
        <v>43510</v>
      </c>
      <c r="P584" s="18">
        <v>6.7145061728395003E-2</v>
      </c>
      <c r="Q584" s="19"/>
    </row>
    <row r="585" spans="1:17" hidden="1">
      <c r="A585" s="13" t="s">
        <v>39</v>
      </c>
      <c r="B585" s="14" t="s">
        <v>40</v>
      </c>
      <c r="C585" s="14" t="s">
        <v>1138</v>
      </c>
      <c r="D585" s="14" t="s">
        <v>1139</v>
      </c>
      <c r="E585" s="14" t="s">
        <v>1140</v>
      </c>
      <c r="F585" s="14" t="s">
        <v>1141</v>
      </c>
      <c r="G585" s="14" t="s">
        <v>1142</v>
      </c>
      <c r="H585" s="14" t="s">
        <v>1147</v>
      </c>
      <c r="I585" s="14" t="s">
        <v>125</v>
      </c>
      <c r="J585" s="15">
        <v>60</v>
      </c>
      <c r="K585" s="14" t="s">
        <v>44</v>
      </c>
      <c r="L585" s="16">
        <v>648000</v>
      </c>
      <c r="M585" s="17"/>
      <c r="N585" s="16">
        <v>604490</v>
      </c>
      <c r="O585" s="16">
        <v>43510</v>
      </c>
      <c r="P585" s="18">
        <v>6.7145061728395003E-2</v>
      </c>
      <c r="Q585" s="19"/>
    </row>
    <row r="586" spans="1:17" hidden="1">
      <c r="A586" s="13" t="s">
        <v>39</v>
      </c>
      <c r="B586" s="14" t="s">
        <v>40</v>
      </c>
      <c r="C586" s="14" t="s">
        <v>1138</v>
      </c>
      <c r="D586" s="14" t="s">
        <v>1139</v>
      </c>
      <c r="E586" s="14" t="s">
        <v>1140</v>
      </c>
      <c r="F586" s="14" t="s">
        <v>1141</v>
      </c>
      <c r="G586" s="14" t="s">
        <v>1142</v>
      </c>
      <c r="H586" s="14" t="s">
        <v>1148</v>
      </c>
      <c r="I586" s="14" t="s">
        <v>125</v>
      </c>
      <c r="J586" s="15">
        <v>60</v>
      </c>
      <c r="K586" s="14" t="s">
        <v>44</v>
      </c>
      <c r="L586" s="16">
        <v>648000</v>
      </c>
      <c r="M586" s="17"/>
      <c r="N586" s="16">
        <v>604490</v>
      </c>
      <c r="O586" s="16">
        <v>43510</v>
      </c>
      <c r="P586" s="18">
        <v>6.7145061728395003E-2</v>
      </c>
      <c r="Q586" s="19"/>
    </row>
    <row r="587" spans="1:17" hidden="1">
      <c r="A587" s="13" t="s">
        <v>39</v>
      </c>
      <c r="B587" s="14" t="s">
        <v>40</v>
      </c>
      <c r="C587" s="14" t="s">
        <v>1138</v>
      </c>
      <c r="D587" s="14" t="s">
        <v>1139</v>
      </c>
      <c r="E587" s="14" t="s">
        <v>1140</v>
      </c>
      <c r="F587" s="14" t="s">
        <v>1141</v>
      </c>
      <c r="G587" s="14" t="s">
        <v>1142</v>
      </c>
      <c r="H587" s="14" t="s">
        <v>1149</v>
      </c>
      <c r="I587" s="14" t="s">
        <v>125</v>
      </c>
      <c r="J587" s="15">
        <v>60</v>
      </c>
      <c r="K587" s="14" t="s">
        <v>44</v>
      </c>
      <c r="L587" s="16">
        <v>648000</v>
      </c>
      <c r="M587" s="17"/>
      <c r="N587" s="16">
        <v>604490</v>
      </c>
      <c r="O587" s="16">
        <v>43510</v>
      </c>
      <c r="P587" s="18">
        <v>6.7145061728395003E-2</v>
      </c>
      <c r="Q587" s="19"/>
    </row>
    <row r="588" spans="1:17" hidden="1">
      <c r="A588" s="13" t="s">
        <v>39</v>
      </c>
      <c r="B588" s="14" t="s">
        <v>40</v>
      </c>
      <c r="C588" s="14" t="s">
        <v>1138</v>
      </c>
      <c r="D588" s="14" t="s">
        <v>1139</v>
      </c>
      <c r="E588" s="14" t="s">
        <v>1140</v>
      </c>
      <c r="F588" s="14" t="s">
        <v>1141</v>
      </c>
      <c r="G588" s="14" t="s">
        <v>1142</v>
      </c>
      <c r="H588" s="14" t="s">
        <v>1150</v>
      </c>
      <c r="I588" s="14" t="s">
        <v>125</v>
      </c>
      <c r="J588" s="15">
        <v>60</v>
      </c>
      <c r="K588" s="14" t="s">
        <v>44</v>
      </c>
      <c r="L588" s="16">
        <v>648000</v>
      </c>
      <c r="M588" s="17"/>
      <c r="N588" s="16">
        <v>604490</v>
      </c>
      <c r="O588" s="16">
        <v>43510</v>
      </c>
      <c r="P588" s="18">
        <v>6.7145061728395003E-2</v>
      </c>
      <c r="Q588" s="19"/>
    </row>
    <row r="589" spans="1:17" hidden="1">
      <c r="A589" s="13" t="s">
        <v>39</v>
      </c>
      <c r="B589" s="14" t="s">
        <v>40</v>
      </c>
      <c r="C589" s="14" t="s">
        <v>1138</v>
      </c>
      <c r="D589" s="14" t="s">
        <v>1139</v>
      </c>
      <c r="E589" s="14" t="s">
        <v>1140</v>
      </c>
      <c r="F589" s="14" t="s">
        <v>1141</v>
      </c>
      <c r="G589" s="14" t="s">
        <v>1142</v>
      </c>
      <c r="H589" s="14" t="s">
        <v>1151</v>
      </c>
      <c r="I589" s="14" t="s">
        <v>125</v>
      </c>
      <c r="J589" s="15">
        <v>60</v>
      </c>
      <c r="K589" s="14" t="s">
        <v>44</v>
      </c>
      <c r="L589" s="16">
        <v>648000</v>
      </c>
      <c r="M589" s="17"/>
      <c r="N589" s="16">
        <v>604490</v>
      </c>
      <c r="O589" s="16">
        <v>43510</v>
      </c>
      <c r="P589" s="18">
        <v>6.7145061728395003E-2</v>
      </c>
      <c r="Q589" s="19"/>
    </row>
    <row r="590" spans="1:17" hidden="1">
      <c r="A590" s="13" t="s">
        <v>39</v>
      </c>
      <c r="B590" s="14" t="s">
        <v>40</v>
      </c>
      <c r="C590" s="14" t="s">
        <v>1138</v>
      </c>
      <c r="D590" s="14" t="s">
        <v>1139</v>
      </c>
      <c r="E590" s="14" t="s">
        <v>1140</v>
      </c>
      <c r="F590" s="14" t="s">
        <v>1141</v>
      </c>
      <c r="G590" s="14" t="s">
        <v>1142</v>
      </c>
      <c r="H590" s="14" t="s">
        <v>1152</v>
      </c>
      <c r="I590" s="14" t="s">
        <v>125</v>
      </c>
      <c r="J590" s="15">
        <v>60</v>
      </c>
      <c r="K590" s="14" t="s">
        <v>44</v>
      </c>
      <c r="L590" s="16">
        <v>648000</v>
      </c>
      <c r="M590" s="17"/>
      <c r="N590" s="16">
        <v>604490</v>
      </c>
      <c r="O590" s="16">
        <v>43510</v>
      </c>
      <c r="P590" s="18">
        <v>6.7145061728395003E-2</v>
      </c>
      <c r="Q590" s="19"/>
    </row>
    <row r="591" spans="1:17" hidden="1">
      <c r="A591" s="13" t="s">
        <v>39</v>
      </c>
      <c r="B591" s="14" t="s">
        <v>40</v>
      </c>
      <c r="C591" s="14" t="s">
        <v>1138</v>
      </c>
      <c r="D591" s="14" t="s">
        <v>1139</v>
      </c>
      <c r="E591" s="14" t="s">
        <v>1140</v>
      </c>
      <c r="F591" s="14" t="s">
        <v>1141</v>
      </c>
      <c r="G591" s="14" t="s">
        <v>1142</v>
      </c>
      <c r="H591" s="14" t="s">
        <v>1153</v>
      </c>
      <c r="I591" s="14" t="s">
        <v>125</v>
      </c>
      <c r="J591" s="15">
        <v>60</v>
      </c>
      <c r="K591" s="14" t="s">
        <v>44</v>
      </c>
      <c r="L591" s="16">
        <v>648000</v>
      </c>
      <c r="M591" s="17"/>
      <c r="N591" s="16">
        <v>604490</v>
      </c>
      <c r="O591" s="16">
        <v>43510</v>
      </c>
      <c r="P591" s="18">
        <v>6.7145061728395003E-2</v>
      </c>
      <c r="Q591" s="19"/>
    </row>
    <row r="592" spans="1:17" hidden="1">
      <c r="A592" s="13" t="s">
        <v>39</v>
      </c>
      <c r="B592" s="14" t="s">
        <v>40</v>
      </c>
      <c r="C592" s="14" t="s">
        <v>1138</v>
      </c>
      <c r="D592" s="14" t="s">
        <v>1139</v>
      </c>
      <c r="E592" s="14" t="s">
        <v>1140</v>
      </c>
      <c r="F592" s="14" t="s">
        <v>1141</v>
      </c>
      <c r="G592" s="14" t="s">
        <v>1142</v>
      </c>
      <c r="H592" s="14" t="s">
        <v>1154</v>
      </c>
      <c r="I592" s="14" t="s">
        <v>125</v>
      </c>
      <c r="J592" s="15">
        <v>60</v>
      </c>
      <c r="K592" s="14" t="s">
        <v>44</v>
      </c>
      <c r="L592" s="16">
        <v>648000</v>
      </c>
      <c r="M592" s="17"/>
      <c r="N592" s="16">
        <v>604490</v>
      </c>
      <c r="O592" s="16">
        <v>43510</v>
      </c>
      <c r="P592" s="18">
        <v>6.7145061728395003E-2</v>
      </c>
      <c r="Q592" s="19"/>
    </row>
    <row r="593" spans="1:17" hidden="1">
      <c r="A593" s="13" t="s">
        <v>39</v>
      </c>
      <c r="B593" s="14" t="s">
        <v>40</v>
      </c>
      <c r="C593" s="14" t="s">
        <v>1138</v>
      </c>
      <c r="D593" s="14" t="s">
        <v>1139</v>
      </c>
      <c r="E593" s="14" t="s">
        <v>1140</v>
      </c>
      <c r="F593" s="14" t="s">
        <v>1141</v>
      </c>
      <c r="G593" s="14" t="s">
        <v>1142</v>
      </c>
      <c r="H593" s="14" t="s">
        <v>1155</v>
      </c>
      <c r="I593" s="14" t="s">
        <v>125</v>
      </c>
      <c r="J593" s="15">
        <v>60</v>
      </c>
      <c r="K593" s="14" t="s">
        <v>44</v>
      </c>
      <c r="L593" s="16">
        <v>648000</v>
      </c>
      <c r="M593" s="17"/>
      <c r="N593" s="16">
        <v>604490</v>
      </c>
      <c r="O593" s="16">
        <v>43510</v>
      </c>
      <c r="P593" s="18">
        <v>6.7145061728395003E-2</v>
      </c>
      <c r="Q593" s="19"/>
    </row>
    <row r="594" spans="1:17" hidden="1">
      <c r="A594" s="13" t="s">
        <v>39</v>
      </c>
      <c r="B594" s="14" t="s">
        <v>40</v>
      </c>
      <c r="C594" s="14" t="s">
        <v>1138</v>
      </c>
      <c r="D594" s="14" t="s">
        <v>1139</v>
      </c>
      <c r="E594" s="14" t="s">
        <v>1140</v>
      </c>
      <c r="F594" s="14" t="s">
        <v>1141</v>
      </c>
      <c r="G594" s="14" t="s">
        <v>1142</v>
      </c>
      <c r="H594" s="14" t="s">
        <v>1156</v>
      </c>
      <c r="I594" s="14" t="s">
        <v>125</v>
      </c>
      <c r="J594" s="15">
        <v>60</v>
      </c>
      <c r="K594" s="14" t="s">
        <v>44</v>
      </c>
      <c r="L594" s="16">
        <v>648000</v>
      </c>
      <c r="M594" s="17"/>
      <c r="N594" s="16">
        <v>604490</v>
      </c>
      <c r="O594" s="16">
        <v>43510</v>
      </c>
      <c r="P594" s="18">
        <v>6.7145061728395003E-2</v>
      </c>
      <c r="Q594" s="19"/>
    </row>
    <row r="595" spans="1:17" hidden="1">
      <c r="A595" s="13" t="s">
        <v>39</v>
      </c>
      <c r="B595" s="14" t="s">
        <v>40</v>
      </c>
      <c r="C595" s="14" t="s">
        <v>1138</v>
      </c>
      <c r="D595" s="14" t="s">
        <v>1139</v>
      </c>
      <c r="E595" s="14" t="s">
        <v>1140</v>
      </c>
      <c r="F595" s="14" t="s">
        <v>1141</v>
      </c>
      <c r="G595" s="14" t="s">
        <v>1142</v>
      </c>
      <c r="H595" s="14" t="s">
        <v>1157</v>
      </c>
      <c r="I595" s="14" t="s">
        <v>125</v>
      </c>
      <c r="J595" s="15">
        <v>60</v>
      </c>
      <c r="K595" s="14" t="s">
        <v>44</v>
      </c>
      <c r="L595" s="16">
        <v>648000</v>
      </c>
      <c r="M595" s="17"/>
      <c r="N595" s="16">
        <v>604490</v>
      </c>
      <c r="O595" s="16">
        <v>43510</v>
      </c>
      <c r="P595" s="18">
        <v>6.7145061728395003E-2</v>
      </c>
      <c r="Q595" s="19"/>
    </row>
    <row r="596" spans="1:17" hidden="1">
      <c r="A596" s="13" t="s">
        <v>39</v>
      </c>
      <c r="B596" s="14" t="s">
        <v>40</v>
      </c>
      <c r="C596" s="14" t="s">
        <v>1138</v>
      </c>
      <c r="D596" s="14" t="s">
        <v>1139</v>
      </c>
      <c r="E596" s="14" t="s">
        <v>1140</v>
      </c>
      <c r="F596" s="14" t="s">
        <v>1141</v>
      </c>
      <c r="G596" s="14" t="s">
        <v>1142</v>
      </c>
      <c r="H596" s="14" t="s">
        <v>1158</v>
      </c>
      <c r="I596" s="14" t="s">
        <v>125</v>
      </c>
      <c r="J596" s="15">
        <v>60</v>
      </c>
      <c r="K596" s="14" t="s">
        <v>44</v>
      </c>
      <c r="L596" s="16">
        <v>648000</v>
      </c>
      <c r="M596" s="17"/>
      <c r="N596" s="16">
        <v>604490</v>
      </c>
      <c r="O596" s="16">
        <v>43510</v>
      </c>
      <c r="P596" s="18">
        <v>6.7145061728395003E-2</v>
      </c>
      <c r="Q596" s="19"/>
    </row>
    <row r="597" spans="1:17" hidden="1">
      <c r="A597" s="13" t="s">
        <v>39</v>
      </c>
      <c r="B597" s="14" t="s">
        <v>40</v>
      </c>
      <c r="C597" s="14" t="s">
        <v>1138</v>
      </c>
      <c r="D597" s="14" t="s">
        <v>1139</v>
      </c>
      <c r="E597" s="14" t="s">
        <v>1140</v>
      </c>
      <c r="F597" s="14" t="s">
        <v>1141</v>
      </c>
      <c r="G597" s="14" t="s">
        <v>1142</v>
      </c>
      <c r="H597" s="14" t="s">
        <v>1159</v>
      </c>
      <c r="I597" s="14" t="s">
        <v>125</v>
      </c>
      <c r="J597" s="15">
        <v>60</v>
      </c>
      <c r="K597" s="14" t="s">
        <v>44</v>
      </c>
      <c r="L597" s="16">
        <v>648000</v>
      </c>
      <c r="M597" s="17"/>
      <c r="N597" s="16">
        <v>604490</v>
      </c>
      <c r="O597" s="16">
        <v>43510</v>
      </c>
      <c r="P597" s="18">
        <v>6.7145061728395003E-2</v>
      </c>
      <c r="Q597" s="19"/>
    </row>
    <row r="598" spans="1:17" hidden="1">
      <c r="A598" s="13" t="s">
        <v>39</v>
      </c>
      <c r="B598" s="14" t="s">
        <v>40</v>
      </c>
      <c r="C598" s="14" t="s">
        <v>1138</v>
      </c>
      <c r="D598" s="14" t="s">
        <v>1139</v>
      </c>
      <c r="E598" s="14" t="s">
        <v>1140</v>
      </c>
      <c r="F598" s="14" t="s">
        <v>1141</v>
      </c>
      <c r="G598" s="14" t="s">
        <v>1142</v>
      </c>
      <c r="H598" s="14" t="s">
        <v>1160</v>
      </c>
      <c r="I598" s="14" t="s">
        <v>125</v>
      </c>
      <c r="J598" s="15">
        <v>59</v>
      </c>
      <c r="K598" s="14" t="s">
        <v>44</v>
      </c>
      <c r="L598" s="16">
        <v>638100</v>
      </c>
      <c r="M598" s="17"/>
      <c r="N598" s="16">
        <v>595316</v>
      </c>
      <c r="O598" s="16">
        <v>42784</v>
      </c>
      <c r="P598" s="18">
        <v>6.7049051872747206E-2</v>
      </c>
      <c r="Q598" s="19"/>
    </row>
    <row r="599" spans="1:17" hidden="1">
      <c r="A599" s="13" t="s">
        <v>39</v>
      </c>
      <c r="B599" s="14" t="s">
        <v>40</v>
      </c>
      <c r="C599" s="14" t="s">
        <v>1138</v>
      </c>
      <c r="D599" s="14" t="s">
        <v>1139</v>
      </c>
      <c r="E599" s="14" t="s">
        <v>1140</v>
      </c>
      <c r="F599" s="14" t="s">
        <v>1141</v>
      </c>
      <c r="G599" s="14" t="s">
        <v>1142</v>
      </c>
      <c r="H599" s="14" t="s">
        <v>1161</v>
      </c>
      <c r="I599" s="14" t="s">
        <v>125</v>
      </c>
      <c r="J599" s="15">
        <v>60</v>
      </c>
      <c r="K599" s="14" t="s">
        <v>44</v>
      </c>
      <c r="L599" s="16">
        <v>648000</v>
      </c>
      <c r="M599" s="17"/>
      <c r="N599" s="16">
        <v>604490</v>
      </c>
      <c r="O599" s="16">
        <v>43510</v>
      </c>
      <c r="P599" s="18">
        <v>6.7145061728395003E-2</v>
      </c>
      <c r="Q599" s="19"/>
    </row>
    <row r="600" spans="1:17" hidden="1">
      <c r="A600" s="13" t="s">
        <v>39</v>
      </c>
      <c r="B600" s="14" t="s">
        <v>40</v>
      </c>
      <c r="C600" s="14" t="s">
        <v>1138</v>
      </c>
      <c r="D600" s="14" t="s">
        <v>1139</v>
      </c>
      <c r="E600" s="14" t="s">
        <v>1140</v>
      </c>
      <c r="F600" s="14" t="s">
        <v>1141</v>
      </c>
      <c r="G600" s="14" t="s">
        <v>1142</v>
      </c>
      <c r="H600" s="14" t="s">
        <v>1162</v>
      </c>
      <c r="I600" s="14" t="s">
        <v>125</v>
      </c>
      <c r="J600" s="15">
        <v>60</v>
      </c>
      <c r="K600" s="14" t="s">
        <v>44</v>
      </c>
      <c r="L600" s="16">
        <v>648000</v>
      </c>
      <c r="M600" s="17"/>
      <c r="N600" s="16">
        <v>604490</v>
      </c>
      <c r="O600" s="16">
        <v>43510</v>
      </c>
      <c r="P600" s="18">
        <v>6.7145061728395003E-2</v>
      </c>
      <c r="Q600" s="19"/>
    </row>
    <row r="601" spans="1:17" hidden="1">
      <c r="A601" s="13" t="s">
        <v>39</v>
      </c>
      <c r="B601" s="14" t="s">
        <v>40</v>
      </c>
      <c r="C601" s="14" t="s">
        <v>1138</v>
      </c>
      <c r="D601" s="14" t="s">
        <v>1139</v>
      </c>
      <c r="E601" s="14" t="s">
        <v>1140</v>
      </c>
      <c r="F601" s="14" t="s">
        <v>1141</v>
      </c>
      <c r="G601" s="14" t="s">
        <v>1142</v>
      </c>
      <c r="H601" s="14" t="s">
        <v>1163</v>
      </c>
      <c r="I601" s="14" t="s">
        <v>125</v>
      </c>
      <c r="J601" s="15">
        <v>60</v>
      </c>
      <c r="K601" s="14" t="s">
        <v>44</v>
      </c>
      <c r="L601" s="16">
        <v>648000</v>
      </c>
      <c r="M601" s="17"/>
      <c r="N601" s="16">
        <v>604490</v>
      </c>
      <c r="O601" s="16">
        <v>43510</v>
      </c>
      <c r="P601" s="18">
        <v>6.7145061728395003E-2</v>
      </c>
      <c r="Q601" s="19"/>
    </row>
    <row r="602" spans="1:17" hidden="1">
      <c r="A602" s="13" t="s">
        <v>39</v>
      </c>
      <c r="B602" s="14" t="s">
        <v>40</v>
      </c>
      <c r="C602" s="14" t="s">
        <v>1138</v>
      </c>
      <c r="D602" s="14" t="s">
        <v>1139</v>
      </c>
      <c r="E602" s="14" t="s">
        <v>1140</v>
      </c>
      <c r="F602" s="14" t="s">
        <v>1141</v>
      </c>
      <c r="G602" s="14" t="s">
        <v>1142</v>
      </c>
      <c r="H602" s="14" t="s">
        <v>1164</v>
      </c>
      <c r="I602" s="14" t="s">
        <v>125</v>
      </c>
      <c r="J602" s="15">
        <v>60</v>
      </c>
      <c r="K602" s="14" t="s">
        <v>44</v>
      </c>
      <c r="L602" s="16">
        <v>648000</v>
      </c>
      <c r="M602" s="17"/>
      <c r="N602" s="16">
        <v>604490</v>
      </c>
      <c r="O602" s="16">
        <v>43510</v>
      </c>
      <c r="P602" s="18">
        <v>6.7145061728395003E-2</v>
      </c>
      <c r="Q602" s="19"/>
    </row>
    <row r="603" spans="1:17" hidden="1">
      <c r="A603" s="13" t="s">
        <v>39</v>
      </c>
      <c r="B603" s="14" t="s">
        <v>40</v>
      </c>
      <c r="C603" s="14" t="s">
        <v>1138</v>
      </c>
      <c r="D603" s="14" t="s">
        <v>1139</v>
      </c>
      <c r="E603" s="14" t="s">
        <v>1140</v>
      </c>
      <c r="F603" s="14" t="s">
        <v>1141</v>
      </c>
      <c r="G603" s="14" t="s">
        <v>1142</v>
      </c>
      <c r="H603" s="14" t="s">
        <v>1165</v>
      </c>
      <c r="I603" s="14" t="s">
        <v>125</v>
      </c>
      <c r="J603" s="15">
        <v>60</v>
      </c>
      <c r="K603" s="14" t="s">
        <v>44</v>
      </c>
      <c r="L603" s="16">
        <v>648000</v>
      </c>
      <c r="M603" s="17"/>
      <c r="N603" s="16">
        <v>604490</v>
      </c>
      <c r="O603" s="16">
        <v>43510</v>
      </c>
      <c r="P603" s="18">
        <v>6.7145061728395003E-2</v>
      </c>
      <c r="Q603" s="19"/>
    </row>
    <row r="604" spans="1:17" hidden="1">
      <c r="A604" s="13" t="s">
        <v>39</v>
      </c>
      <c r="B604" s="14" t="s">
        <v>40</v>
      </c>
      <c r="C604" s="14" t="s">
        <v>1138</v>
      </c>
      <c r="D604" s="14" t="s">
        <v>1139</v>
      </c>
      <c r="E604" s="14" t="s">
        <v>1140</v>
      </c>
      <c r="F604" s="14"/>
      <c r="G604" s="14"/>
      <c r="H604" s="14"/>
      <c r="I604" s="14"/>
      <c r="J604" s="15"/>
      <c r="K604" s="14" t="s">
        <v>44</v>
      </c>
      <c r="L604" s="16"/>
      <c r="M604" s="17"/>
      <c r="N604" s="16">
        <v>0</v>
      </c>
      <c r="O604" s="16">
        <v>0</v>
      </c>
      <c r="P604" s="18"/>
      <c r="Q604" s="19"/>
    </row>
    <row r="605" spans="1:17" hidden="1">
      <c r="A605" s="13" t="s">
        <v>39</v>
      </c>
      <c r="B605" s="14" t="s">
        <v>40</v>
      </c>
      <c r="C605" s="14" t="s">
        <v>1138</v>
      </c>
      <c r="D605" s="14" t="s">
        <v>1166</v>
      </c>
      <c r="E605" s="14" t="s">
        <v>1167</v>
      </c>
      <c r="F605" s="14" t="s">
        <v>1168</v>
      </c>
      <c r="G605" s="14" t="s">
        <v>1169</v>
      </c>
      <c r="H605" s="14" t="s">
        <v>1170</v>
      </c>
      <c r="I605" s="14" t="s">
        <v>147</v>
      </c>
      <c r="J605" s="15">
        <v>596.4</v>
      </c>
      <c r="K605" s="14" t="s">
        <v>44</v>
      </c>
      <c r="L605" s="16">
        <v>66200400</v>
      </c>
      <c r="M605" s="17"/>
      <c r="N605" s="16">
        <v>59640000</v>
      </c>
      <c r="O605" s="16">
        <v>6560400</v>
      </c>
      <c r="P605" s="18">
        <v>9.9099099099099003E-2</v>
      </c>
      <c r="Q605" s="19"/>
    </row>
    <row r="606" spans="1:17" hidden="1">
      <c r="A606" s="13" t="s">
        <v>39</v>
      </c>
      <c r="B606" s="14" t="s">
        <v>40</v>
      </c>
      <c r="C606" s="14" t="s">
        <v>1138</v>
      </c>
      <c r="D606" s="14" t="s">
        <v>1171</v>
      </c>
      <c r="E606" s="14" t="s">
        <v>1172</v>
      </c>
      <c r="F606" s="14" t="s">
        <v>1168</v>
      </c>
      <c r="G606" s="14" t="s">
        <v>1169</v>
      </c>
      <c r="H606" s="14" t="s">
        <v>1173</v>
      </c>
      <c r="I606" s="14" t="s">
        <v>147</v>
      </c>
      <c r="J606" s="15">
        <v>1250</v>
      </c>
      <c r="K606" s="14" t="s">
        <v>44</v>
      </c>
      <c r="L606" s="16">
        <v>134276500</v>
      </c>
      <c r="M606" s="17"/>
      <c r="N606" s="16">
        <v>125151500</v>
      </c>
      <c r="O606" s="16">
        <v>9125000</v>
      </c>
      <c r="P606" s="18">
        <v>6.7956790652124496E-2</v>
      </c>
      <c r="Q606" s="19"/>
    </row>
    <row r="607" spans="1:17" hidden="1">
      <c r="A607" s="13" t="s">
        <v>39</v>
      </c>
      <c r="B607" s="14" t="s">
        <v>40</v>
      </c>
      <c r="C607" s="14" t="s">
        <v>1138</v>
      </c>
      <c r="D607" s="14" t="s">
        <v>1174</v>
      </c>
      <c r="E607" s="14" t="s">
        <v>1175</v>
      </c>
      <c r="F607" s="14" t="s">
        <v>63</v>
      </c>
      <c r="G607" s="14" t="s">
        <v>64</v>
      </c>
      <c r="H607" s="14" t="s">
        <v>1176</v>
      </c>
      <c r="I607" s="14" t="s">
        <v>147</v>
      </c>
      <c r="J607" s="15">
        <v>5060</v>
      </c>
      <c r="K607" s="14" t="s">
        <v>44</v>
      </c>
      <c r="L607" s="16">
        <v>92567640</v>
      </c>
      <c r="M607" s="17"/>
      <c r="N607" s="16">
        <v>85008000</v>
      </c>
      <c r="O607" s="16">
        <v>7559640</v>
      </c>
      <c r="P607" s="18">
        <v>8.1666120039357096E-2</v>
      </c>
      <c r="Q607" s="19"/>
    </row>
    <row r="608" spans="1:17" hidden="1">
      <c r="A608" s="13" t="s">
        <v>39</v>
      </c>
      <c r="B608" s="14" t="s">
        <v>40</v>
      </c>
      <c r="C608" s="14" t="s">
        <v>1138</v>
      </c>
      <c r="D608" s="14" t="s">
        <v>1177</v>
      </c>
      <c r="E608" s="14" t="s">
        <v>1178</v>
      </c>
      <c r="F608" s="14"/>
      <c r="G608" s="14"/>
      <c r="H608" s="14" t="s">
        <v>1179</v>
      </c>
      <c r="I608" s="14"/>
      <c r="J608" s="15"/>
      <c r="K608" s="14" t="s">
        <v>44</v>
      </c>
      <c r="L608" s="16"/>
      <c r="M608" s="17"/>
      <c r="N608" s="16"/>
      <c r="O608" s="16"/>
      <c r="P608" s="18"/>
      <c r="Q608" s="19">
        <v>1944</v>
      </c>
    </row>
    <row r="609" spans="1:17" hidden="1">
      <c r="A609" s="13" t="s">
        <v>39</v>
      </c>
      <c r="B609" s="14" t="s">
        <v>40</v>
      </c>
      <c r="C609" s="14" t="s">
        <v>1138</v>
      </c>
      <c r="D609" s="14" t="s">
        <v>42</v>
      </c>
      <c r="E609" s="14" t="s">
        <v>43</v>
      </c>
      <c r="F609" s="14"/>
      <c r="G609" s="14"/>
      <c r="H609" s="14"/>
      <c r="I609" s="14"/>
      <c r="J609" s="15"/>
      <c r="K609" s="14" t="s">
        <v>44</v>
      </c>
      <c r="L609" s="16"/>
      <c r="M609" s="17"/>
      <c r="N609" s="16"/>
      <c r="O609" s="16"/>
      <c r="P609" s="18"/>
      <c r="Q609" s="19">
        <v>3396</v>
      </c>
    </row>
    <row r="610" spans="1:17" hidden="1">
      <c r="A610" s="13" t="s">
        <v>39</v>
      </c>
      <c r="B610" s="14" t="s">
        <v>40</v>
      </c>
      <c r="C610" s="14" t="s">
        <v>1138</v>
      </c>
      <c r="D610" s="14"/>
      <c r="E610" s="14"/>
      <c r="F610" s="14"/>
      <c r="G610" s="14"/>
      <c r="H610" s="14"/>
      <c r="I610" s="14"/>
      <c r="J610" s="15"/>
      <c r="K610" s="14" t="s">
        <v>44</v>
      </c>
      <c r="L610" s="16"/>
      <c r="M610" s="17"/>
      <c r="N610" s="16"/>
      <c r="O610" s="16"/>
      <c r="P610" s="18"/>
      <c r="Q610" s="19">
        <v>588</v>
      </c>
    </row>
    <row r="611" spans="1:17" hidden="1">
      <c r="A611" s="13" t="s">
        <v>39</v>
      </c>
      <c r="B611" s="14" t="s">
        <v>40</v>
      </c>
      <c r="C611" s="14" t="s">
        <v>1180</v>
      </c>
      <c r="D611" s="14" t="s">
        <v>1181</v>
      </c>
      <c r="E611" s="14" t="s">
        <v>1182</v>
      </c>
      <c r="F611" s="14"/>
      <c r="G611" s="14"/>
      <c r="H611" s="14"/>
      <c r="I611" s="14"/>
      <c r="J611" s="15"/>
      <c r="K611" s="14" t="s">
        <v>44</v>
      </c>
      <c r="L611" s="16"/>
      <c r="M611" s="17"/>
      <c r="N611" s="16"/>
      <c r="O611" s="16"/>
      <c r="P611" s="18"/>
      <c r="Q611" s="19">
        <v>-528109</v>
      </c>
    </row>
    <row r="612" spans="1:17" hidden="1">
      <c r="A612" s="13" t="s">
        <v>39</v>
      </c>
      <c r="B612" s="14" t="s">
        <v>40</v>
      </c>
      <c r="C612" s="14" t="s">
        <v>1180</v>
      </c>
      <c r="D612" s="14" t="s">
        <v>1183</v>
      </c>
      <c r="E612" s="14" t="s">
        <v>1184</v>
      </c>
      <c r="F612" s="14"/>
      <c r="G612" s="14"/>
      <c r="H612" s="14"/>
      <c r="I612" s="14"/>
      <c r="J612" s="15"/>
      <c r="K612" s="14" t="s">
        <v>44</v>
      </c>
      <c r="L612" s="16"/>
      <c r="M612" s="17"/>
      <c r="N612" s="16"/>
      <c r="O612" s="16"/>
      <c r="P612" s="18"/>
      <c r="Q612" s="19">
        <v>-161138</v>
      </c>
    </row>
    <row r="613" spans="1:17" hidden="1">
      <c r="A613" s="13" t="s">
        <v>39</v>
      </c>
      <c r="B613" s="14" t="s">
        <v>40</v>
      </c>
      <c r="C613" s="14" t="s">
        <v>1180</v>
      </c>
      <c r="D613" s="14" t="s">
        <v>1185</v>
      </c>
      <c r="E613" s="14" t="s">
        <v>1186</v>
      </c>
      <c r="F613" s="14"/>
      <c r="G613" s="14"/>
      <c r="H613" s="14" t="s">
        <v>1187</v>
      </c>
      <c r="I613" s="14"/>
      <c r="J613" s="15"/>
      <c r="K613" s="14" t="s">
        <v>44</v>
      </c>
      <c r="L613" s="16"/>
      <c r="M613" s="17"/>
      <c r="N613" s="16"/>
      <c r="O613" s="16"/>
      <c r="P613" s="18"/>
      <c r="Q613" s="19">
        <v>-12068</v>
      </c>
    </row>
    <row r="614" spans="1:17" hidden="1">
      <c r="A614" s="13" t="s">
        <v>39</v>
      </c>
      <c r="B614" s="14" t="s">
        <v>40</v>
      </c>
      <c r="C614" s="14" t="s">
        <v>1180</v>
      </c>
      <c r="D614" s="14" t="s">
        <v>1185</v>
      </c>
      <c r="E614" s="14" t="s">
        <v>1186</v>
      </c>
      <c r="F614" s="14"/>
      <c r="G614" s="14"/>
      <c r="H614" s="14" t="s">
        <v>1188</v>
      </c>
      <c r="I614" s="14"/>
      <c r="J614" s="15"/>
      <c r="K614" s="14" t="s">
        <v>44</v>
      </c>
      <c r="L614" s="16"/>
      <c r="M614" s="17"/>
      <c r="N614" s="16"/>
      <c r="O614" s="16"/>
      <c r="P614" s="18"/>
      <c r="Q614" s="19">
        <v>2577</v>
      </c>
    </row>
    <row r="615" spans="1:17" hidden="1">
      <c r="A615" s="13" t="s">
        <v>39</v>
      </c>
      <c r="B615" s="14" t="s">
        <v>40</v>
      </c>
      <c r="C615" s="14" t="s">
        <v>1180</v>
      </c>
      <c r="D615" s="14"/>
      <c r="E615" s="14"/>
      <c r="F615" s="14"/>
      <c r="G615" s="14"/>
      <c r="H615" s="14"/>
      <c r="I615" s="14"/>
      <c r="J615" s="15"/>
      <c r="K615" s="14" t="s">
        <v>44</v>
      </c>
      <c r="L615" s="16"/>
      <c r="M615" s="17"/>
      <c r="N615" s="16"/>
      <c r="O615" s="16"/>
      <c r="P615" s="18"/>
      <c r="Q615" s="19">
        <v>-292307</v>
      </c>
    </row>
    <row r="616" spans="1:17" hidden="1">
      <c r="A616" s="13" t="s">
        <v>39</v>
      </c>
      <c r="B616" s="14" t="s">
        <v>40</v>
      </c>
      <c r="C616" s="14" t="s">
        <v>1189</v>
      </c>
      <c r="D616" s="14" t="s">
        <v>1190</v>
      </c>
      <c r="E616" s="14" t="s">
        <v>1191</v>
      </c>
      <c r="F616" s="14" t="s">
        <v>1192</v>
      </c>
      <c r="G616" s="14" t="s">
        <v>1193</v>
      </c>
      <c r="H616" s="14" t="s">
        <v>1194</v>
      </c>
      <c r="I616" s="14" t="s">
        <v>1065</v>
      </c>
      <c r="J616" s="15">
        <v>84.94</v>
      </c>
      <c r="K616" s="14" t="s">
        <v>44</v>
      </c>
      <c r="L616" s="16">
        <v>454004300</v>
      </c>
      <c r="M616" s="17"/>
      <c r="N616" s="16">
        <v>441688000</v>
      </c>
      <c r="O616" s="16">
        <v>12316300</v>
      </c>
      <c r="P616" s="18">
        <v>2.71281571562207E-2</v>
      </c>
      <c r="Q616" s="19"/>
    </row>
    <row r="617" spans="1:17" hidden="1">
      <c r="A617" s="13" t="s">
        <v>39</v>
      </c>
      <c r="B617" s="14" t="s">
        <v>40</v>
      </c>
      <c r="C617" s="14" t="s">
        <v>1189</v>
      </c>
      <c r="D617" s="14" t="s">
        <v>1190</v>
      </c>
      <c r="E617" s="14" t="s">
        <v>1191</v>
      </c>
      <c r="F617" s="14" t="s">
        <v>1192</v>
      </c>
      <c r="G617" s="14" t="s">
        <v>1193</v>
      </c>
      <c r="H617" s="14"/>
      <c r="I617" s="14" t="s">
        <v>1065</v>
      </c>
      <c r="J617" s="15">
        <v>0</v>
      </c>
      <c r="K617" s="14" t="s">
        <v>44</v>
      </c>
      <c r="L617" s="16">
        <v>0</v>
      </c>
      <c r="M617" s="17"/>
      <c r="N617" s="16"/>
      <c r="O617" s="16">
        <v>0</v>
      </c>
      <c r="P617" s="18"/>
      <c r="Q617" s="19"/>
    </row>
    <row r="618" spans="1:17" hidden="1">
      <c r="A618" s="13" t="s">
        <v>39</v>
      </c>
      <c r="B618" s="14" t="s">
        <v>40</v>
      </c>
      <c r="C618" s="14" t="s">
        <v>1189</v>
      </c>
      <c r="D618" s="14" t="s">
        <v>1195</v>
      </c>
      <c r="E618" s="14" t="s">
        <v>1196</v>
      </c>
      <c r="F618" s="14"/>
      <c r="G618" s="14"/>
      <c r="H618" s="14" t="s">
        <v>1197</v>
      </c>
      <c r="I618" s="14"/>
      <c r="J618" s="15"/>
      <c r="K618" s="14" t="s">
        <v>44</v>
      </c>
      <c r="L618" s="16"/>
      <c r="M618" s="17"/>
      <c r="N618" s="16"/>
      <c r="O618" s="16"/>
      <c r="P618" s="18"/>
      <c r="Q618" s="19">
        <v>2893</v>
      </c>
    </row>
    <row r="619" spans="1:17" hidden="1">
      <c r="A619" s="13" t="s">
        <v>39</v>
      </c>
      <c r="B619" s="14" t="s">
        <v>40</v>
      </c>
      <c r="C619" s="14" t="s">
        <v>1189</v>
      </c>
      <c r="D619" s="14" t="s">
        <v>1198</v>
      </c>
      <c r="E619" s="14" t="s">
        <v>1199</v>
      </c>
      <c r="F619" s="14" t="s">
        <v>1200</v>
      </c>
      <c r="G619" s="14" t="s">
        <v>1201</v>
      </c>
      <c r="H619" s="14" t="s">
        <v>1202</v>
      </c>
      <c r="I619" s="14" t="s">
        <v>147</v>
      </c>
      <c r="J619" s="15">
        <v>421000</v>
      </c>
      <c r="K619" s="14" t="s">
        <v>44</v>
      </c>
      <c r="L619" s="16">
        <v>4093010000</v>
      </c>
      <c r="M619" s="17"/>
      <c r="N619" s="16">
        <v>4004630000</v>
      </c>
      <c r="O619" s="16">
        <v>88380000</v>
      </c>
      <c r="P619" s="18">
        <v>2.1592910840677101E-2</v>
      </c>
      <c r="Q619" s="19"/>
    </row>
    <row r="620" spans="1:17" hidden="1">
      <c r="A620" s="13" t="s">
        <v>39</v>
      </c>
      <c r="B620" s="14" t="s">
        <v>40</v>
      </c>
      <c r="C620" s="14" t="s">
        <v>1189</v>
      </c>
      <c r="D620" s="14" t="s">
        <v>1198</v>
      </c>
      <c r="E620" s="14" t="s">
        <v>1199</v>
      </c>
      <c r="F620" s="14" t="s">
        <v>1200</v>
      </c>
      <c r="G620" s="14" t="s">
        <v>1201</v>
      </c>
      <c r="H620" s="14" t="s">
        <v>1203</v>
      </c>
      <c r="I620" s="14" t="s">
        <v>147</v>
      </c>
      <c r="J620" s="15">
        <v>150000</v>
      </c>
      <c r="K620" s="14" t="s">
        <v>44</v>
      </c>
      <c r="L620" s="16">
        <v>1459890000</v>
      </c>
      <c r="M620" s="17"/>
      <c r="N620" s="16">
        <v>1428375000</v>
      </c>
      <c r="O620" s="16">
        <v>31515000</v>
      </c>
      <c r="P620" s="18">
        <v>2.1587242874463099E-2</v>
      </c>
      <c r="Q620" s="19"/>
    </row>
    <row r="621" spans="1:17" hidden="1">
      <c r="A621" s="13" t="s">
        <v>39</v>
      </c>
      <c r="B621" s="14" t="s">
        <v>40</v>
      </c>
      <c r="C621" s="14" t="s">
        <v>1189</v>
      </c>
      <c r="D621" s="14" t="s">
        <v>1198</v>
      </c>
      <c r="E621" s="14" t="s">
        <v>1199</v>
      </c>
      <c r="F621" s="14" t="s">
        <v>1200</v>
      </c>
      <c r="G621" s="14" t="s">
        <v>1201</v>
      </c>
      <c r="H621" s="14" t="s">
        <v>1204</v>
      </c>
      <c r="I621" s="14" t="s">
        <v>147</v>
      </c>
      <c r="J621" s="15">
        <v>75625</v>
      </c>
      <c r="K621" s="14" t="s">
        <v>44</v>
      </c>
      <c r="L621" s="16">
        <v>742150000</v>
      </c>
      <c r="M621" s="17"/>
      <c r="N621" s="16">
        <v>726051875</v>
      </c>
      <c r="O621" s="16">
        <v>16098125</v>
      </c>
      <c r="P621" s="18">
        <v>2.1691201239641501E-2</v>
      </c>
      <c r="Q621" s="19"/>
    </row>
    <row r="622" spans="1:17" hidden="1">
      <c r="A622" s="13" t="s">
        <v>39</v>
      </c>
      <c r="B622" s="14" t="s">
        <v>40</v>
      </c>
      <c r="C622" s="14" t="s">
        <v>1189</v>
      </c>
      <c r="D622" s="14" t="s">
        <v>1198</v>
      </c>
      <c r="E622" s="14" t="s">
        <v>1199</v>
      </c>
      <c r="F622" s="14" t="s">
        <v>1200</v>
      </c>
      <c r="G622" s="14" t="s">
        <v>1201</v>
      </c>
      <c r="H622" s="14"/>
      <c r="I622" s="14" t="s">
        <v>147</v>
      </c>
      <c r="J622" s="15">
        <v>0</v>
      </c>
      <c r="K622" s="14" t="s">
        <v>44</v>
      </c>
      <c r="L622" s="16">
        <v>0</v>
      </c>
      <c r="M622" s="17"/>
      <c r="N622" s="16"/>
      <c r="O622" s="16">
        <v>0</v>
      </c>
      <c r="P622" s="18"/>
      <c r="Q622" s="19"/>
    </row>
    <row r="623" spans="1:17" hidden="1">
      <c r="A623" s="13" t="s">
        <v>39</v>
      </c>
      <c r="B623" s="14" t="s">
        <v>40</v>
      </c>
      <c r="C623" s="14" t="s">
        <v>1189</v>
      </c>
      <c r="D623" s="14" t="s">
        <v>1205</v>
      </c>
      <c r="E623" s="14" t="s">
        <v>1206</v>
      </c>
      <c r="F623" s="14" t="s">
        <v>1192</v>
      </c>
      <c r="G623" s="14" t="s">
        <v>1193</v>
      </c>
      <c r="H623" s="14" t="s">
        <v>1207</v>
      </c>
      <c r="I623" s="14" t="s">
        <v>1065</v>
      </c>
      <c r="J623" s="15">
        <v>45.804000000000002</v>
      </c>
      <c r="K623" s="14" t="s">
        <v>44</v>
      </c>
      <c r="L623" s="16">
        <v>291542460</v>
      </c>
      <c r="M623" s="17"/>
      <c r="N623" s="16">
        <v>287191080</v>
      </c>
      <c r="O623" s="16">
        <v>4351380</v>
      </c>
      <c r="P623" s="18">
        <v>1.4925373134328301E-2</v>
      </c>
      <c r="Q623" s="19"/>
    </row>
    <row r="624" spans="1:17" hidden="1">
      <c r="A624" s="13" t="s">
        <v>39</v>
      </c>
      <c r="B624" s="14" t="s">
        <v>40</v>
      </c>
      <c r="C624" s="14" t="s">
        <v>1189</v>
      </c>
      <c r="D624" s="14" t="s">
        <v>1205</v>
      </c>
      <c r="E624" s="14" t="s">
        <v>1206</v>
      </c>
      <c r="F624" s="14" t="s">
        <v>1192</v>
      </c>
      <c r="G624" s="14" t="s">
        <v>1193</v>
      </c>
      <c r="H624" s="14" t="s">
        <v>1208</v>
      </c>
      <c r="I624" s="14" t="s">
        <v>1065</v>
      </c>
      <c r="J624" s="15">
        <v>23.428999999999998</v>
      </c>
      <c r="K624" s="14" t="s">
        <v>44</v>
      </c>
      <c r="L624" s="16">
        <v>151702775</v>
      </c>
      <c r="M624" s="17"/>
      <c r="N624" s="16">
        <v>149477020</v>
      </c>
      <c r="O624" s="16">
        <v>2225755</v>
      </c>
      <c r="P624" s="18">
        <v>1.4671814671814601E-2</v>
      </c>
      <c r="Q624" s="19"/>
    </row>
    <row r="625" spans="1:17" hidden="1">
      <c r="A625" s="13" t="s">
        <v>39</v>
      </c>
      <c r="B625" s="14" t="s">
        <v>40</v>
      </c>
      <c r="C625" s="14" t="s">
        <v>1189</v>
      </c>
      <c r="D625" s="14" t="s">
        <v>1205</v>
      </c>
      <c r="E625" s="14" t="s">
        <v>1206</v>
      </c>
      <c r="F625" s="14" t="s">
        <v>1192</v>
      </c>
      <c r="G625" s="14" t="s">
        <v>1193</v>
      </c>
      <c r="H625" s="14"/>
      <c r="I625" s="14" t="s">
        <v>1065</v>
      </c>
      <c r="J625" s="15">
        <v>0</v>
      </c>
      <c r="K625" s="14" t="s">
        <v>44</v>
      </c>
      <c r="L625" s="16">
        <v>0</v>
      </c>
      <c r="M625" s="17"/>
      <c r="N625" s="16"/>
      <c r="O625" s="16">
        <v>0</v>
      </c>
      <c r="P625" s="18"/>
      <c r="Q625" s="19"/>
    </row>
    <row r="626" spans="1:17" hidden="1">
      <c r="A626" s="13" t="s">
        <v>39</v>
      </c>
      <c r="B626" s="14" t="s">
        <v>40</v>
      </c>
      <c r="C626" s="14" t="s">
        <v>1189</v>
      </c>
      <c r="D626" s="14" t="s">
        <v>1209</v>
      </c>
      <c r="E626" s="14" t="s">
        <v>1210</v>
      </c>
      <c r="F626" s="14" t="s">
        <v>1192</v>
      </c>
      <c r="G626" s="14" t="s">
        <v>1193</v>
      </c>
      <c r="H626" s="14" t="s">
        <v>1211</v>
      </c>
      <c r="I626" s="14" t="s">
        <v>1065</v>
      </c>
      <c r="J626" s="15">
        <v>268.25</v>
      </c>
      <c r="K626" s="14" t="s">
        <v>44</v>
      </c>
      <c r="L626" s="16">
        <v>2591912600</v>
      </c>
      <c r="M626" s="17"/>
      <c r="N626" s="16">
        <v>2548375000</v>
      </c>
      <c r="O626" s="16">
        <v>43537600</v>
      </c>
      <c r="P626" s="18">
        <v>1.6797479976755299E-2</v>
      </c>
      <c r="Q626" s="19"/>
    </row>
    <row r="627" spans="1:17" hidden="1">
      <c r="A627" s="13" t="s">
        <v>39</v>
      </c>
      <c r="B627" s="14" t="s">
        <v>40</v>
      </c>
      <c r="C627" s="14" t="s">
        <v>1189</v>
      </c>
      <c r="D627" s="14" t="s">
        <v>1209</v>
      </c>
      <c r="E627" s="14" t="s">
        <v>1210</v>
      </c>
      <c r="F627" s="14" t="s">
        <v>1192</v>
      </c>
      <c r="G627" s="14" t="s">
        <v>1193</v>
      </c>
      <c r="H627" s="14" t="s">
        <v>1212</v>
      </c>
      <c r="I627" s="14" t="s">
        <v>1065</v>
      </c>
      <c r="J627" s="15">
        <v>154.91999999999999</v>
      </c>
      <c r="K627" s="14" t="s">
        <v>44</v>
      </c>
      <c r="L627" s="16">
        <v>1498851000</v>
      </c>
      <c r="M627" s="17"/>
      <c r="N627" s="16">
        <v>1476387600</v>
      </c>
      <c r="O627" s="16">
        <v>22463400</v>
      </c>
      <c r="P627" s="18">
        <v>1.4987080103359101E-2</v>
      </c>
      <c r="Q627" s="19"/>
    </row>
    <row r="628" spans="1:17" hidden="1">
      <c r="A628" s="13" t="s">
        <v>39</v>
      </c>
      <c r="B628" s="14" t="s">
        <v>40</v>
      </c>
      <c r="C628" s="14" t="s">
        <v>1189</v>
      </c>
      <c r="D628" s="14" t="s">
        <v>1209</v>
      </c>
      <c r="E628" s="14" t="s">
        <v>1210</v>
      </c>
      <c r="F628" s="14" t="s">
        <v>1192</v>
      </c>
      <c r="G628" s="14" t="s">
        <v>1193</v>
      </c>
      <c r="H628" s="14" t="s">
        <v>1213</v>
      </c>
      <c r="I628" s="14" t="s">
        <v>1065</v>
      </c>
      <c r="J628" s="15">
        <v>31.16</v>
      </c>
      <c r="K628" s="14" t="s">
        <v>44</v>
      </c>
      <c r="L628" s="16">
        <v>301784600</v>
      </c>
      <c r="M628" s="17"/>
      <c r="N628" s="16">
        <v>297578000</v>
      </c>
      <c r="O628" s="16">
        <v>4206600</v>
      </c>
      <c r="P628" s="18">
        <v>1.3939081053175E-2</v>
      </c>
      <c r="Q628" s="19"/>
    </row>
    <row r="629" spans="1:17" hidden="1">
      <c r="A629" s="13" t="s">
        <v>39</v>
      </c>
      <c r="B629" s="14" t="s">
        <v>40</v>
      </c>
      <c r="C629" s="14" t="s">
        <v>1189</v>
      </c>
      <c r="D629" s="14" t="s">
        <v>1209</v>
      </c>
      <c r="E629" s="14" t="s">
        <v>1210</v>
      </c>
      <c r="F629" s="14" t="s">
        <v>1192</v>
      </c>
      <c r="G629" s="14" t="s">
        <v>1193</v>
      </c>
      <c r="H629" s="14" t="s">
        <v>1214</v>
      </c>
      <c r="I629" s="14" t="s">
        <v>1065</v>
      </c>
      <c r="J629" s="15">
        <v>99.78</v>
      </c>
      <c r="K629" s="14" t="s">
        <v>44</v>
      </c>
      <c r="L629" s="16">
        <v>957389100</v>
      </c>
      <c r="M629" s="17"/>
      <c r="N629" s="16">
        <v>942921000</v>
      </c>
      <c r="O629" s="16">
        <v>14468100</v>
      </c>
      <c r="P629" s="18">
        <v>1.51120375195414E-2</v>
      </c>
      <c r="Q629" s="19"/>
    </row>
    <row r="630" spans="1:17" hidden="1">
      <c r="A630" s="13" t="s">
        <v>39</v>
      </c>
      <c r="B630" s="14" t="s">
        <v>40</v>
      </c>
      <c r="C630" s="14" t="s">
        <v>1189</v>
      </c>
      <c r="D630" s="14" t="s">
        <v>1215</v>
      </c>
      <c r="E630" s="14" t="s">
        <v>1216</v>
      </c>
      <c r="F630" s="14" t="s">
        <v>1192</v>
      </c>
      <c r="G630" s="14" t="s">
        <v>1193</v>
      </c>
      <c r="H630" s="14" t="s">
        <v>1217</v>
      </c>
      <c r="I630" s="14" t="s">
        <v>1065</v>
      </c>
      <c r="J630" s="15">
        <v>196.35</v>
      </c>
      <c r="K630" s="14" t="s">
        <v>44</v>
      </c>
      <c r="L630" s="16">
        <v>864921750</v>
      </c>
      <c r="M630" s="17"/>
      <c r="N630" s="16">
        <v>854122500</v>
      </c>
      <c r="O630" s="16">
        <v>10799250</v>
      </c>
      <c r="P630" s="18">
        <v>1.24858115777525E-2</v>
      </c>
      <c r="Q630" s="19"/>
    </row>
    <row r="631" spans="1:17" hidden="1">
      <c r="A631" s="13" t="s">
        <v>39</v>
      </c>
      <c r="B631" s="14" t="s">
        <v>40</v>
      </c>
      <c r="C631" s="14" t="s">
        <v>1189</v>
      </c>
      <c r="D631" s="14" t="s">
        <v>1218</v>
      </c>
      <c r="E631" s="14" t="s">
        <v>1219</v>
      </c>
      <c r="F631" s="14" t="s">
        <v>1192</v>
      </c>
      <c r="G631" s="14" t="s">
        <v>1193</v>
      </c>
      <c r="H631" s="14" t="s">
        <v>1220</v>
      </c>
      <c r="I631" s="14" t="s">
        <v>1065</v>
      </c>
      <c r="J631" s="15">
        <v>56.555999999999997</v>
      </c>
      <c r="K631" s="14" t="s">
        <v>44</v>
      </c>
      <c r="L631" s="16">
        <v>251108640</v>
      </c>
      <c r="M631" s="17"/>
      <c r="N631" s="16">
        <v>247149720</v>
      </c>
      <c r="O631" s="16">
        <v>3958920</v>
      </c>
      <c r="P631" s="18">
        <v>1.5765765765765698E-2</v>
      </c>
      <c r="Q631" s="19"/>
    </row>
    <row r="632" spans="1:17" hidden="1">
      <c r="A632" s="13" t="s">
        <v>39</v>
      </c>
      <c r="B632" s="14" t="s">
        <v>40</v>
      </c>
      <c r="C632" s="14" t="s">
        <v>1189</v>
      </c>
      <c r="D632" s="14" t="s">
        <v>1221</v>
      </c>
      <c r="E632" s="14" t="s">
        <v>1222</v>
      </c>
      <c r="F632" s="14" t="s">
        <v>1192</v>
      </c>
      <c r="G632" s="14" t="s">
        <v>1193</v>
      </c>
      <c r="H632" s="14" t="s">
        <v>1223</v>
      </c>
      <c r="I632" s="14" t="s">
        <v>1065</v>
      </c>
      <c r="J632" s="15">
        <v>453</v>
      </c>
      <c r="K632" s="14" t="s">
        <v>44</v>
      </c>
      <c r="L632" s="16">
        <v>2414490000</v>
      </c>
      <c r="M632" s="17"/>
      <c r="N632" s="16">
        <v>2369190000</v>
      </c>
      <c r="O632" s="16">
        <v>45300000</v>
      </c>
      <c r="P632" s="18">
        <v>1.8761726078799199E-2</v>
      </c>
      <c r="Q632" s="19"/>
    </row>
    <row r="633" spans="1:17" hidden="1">
      <c r="A633" s="13" t="s">
        <v>39</v>
      </c>
      <c r="B633" s="14" t="s">
        <v>40</v>
      </c>
      <c r="C633" s="14" t="s">
        <v>1189</v>
      </c>
      <c r="D633" s="14" t="s">
        <v>1221</v>
      </c>
      <c r="E633" s="14" t="s">
        <v>1222</v>
      </c>
      <c r="F633" s="14" t="s">
        <v>1192</v>
      </c>
      <c r="G633" s="14" t="s">
        <v>1193</v>
      </c>
      <c r="H633" s="14" t="s">
        <v>1224</v>
      </c>
      <c r="I633" s="14" t="s">
        <v>1065</v>
      </c>
      <c r="J633" s="15">
        <v>1500</v>
      </c>
      <c r="K633" s="14" t="s">
        <v>44</v>
      </c>
      <c r="L633" s="16">
        <v>7925000000</v>
      </c>
      <c r="M633" s="17"/>
      <c r="N633" s="16">
        <v>7800000000</v>
      </c>
      <c r="O633" s="16">
        <v>125000000</v>
      </c>
      <c r="P633" s="18">
        <v>1.5772870662460501E-2</v>
      </c>
      <c r="Q633" s="19"/>
    </row>
    <row r="634" spans="1:17" hidden="1">
      <c r="A634" s="13" t="s">
        <v>39</v>
      </c>
      <c r="B634" s="14" t="s">
        <v>40</v>
      </c>
      <c r="C634" s="14" t="s">
        <v>1189</v>
      </c>
      <c r="D634" s="14" t="s">
        <v>1221</v>
      </c>
      <c r="E634" s="14" t="s">
        <v>1222</v>
      </c>
      <c r="F634" s="14" t="s">
        <v>1192</v>
      </c>
      <c r="G634" s="14" t="s">
        <v>1193</v>
      </c>
      <c r="H634" s="14" t="s">
        <v>1225</v>
      </c>
      <c r="I634" s="14" t="s">
        <v>1065</v>
      </c>
      <c r="J634" s="15">
        <v>730.71</v>
      </c>
      <c r="K634" s="14" t="s">
        <v>44</v>
      </c>
      <c r="L634" s="16">
        <v>3912952050</v>
      </c>
      <c r="M634" s="17"/>
      <c r="N634" s="16">
        <v>3850841700</v>
      </c>
      <c r="O634" s="16">
        <v>62110350</v>
      </c>
      <c r="P634" s="18">
        <v>1.5873015873015799E-2</v>
      </c>
      <c r="Q634" s="19"/>
    </row>
    <row r="635" spans="1:17" hidden="1">
      <c r="A635" s="13" t="s">
        <v>39</v>
      </c>
      <c r="B635" s="14" t="s">
        <v>40</v>
      </c>
      <c r="C635" s="14" t="s">
        <v>1189</v>
      </c>
      <c r="D635" s="14" t="s">
        <v>1226</v>
      </c>
      <c r="E635" s="14" t="s">
        <v>1227</v>
      </c>
      <c r="F635" s="14" t="s">
        <v>1192</v>
      </c>
      <c r="G635" s="14" t="s">
        <v>1193</v>
      </c>
      <c r="H635" s="14" t="s">
        <v>1228</v>
      </c>
      <c r="I635" s="14" t="s">
        <v>1065</v>
      </c>
      <c r="J635" s="15">
        <v>64.13</v>
      </c>
      <c r="K635" s="14" t="s">
        <v>44</v>
      </c>
      <c r="L635" s="16">
        <v>396451660</v>
      </c>
      <c r="M635" s="17"/>
      <c r="N635" s="16">
        <v>390551700</v>
      </c>
      <c r="O635" s="16">
        <v>5899960</v>
      </c>
      <c r="P635" s="18">
        <v>1.48819152377871E-2</v>
      </c>
      <c r="Q635" s="19"/>
    </row>
    <row r="636" spans="1:17" hidden="1">
      <c r="A636" s="13" t="s">
        <v>39</v>
      </c>
      <c r="B636" s="14" t="s">
        <v>40</v>
      </c>
      <c r="C636" s="14" t="s">
        <v>1189</v>
      </c>
      <c r="D636" s="14" t="s">
        <v>1226</v>
      </c>
      <c r="E636" s="14" t="s">
        <v>1227</v>
      </c>
      <c r="F636" s="14" t="s">
        <v>1192</v>
      </c>
      <c r="G636" s="14" t="s">
        <v>1193</v>
      </c>
      <c r="H636" s="14"/>
      <c r="I636" s="14" t="s">
        <v>1065</v>
      </c>
      <c r="J636" s="15">
        <v>-51.98</v>
      </c>
      <c r="K636" s="14" t="s">
        <v>44</v>
      </c>
      <c r="L636" s="16">
        <v>-2131180</v>
      </c>
      <c r="M636" s="17"/>
      <c r="N636" s="16">
        <v>-2131180</v>
      </c>
      <c r="O636" s="16">
        <v>0</v>
      </c>
      <c r="P636" s="18">
        <v>0</v>
      </c>
      <c r="Q636" s="19"/>
    </row>
    <row r="637" spans="1:17" hidden="1">
      <c r="A637" s="13" t="s">
        <v>39</v>
      </c>
      <c r="B637" s="14" t="s">
        <v>40</v>
      </c>
      <c r="C637" s="14" t="s">
        <v>1189</v>
      </c>
      <c r="D637" s="14"/>
      <c r="E637" s="14"/>
      <c r="F637" s="14"/>
      <c r="G637" s="14"/>
      <c r="H637" s="14"/>
      <c r="I637" s="14"/>
      <c r="J637" s="15"/>
      <c r="K637" s="14" t="s">
        <v>44</v>
      </c>
      <c r="L637" s="16"/>
      <c r="M637" s="17"/>
      <c r="N637" s="16"/>
      <c r="O637" s="16"/>
      <c r="P637" s="18"/>
      <c r="Q637" s="19">
        <v>1723</v>
      </c>
    </row>
    <row r="638" spans="1:17" hidden="1">
      <c r="A638" s="13" t="s">
        <v>39</v>
      </c>
      <c r="B638" s="14" t="s">
        <v>40</v>
      </c>
      <c r="C638" s="14" t="s">
        <v>1229</v>
      </c>
      <c r="D638" s="14" t="s">
        <v>42</v>
      </c>
      <c r="E638" s="14" t="s">
        <v>43</v>
      </c>
      <c r="F638" s="14"/>
      <c r="G638" s="14"/>
      <c r="H638" s="14"/>
      <c r="I638" s="14"/>
      <c r="J638" s="15"/>
      <c r="K638" s="14" t="s">
        <v>44</v>
      </c>
      <c r="L638" s="16"/>
      <c r="M638" s="17"/>
      <c r="N638" s="16"/>
      <c r="O638" s="16"/>
      <c r="P638" s="18"/>
      <c r="Q638" s="19">
        <v>-117371</v>
      </c>
    </row>
    <row r="639" spans="1:17" hidden="1">
      <c r="A639" s="13" t="s">
        <v>39</v>
      </c>
      <c r="B639" s="14" t="s">
        <v>40</v>
      </c>
      <c r="C639" s="14" t="s">
        <v>1230</v>
      </c>
      <c r="D639" s="14" t="s">
        <v>1231</v>
      </c>
      <c r="E639" s="14" t="s">
        <v>1232</v>
      </c>
      <c r="F639" s="14"/>
      <c r="G639" s="14"/>
      <c r="H639" s="14"/>
      <c r="I639" s="14"/>
      <c r="J639" s="15"/>
      <c r="K639" s="14" t="s">
        <v>44</v>
      </c>
      <c r="L639" s="16"/>
      <c r="M639" s="17"/>
      <c r="N639" s="16"/>
      <c r="O639" s="16"/>
      <c r="P639" s="18"/>
      <c r="Q639" s="19">
        <v>-807910.8</v>
      </c>
    </row>
    <row r="640" spans="1:17" ht="14.25" hidden="1" thickBot="1">
      <c r="A640" s="32" t="s">
        <v>39</v>
      </c>
      <c r="B640" s="33" t="s">
        <v>40</v>
      </c>
      <c r="C640" s="33" t="s">
        <v>1230</v>
      </c>
      <c r="D640" s="33"/>
      <c r="E640" s="33"/>
      <c r="F640" s="33"/>
      <c r="G640" s="33"/>
      <c r="H640" s="33"/>
      <c r="I640" s="33"/>
      <c r="J640" s="34"/>
      <c r="K640" s="33" t="s">
        <v>44</v>
      </c>
      <c r="L640" s="35"/>
      <c r="M640" s="36"/>
      <c r="N640" s="35"/>
      <c r="O640" s="35"/>
      <c r="P640" s="37"/>
      <c r="Q640" s="38">
        <v>-14502.4</v>
      </c>
    </row>
    <row r="641" spans="1:17" ht="14.25" hidden="1" thickTop="1">
      <c r="A641" s="39"/>
      <c r="B641" s="40"/>
      <c r="C641" s="40"/>
      <c r="D641" s="40"/>
      <c r="E641" s="40"/>
      <c r="F641" s="40"/>
      <c r="G641" s="40"/>
      <c r="H641" s="40"/>
      <c r="I641" s="40"/>
      <c r="J641" s="41"/>
      <c r="K641" s="40"/>
      <c r="L641" s="42">
        <f>SUM(L$9:L640)</f>
        <v>99050366271.300018</v>
      </c>
      <c r="M641" s="43">
        <f>SUM(M$9:M640)</f>
        <v>0</v>
      </c>
      <c r="N641" s="42">
        <f>SUM(N$9:N640)</f>
        <v>95939811452.899994</v>
      </c>
      <c r="O641" s="42">
        <f>SUM(O$9:O640)</f>
        <v>3110554818.3999968</v>
      </c>
      <c r="P641" s="44">
        <f>IF(ROUND(L641,2)=0,"",IF(O641/L641&gt;=9.9999,9.9999,IF(O641/L641&lt;=-9.9999,-9.9999,O641/L641)))</f>
        <v>3.1403768966185887E-2</v>
      </c>
      <c r="Q641" s="45">
        <f>SUM(Q$9:Q640)</f>
        <v>-237052013.23999998</v>
      </c>
    </row>
    <row r="643" spans="1:17" ht="15">
      <c r="J643" s="94">
        <f>SUBTOTAL(9,J9:J641)</f>
        <v>1377644</v>
      </c>
      <c r="K643" s="95"/>
      <c r="L643" s="94">
        <f>SUBTOTAL(9,L9:L641)</f>
        <v>54036660942.300011</v>
      </c>
      <c r="M643" s="95"/>
      <c r="N643" s="94">
        <f>SUBTOTAL(9,N9:N641)</f>
        <v>51961495403.090027</v>
      </c>
      <c r="O643" s="94">
        <f>SUBTOTAL(9,O9:O641)</f>
        <v>2075165539.2099991</v>
      </c>
      <c r="P643" s="95"/>
      <c r="Q643" s="94">
        <f>SUBTOTAL(9,Q9:Q641)</f>
        <v>-233161096.27999997</v>
      </c>
    </row>
  </sheetData>
  <autoFilter ref="A8:Q641" xr:uid="{00000000-0009-0000-0000-000001000000}">
    <filterColumn colId="2">
      <filters>
        <filter val="PF"/>
        <filter val="PG"/>
      </filters>
    </filterColumn>
  </autoFilter>
  <pageMargins left="0.74803149606299213" right="0.74803149606299213" top="0.98425196850393704" bottom="0.98425196850393704" header="0.51181102362204722" footer="0.51181102362204722"/>
  <pageSetup paperSize="9" scale="61" fitToHeight="0" orientation="landscape" r:id="rId1"/>
  <headerFooter alignWithMargins="0"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pageSetUpPr fitToPage="1"/>
  </sheetPr>
  <dimension ref="A1:T95"/>
  <sheetViews>
    <sheetView showGridLines="0" topLeftCell="F1" zoomScale="80" workbookViewId="0">
      <pane ySplit="7" topLeftCell="A72" activePane="bottomLeft" state="frozen"/>
      <selection pane="bottomLeft"/>
    </sheetView>
  </sheetViews>
  <sheetFormatPr defaultColWidth="9" defaultRowHeight="13.5"/>
  <cols>
    <col min="1" max="1" width="17.5703125" style="3" customWidth="1"/>
    <col min="2" max="3" width="8.5703125" style="3" customWidth="1"/>
    <col min="4" max="4" width="7.5703125" style="3" customWidth="1"/>
    <col min="5" max="5" width="42.28515625" style="3" bestFit="1" customWidth="1"/>
    <col min="6" max="6" width="10.5703125" style="3" customWidth="1"/>
    <col min="7" max="7" width="41.5703125" style="3" bestFit="1" customWidth="1"/>
    <col min="8" max="8" width="14" style="3" bestFit="1" customWidth="1"/>
    <col min="9" max="9" width="10" style="3" bestFit="1" customWidth="1"/>
    <col min="10" max="12" width="6.140625" style="3" bestFit="1" customWidth="1"/>
    <col min="13" max="13" width="15" style="3" bestFit="1" customWidth="1"/>
    <col min="14" max="14" width="17.28515625" style="3" bestFit="1" customWidth="1"/>
    <col min="15" max="15" width="14.42578125" style="3" bestFit="1" customWidth="1"/>
    <col min="16" max="17" width="17.28515625" style="3" bestFit="1" customWidth="1"/>
    <col min="18" max="18" width="14.42578125" style="3" bestFit="1" customWidth="1"/>
    <col min="19" max="19" width="17.42578125" style="3" bestFit="1" customWidth="1"/>
    <col min="20" max="20" width="15.5703125" style="3" customWidth="1"/>
    <col min="21" max="16384" width="9" style="3"/>
  </cols>
  <sheetData>
    <row r="1" spans="1:20" ht="18.75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4"/>
      <c r="B2" s="4" t="s">
        <v>1</v>
      </c>
      <c r="C2" s="5" t="s">
        <v>39</v>
      </c>
    </row>
    <row r="3" spans="1:20">
      <c r="A3" s="4"/>
      <c r="B3" s="4" t="s">
        <v>2</v>
      </c>
      <c r="C3" s="5" t="s">
        <v>40</v>
      </c>
    </row>
    <row r="4" spans="1:20">
      <c r="A4" s="4"/>
      <c r="B4" s="4" t="s">
        <v>3</v>
      </c>
      <c r="C4" s="5" t="s">
        <v>1233</v>
      </c>
    </row>
    <row r="5" spans="1:20">
      <c r="A5" s="4"/>
      <c r="B5" s="4" t="s">
        <v>4</v>
      </c>
      <c r="C5" s="5" t="s">
        <v>1234</v>
      </c>
      <c r="T5" s="6" t="s">
        <v>1237</v>
      </c>
    </row>
    <row r="6" spans="1:20">
      <c r="A6" s="4"/>
      <c r="B6" s="4"/>
      <c r="C6" s="5"/>
      <c r="F6" s="3" t="s">
        <v>25</v>
      </c>
      <c r="T6" s="6" t="s">
        <v>1238</v>
      </c>
    </row>
    <row r="7" spans="1:20" ht="54">
      <c r="A7" s="20" t="s">
        <v>7</v>
      </c>
      <c r="B7" s="21" t="s">
        <v>8</v>
      </c>
      <c r="C7" s="21" t="s">
        <v>9</v>
      </c>
      <c r="D7" s="21" t="s">
        <v>10</v>
      </c>
      <c r="E7" s="21" t="s">
        <v>11</v>
      </c>
      <c r="F7" s="21" t="s">
        <v>26</v>
      </c>
      <c r="G7" s="21" t="s">
        <v>27</v>
      </c>
      <c r="H7" s="21" t="s">
        <v>14</v>
      </c>
      <c r="I7" s="22" t="s">
        <v>17</v>
      </c>
      <c r="J7" s="20" t="s">
        <v>28</v>
      </c>
      <c r="K7" s="21" t="s">
        <v>29</v>
      </c>
      <c r="L7" s="21" t="s">
        <v>30</v>
      </c>
      <c r="M7" s="22" t="s">
        <v>31</v>
      </c>
      <c r="N7" s="20" t="s">
        <v>32</v>
      </c>
      <c r="O7" s="21" t="s">
        <v>33</v>
      </c>
      <c r="P7" s="21" t="s">
        <v>34</v>
      </c>
      <c r="Q7" s="23" t="s">
        <v>35</v>
      </c>
      <c r="R7" s="24" t="s">
        <v>36</v>
      </c>
      <c r="S7" s="25" t="s">
        <v>37</v>
      </c>
      <c r="T7" s="25" t="s">
        <v>38</v>
      </c>
    </row>
    <row r="8" spans="1:20">
      <c r="A8" s="13" t="s">
        <v>39</v>
      </c>
      <c r="B8" s="14" t="s">
        <v>40</v>
      </c>
      <c r="C8" s="14" t="s">
        <v>1240</v>
      </c>
      <c r="D8" s="14" t="s">
        <v>42</v>
      </c>
      <c r="E8" s="14" t="s">
        <v>43</v>
      </c>
      <c r="F8" s="14" t="s">
        <v>1241</v>
      </c>
      <c r="G8" s="14" t="s">
        <v>1242</v>
      </c>
      <c r="H8" s="14"/>
      <c r="I8" s="26" t="s">
        <v>44</v>
      </c>
      <c r="J8" s="27"/>
      <c r="K8" s="28"/>
      <c r="L8" s="28"/>
      <c r="M8" s="29"/>
      <c r="N8" s="27">
        <v>1403636350</v>
      </c>
      <c r="O8" s="28"/>
      <c r="P8" s="28"/>
      <c r="Q8" s="30">
        <v>1403636350</v>
      </c>
      <c r="R8" s="16"/>
      <c r="S8" s="19">
        <v>1403636350</v>
      </c>
      <c r="T8" s="31"/>
    </row>
    <row r="9" spans="1:20">
      <c r="A9" s="13" t="s">
        <v>39</v>
      </c>
      <c r="B9" s="14" t="s">
        <v>40</v>
      </c>
      <c r="C9" s="14" t="s">
        <v>1243</v>
      </c>
      <c r="D9" s="14"/>
      <c r="E9" s="14"/>
      <c r="F9" s="14"/>
      <c r="G9" s="14"/>
      <c r="H9" s="14"/>
      <c r="I9" s="26" t="s">
        <v>44</v>
      </c>
      <c r="J9" s="27"/>
      <c r="K9" s="28"/>
      <c r="L9" s="28"/>
      <c r="M9" s="29"/>
      <c r="N9" s="27"/>
      <c r="O9" s="28"/>
      <c r="P9" s="28"/>
      <c r="Q9" s="30"/>
      <c r="R9" s="16">
        <v>250000</v>
      </c>
      <c r="S9" s="19">
        <v>-250000</v>
      </c>
      <c r="T9" s="31"/>
    </row>
    <row r="10" spans="1:20">
      <c r="A10" s="13" t="s">
        <v>39</v>
      </c>
      <c r="B10" s="14" t="s">
        <v>40</v>
      </c>
      <c r="C10" s="14" t="s">
        <v>106</v>
      </c>
      <c r="D10" s="14" t="s">
        <v>107</v>
      </c>
      <c r="E10" s="14" t="s">
        <v>108</v>
      </c>
      <c r="F10" s="14" t="s">
        <v>1244</v>
      </c>
      <c r="G10" s="14" t="s">
        <v>1245</v>
      </c>
      <c r="H10" s="14" t="s">
        <v>1246</v>
      </c>
      <c r="I10" s="26" t="s">
        <v>44</v>
      </c>
      <c r="J10" s="27"/>
      <c r="K10" s="28"/>
      <c r="L10" s="28"/>
      <c r="M10" s="29"/>
      <c r="N10" s="27"/>
      <c r="O10" s="28"/>
      <c r="P10" s="28">
        <v>22116924</v>
      </c>
      <c r="Q10" s="30">
        <v>22116924</v>
      </c>
      <c r="R10" s="16"/>
      <c r="S10" s="19">
        <v>22116924</v>
      </c>
      <c r="T10" s="31"/>
    </row>
    <row r="11" spans="1:20">
      <c r="A11" s="13" t="s">
        <v>39</v>
      </c>
      <c r="B11" s="14" t="s">
        <v>40</v>
      </c>
      <c r="C11" s="14" t="s">
        <v>106</v>
      </c>
      <c r="D11" s="14" t="s">
        <v>110</v>
      </c>
      <c r="E11" s="14" t="s">
        <v>111</v>
      </c>
      <c r="F11" s="14" t="s">
        <v>1244</v>
      </c>
      <c r="G11" s="14" t="s">
        <v>1245</v>
      </c>
      <c r="H11" s="14" t="s">
        <v>1247</v>
      </c>
      <c r="I11" s="26" t="s">
        <v>44</v>
      </c>
      <c r="J11" s="27"/>
      <c r="K11" s="28"/>
      <c r="L11" s="28"/>
      <c r="M11" s="29"/>
      <c r="N11" s="27"/>
      <c r="O11" s="28"/>
      <c r="P11" s="28">
        <v>75829154</v>
      </c>
      <c r="Q11" s="30">
        <v>75829154</v>
      </c>
      <c r="R11" s="16"/>
      <c r="S11" s="19">
        <v>75829154</v>
      </c>
      <c r="T11" s="31"/>
    </row>
    <row r="12" spans="1:20">
      <c r="A12" s="13" t="s">
        <v>39</v>
      </c>
      <c r="B12" s="14" t="s">
        <v>40</v>
      </c>
      <c r="C12" s="14" t="s">
        <v>106</v>
      </c>
      <c r="D12" s="14" t="s">
        <v>1248</v>
      </c>
      <c r="E12" s="14" t="s">
        <v>1249</v>
      </c>
      <c r="F12" s="14" t="s">
        <v>1250</v>
      </c>
      <c r="G12" s="14" t="s">
        <v>1251</v>
      </c>
      <c r="H12" s="14" t="s">
        <v>1252</v>
      </c>
      <c r="I12" s="26" t="s">
        <v>44</v>
      </c>
      <c r="J12" s="27"/>
      <c r="K12" s="28"/>
      <c r="L12" s="28"/>
      <c r="M12" s="29"/>
      <c r="N12" s="27"/>
      <c r="O12" s="28"/>
      <c r="P12" s="28">
        <v>110884205</v>
      </c>
      <c r="Q12" s="30">
        <v>110884205</v>
      </c>
      <c r="R12" s="16"/>
      <c r="S12" s="19">
        <v>110884205</v>
      </c>
      <c r="T12" s="31"/>
    </row>
    <row r="13" spans="1:20">
      <c r="A13" s="13" t="s">
        <v>39</v>
      </c>
      <c r="B13" s="14" t="s">
        <v>40</v>
      </c>
      <c r="C13" s="14" t="s">
        <v>106</v>
      </c>
      <c r="D13" s="14" t="s">
        <v>42</v>
      </c>
      <c r="E13" s="14" t="s">
        <v>43</v>
      </c>
      <c r="F13" s="14" t="s">
        <v>1253</v>
      </c>
      <c r="G13" s="14" t="s">
        <v>1254</v>
      </c>
      <c r="H13" s="14"/>
      <c r="I13" s="26" t="s">
        <v>44</v>
      </c>
      <c r="J13" s="27"/>
      <c r="K13" s="28"/>
      <c r="L13" s="28"/>
      <c r="M13" s="29"/>
      <c r="N13" s="27">
        <v>1131681902</v>
      </c>
      <c r="O13" s="28"/>
      <c r="P13" s="28"/>
      <c r="Q13" s="30">
        <v>1131681902</v>
      </c>
      <c r="R13" s="16"/>
      <c r="S13" s="19">
        <v>1131681902</v>
      </c>
      <c r="T13" s="31"/>
    </row>
    <row r="14" spans="1:20">
      <c r="A14" s="13" t="s">
        <v>39</v>
      </c>
      <c r="B14" s="14" t="s">
        <v>40</v>
      </c>
      <c r="C14" s="14" t="s">
        <v>106</v>
      </c>
      <c r="D14" s="14" t="s">
        <v>42</v>
      </c>
      <c r="E14" s="14" t="s">
        <v>43</v>
      </c>
      <c r="F14" s="14" t="s">
        <v>1255</v>
      </c>
      <c r="G14" s="14" t="s">
        <v>1256</v>
      </c>
      <c r="H14" s="14"/>
      <c r="I14" s="26" t="s">
        <v>44</v>
      </c>
      <c r="J14" s="27"/>
      <c r="K14" s="28"/>
      <c r="L14" s="28"/>
      <c r="M14" s="29"/>
      <c r="N14" s="27">
        <v>17545321</v>
      </c>
      <c r="O14" s="28"/>
      <c r="P14" s="28"/>
      <c r="Q14" s="30">
        <v>17545321</v>
      </c>
      <c r="R14" s="16"/>
      <c r="S14" s="19">
        <v>17545321</v>
      </c>
      <c r="T14" s="31"/>
    </row>
    <row r="15" spans="1:20">
      <c r="A15" s="13" t="s">
        <v>39</v>
      </c>
      <c r="B15" s="14" t="s">
        <v>40</v>
      </c>
      <c r="C15" s="14" t="s">
        <v>119</v>
      </c>
      <c r="D15" s="14" t="s">
        <v>42</v>
      </c>
      <c r="E15" s="14" t="s">
        <v>43</v>
      </c>
      <c r="F15" s="14" t="s">
        <v>1257</v>
      </c>
      <c r="G15" s="14" t="s">
        <v>1258</v>
      </c>
      <c r="H15" s="14"/>
      <c r="I15" s="26" t="s">
        <v>44</v>
      </c>
      <c r="J15" s="27"/>
      <c r="K15" s="28"/>
      <c r="L15" s="28"/>
      <c r="M15" s="29"/>
      <c r="N15" s="27">
        <v>42109091</v>
      </c>
      <c r="O15" s="28"/>
      <c r="P15" s="28"/>
      <c r="Q15" s="30">
        <v>42109091</v>
      </c>
      <c r="R15" s="16"/>
      <c r="S15" s="19">
        <v>42109091</v>
      </c>
      <c r="T15" s="31"/>
    </row>
    <row r="16" spans="1:20">
      <c r="A16" s="13" t="s">
        <v>39</v>
      </c>
      <c r="B16" s="14" t="s">
        <v>40</v>
      </c>
      <c r="C16" s="14" t="s">
        <v>119</v>
      </c>
      <c r="D16" s="14" t="s">
        <v>42</v>
      </c>
      <c r="E16" s="14" t="s">
        <v>43</v>
      </c>
      <c r="F16" s="14" t="s">
        <v>1259</v>
      </c>
      <c r="G16" s="14" t="s">
        <v>1260</v>
      </c>
      <c r="H16" s="14"/>
      <c r="I16" s="26" t="s">
        <v>44</v>
      </c>
      <c r="J16" s="27"/>
      <c r="K16" s="28"/>
      <c r="L16" s="28"/>
      <c r="M16" s="29"/>
      <c r="N16" s="27">
        <v>17545385</v>
      </c>
      <c r="O16" s="28"/>
      <c r="P16" s="28"/>
      <c r="Q16" s="30">
        <v>17545385</v>
      </c>
      <c r="R16" s="16"/>
      <c r="S16" s="19">
        <v>17545385</v>
      </c>
      <c r="T16" s="31"/>
    </row>
    <row r="17" spans="1:20">
      <c r="A17" s="13" t="s">
        <v>39</v>
      </c>
      <c r="B17" s="14" t="s">
        <v>40</v>
      </c>
      <c r="C17" s="14" t="s">
        <v>1261</v>
      </c>
      <c r="D17" s="14" t="s">
        <v>42</v>
      </c>
      <c r="E17" s="14" t="s">
        <v>43</v>
      </c>
      <c r="F17" s="14" t="s">
        <v>1262</v>
      </c>
      <c r="G17" s="14" t="s">
        <v>1263</v>
      </c>
      <c r="H17" s="14"/>
      <c r="I17" s="26" t="s">
        <v>44</v>
      </c>
      <c r="J17" s="27"/>
      <c r="K17" s="28"/>
      <c r="L17" s="28"/>
      <c r="M17" s="29"/>
      <c r="N17" s="27">
        <v>185981748</v>
      </c>
      <c r="O17" s="28"/>
      <c r="P17" s="28"/>
      <c r="Q17" s="30">
        <v>185981748</v>
      </c>
      <c r="R17" s="16"/>
      <c r="S17" s="19">
        <v>185981748</v>
      </c>
      <c r="T17" s="31"/>
    </row>
    <row r="18" spans="1:20">
      <c r="A18" s="13" t="s">
        <v>39</v>
      </c>
      <c r="B18" s="14" t="s">
        <v>40</v>
      </c>
      <c r="C18" s="14" t="s">
        <v>1261</v>
      </c>
      <c r="D18" s="14"/>
      <c r="E18" s="14"/>
      <c r="F18" s="14"/>
      <c r="G18" s="14"/>
      <c r="H18" s="14"/>
      <c r="I18" s="26" t="s">
        <v>44</v>
      </c>
      <c r="J18" s="27"/>
      <c r="K18" s="28"/>
      <c r="L18" s="28"/>
      <c r="M18" s="29"/>
      <c r="N18" s="27"/>
      <c r="O18" s="28"/>
      <c r="P18" s="28"/>
      <c r="Q18" s="30"/>
      <c r="R18" s="16">
        <v>2362750</v>
      </c>
      <c r="S18" s="19">
        <v>-2362750</v>
      </c>
      <c r="T18" s="31"/>
    </row>
    <row r="19" spans="1:20">
      <c r="A19" s="13" t="s">
        <v>39</v>
      </c>
      <c r="B19" s="14" t="s">
        <v>40</v>
      </c>
      <c r="C19" s="14" t="s">
        <v>1264</v>
      </c>
      <c r="D19" s="14" t="s">
        <v>42</v>
      </c>
      <c r="E19" s="14" t="s">
        <v>43</v>
      </c>
      <c r="F19" s="14" t="s">
        <v>1265</v>
      </c>
      <c r="G19" s="14" t="s">
        <v>1266</v>
      </c>
      <c r="H19" s="14"/>
      <c r="I19" s="26" t="s">
        <v>44</v>
      </c>
      <c r="J19" s="27"/>
      <c r="K19" s="28"/>
      <c r="L19" s="28"/>
      <c r="M19" s="29"/>
      <c r="N19" s="27">
        <v>17545321</v>
      </c>
      <c r="O19" s="28"/>
      <c r="P19" s="28"/>
      <c r="Q19" s="30">
        <v>17545321</v>
      </c>
      <c r="R19" s="16"/>
      <c r="S19" s="19">
        <v>17545321</v>
      </c>
      <c r="T19" s="31"/>
    </row>
    <row r="20" spans="1:20">
      <c r="A20" s="13" t="s">
        <v>39</v>
      </c>
      <c r="B20" s="14" t="s">
        <v>40</v>
      </c>
      <c r="C20" s="14" t="s">
        <v>1264</v>
      </c>
      <c r="D20" s="14" t="s">
        <v>42</v>
      </c>
      <c r="E20" s="14" t="s">
        <v>43</v>
      </c>
      <c r="F20" s="14" t="s">
        <v>1267</v>
      </c>
      <c r="G20" s="14" t="s">
        <v>1268</v>
      </c>
      <c r="H20" s="14"/>
      <c r="I20" s="26" t="s">
        <v>44</v>
      </c>
      <c r="J20" s="27"/>
      <c r="K20" s="28"/>
      <c r="L20" s="28"/>
      <c r="M20" s="29"/>
      <c r="N20" s="27">
        <v>35090874</v>
      </c>
      <c r="O20" s="28"/>
      <c r="P20" s="28"/>
      <c r="Q20" s="30">
        <v>35090874</v>
      </c>
      <c r="R20" s="16"/>
      <c r="S20" s="19">
        <v>35090874</v>
      </c>
      <c r="T20" s="31"/>
    </row>
    <row r="21" spans="1:20">
      <c r="A21" s="13" t="s">
        <v>39</v>
      </c>
      <c r="B21" s="14" t="s">
        <v>40</v>
      </c>
      <c r="C21" s="14" t="s">
        <v>1264</v>
      </c>
      <c r="D21" s="14" t="s">
        <v>42</v>
      </c>
      <c r="E21" s="14" t="s">
        <v>43</v>
      </c>
      <c r="F21" s="14" t="s">
        <v>1269</v>
      </c>
      <c r="G21" s="14" t="s">
        <v>1270</v>
      </c>
      <c r="H21" s="14"/>
      <c r="I21" s="26" t="s">
        <v>44</v>
      </c>
      <c r="J21" s="27"/>
      <c r="K21" s="28"/>
      <c r="L21" s="28"/>
      <c r="M21" s="29"/>
      <c r="N21" s="27">
        <v>115800000</v>
      </c>
      <c r="O21" s="28"/>
      <c r="P21" s="28"/>
      <c r="Q21" s="30">
        <v>115800000</v>
      </c>
      <c r="R21" s="16"/>
      <c r="S21" s="19">
        <v>115800000</v>
      </c>
      <c r="T21" s="31"/>
    </row>
    <row r="22" spans="1:20">
      <c r="A22" s="13" t="s">
        <v>39</v>
      </c>
      <c r="B22" s="14" t="s">
        <v>40</v>
      </c>
      <c r="C22" s="14" t="s">
        <v>1264</v>
      </c>
      <c r="D22" s="14" t="s">
        <v>42</v>
      </c>
      <c r="E22" s="14" t="s">
        <v>43</v>
      </c>
      <c r="F22" s="14" t="s">
        <v>1271</v>
      </c>
      <c r="G22" s="14" t="s">
        <v>1272</v>
      </c>
      <c r="H22" s="14"/>
      <c r="I22" s="26" t="s">
        <v>44</v>
      </c>
      <c r="J22" s="27"/>
      <c r="K22" s="28"/>
      <c r="L22" s="28"/>
      <c r="M22" s="29"/>
      <c r="N22" s="27">
        <v>589527378</v>
      </c>
      <c r="O22" s="28"/>
      <c r="P22" s="28"/>
      <c r="Q22" s="30">
        <v>589527378</v>
      </c>
      <c r="R22" s="16"/>
      <c r="S22" s="19">
        <v>589527378</v>
      </c>
      <c r="T22" s="31"/>
    </row>
    <row r="23" spans="1:20">
      <c r="A23" s="13" t="s">
        <v>39</v>
      </c>
      <c r="B23" s="14" t="s">
        <v>40</v>
      </c>
      <c r="C23" s="14" t="s">
        <v>127</v>
      </c>
      <c r="D23" s="14" t="s">
        <v>1273</v>
      </c>
      <c r="E23" s="14" t="s">
        <v>1274</v>
      </c>
      <c r="F23" s="14" t="s">
        <v>1275</v>
      </c>
      <c r="G23" s="14" t="s">
        <v>1276</v>
      </c>
      <c r="H23" s="14" t="s">
        <v>1277</v>
      </c>
      <c r="I23" s="26" t="s">
        <v>44</v>
      </c>
      <c r="J23" s="27"/>
      <c r="K23" s="28"/>
      <c r="L23" s="28"/>
      <c r="M23" s="29"/>
      <c r="N23" s="27"/>
      <c r="O23" s="28"/>
      <c r="P23" s="28">
        <v>15159273</v>
      </c>
      <c r="Q23" s="30">
        <v>15159273</v>
      </c>
      <c r="R23" s="16"/>
      <c r="S23" s="19">
        <v>15159273</v>
      </c>
      <c r="T23" s="31"/>
    </row>
    <row r="24" spans="1:20">
      <c r="A24" s="13" t="s">
        <v>39</v>
      </c>
      <c r="B24" s="14" t="s">
        <v>40</v>
      </c>
      <c r="C24" s="14" t="s">
        <v>127</v>
      </c>
      <c r="D24" s="14" t="s">
        <v>1278</v>
      </c>
      <c r="E24" s="14" t="s">
        <v>1279</v>
      </c>
      <c r="F24" s="14" t="s">
        <v>1280</v>
      </c>
      <c r="G24" s="14" t="s">
        <v>1281</v>
      </c>
      <c r="H24" s="14" t="s">
        <v>1282</v>
      </c>
      <c r="I24" s="26" t="s">
        <v>44</v>
      </c>
      <c r="J24" s="27"/>
      <c r="K24" s="28"/>
      <c r="L24" s="28"/>
      <c r="M24" s="29"/>
      <c r="N24" s="27"/>
      <c r="O24" s="28"/>
      <c r="P24" s="28">
        <v>11580000</v>
      </c>
      <c r="Q24" s="30">
        <v>11580000</v>
      </c>
      <c r="R24" s="16"/>
      <c r="S24" s="19">
        <v>11580000</v>
      </c>
      <c r="T24" s="31"/>
    </row>
    <row r="25" spans="1:20">
      <c r="A25" s="13" t="s">
        <v>39</v>
      </c>
      <c r="B25" s="14" t="s">
        <v>40</v>
      </c>
      <c r="C25" s="14" t="s">
        <v>127</v>
      </c>
      <c r="D25" s="14" t="s">
        <v>1278</v>
      </c>
      <c r="E25" s="14" t="s">
        <v>1279</v>
      </c>
      <c r="F25" s="14" t="s">
        <v>1280</v>
      </c>
      <c r="G25" s="14" t="s">
        <v>1281</v>
      </c>
      <c r="H25" s="14" t="s">
        <v>1283</v>
      </c>
      <c r="I25" s="26" t="s">
        <v>44</v>
      </c>
      <c r="J25" s="27"/>
      <c r="K25" s="28"/>
      <c r="L25" s="28"/>
      <c r="M25" s="29"/>
      <c r="N25" s="27"/>
      <c r="O25" s="28"/>
      <c r="P25" s="28">
        <v>11580000</v>
      </c>
      <c r="Q25" s="30">
        <v>11580000</v>
      </c>
      <c r="R25" s="16"/>
      <c r="S25" s="19">
        <v>11580000</v>
      </c>
      <c r="T25" s="31"/>
    </row>
    <row r="26" spans="1:20">
      <c r="A26" s="13" t="s">
        <v>39</v>
      </c>
      <c r="B26" s="14" t="s">
        <v>40</v>
      </c>
      <c r="C26" s="14" t="s">
        <v>127</v>
      </c>
      <c r="D26" s="14" t="s">
        <v>1278</v>
      </c>
      <c r="E26" s="14" t="s">
        <v>1279</v>
      </c>
      <c r="F26" s="14" t="s">
        <v>1280</v>
      </c>
      <c r="G26" s="14" t="s">
        <v>1281</v>
      </c>
      <c r="H26" s="14" t="s">
        <v>1284</v>
      </c>
      <c r="I26" s="26" t="s">
        <v>44</v>
      </c>
      <c r="J26" s="27"/>
      <c r="K26" s="28"/>
      <c r="L26" s="28"/>
      <c r="M26" s="29"/>
      <c r="N26" s="27"/>
      <c r="O26" s="28"/>
      <c r="P26" s="28">
        <v>46340000</v>
      </c>
      <c r="Q26" s="30">
        <v>46340000</v>
      </c>
      <c r="R26" s="16"/>
      <c r="S26" s="19">
        <v>46340000</v>
      </c>
      <c r="T26" s="31"/>
    </row>
    <row r="27" spans="1:20">
      <c r="A27" s="13" t="s">
        <v>39</v>
      </c>
      <c r="B27" s="14" t="s">
        <v>40</v>
      </c>
      <c r="C27" s="14" t="s">
        <v>127</v>
      </c>
      <c r="D27" s="14" t="s">
        <v>142</v>
      </c>
      <c r="E27" s="14" t="s">
        <v>143</v>
      </c>
      <c r="F27" s="14" t="s">
        <v>1285</v>
      </c>
      <c r="G27" s="14" t="s">
        <v>1286</v>
      </c>
      <c r="H27" s="14" t="s">
        <v>1287</v>
      </c>
      <c r="I27" s="26" t="s">
        <v>44</v>
      </c>
      <c r="J27" s="27"/>
      <c r="K27" s="28"/>
      <c r="L27" s="28"/>
      <c r="M27" s="29"/>
      <c r="N27" s="27"/>
      <c r="O27" s="28"/>
      <c r="P27" s="28">
        <v>9231139</v>
      </c>
      <c r="Q27" s="30">
        <v>9231139</v>
      </c>
      <c r="R27" s="16"/>
      <c r="S27" s="19">
        <v>9231139</v>
      </c>
      <c r="T27" s="31"/>
    </row>
    <row r="28" spans="1:20">
      <c r="A28" s="13" t="s">
        <v>39</v>
      </c>
      <c r="B28" s="14" t="s">
        <v>40</v>
      </c>
      <c r="C28" s="14" t="s">
        <v>127</v>
      </c>
      <c r="D28" s="14" t="s">
        <v>1288</v>
      </c>
      <c r="E28" s="14" t="s">
        <v>1289</v>
      </c>
      <c r="F28" s="14" t="s">
        <v>1280</v>
      </c>
      <c r="G28" s="14" t="s">
        <v>1281</v>
      </c>
      <c r="H28" s="14" t="s">
        <v>1290</v>
      </c>
      <c r="I28" s="26" t="s">
        <v>44</v>
      </c>
      <c r="J28" s="27"/>
      <c r="K28" s="28"/>
      <c r="L28" s="28"/>
      <c r="M28" s="29"/>
      <c r="N28" s="27"/>
      <c r="O28" s="28"/>
      <c r="P28" s="28">
        <v>9540353</v>
      </c>
      <c r="Q28" s="30">
        <v>9540353</v>
      </c>
      <c r="R28" s="16"/>
      <c r="S28" s="19">
        <v>9540353</v>
      </c>
      <c r="T28" s="31"/>
    </row>
    <row r="29" spans="1:20">
      <c r="A29" s="13" t="s">
        <v>39</v>
      </c>
      <c r="B29" s="14" t="s">
        <v>40</v>
      </c>
      <c r="C29" s="14" t="s">
        <v>127</v>
      </c>
      <c r="D29" s="14" t="s">
        <v>1288</v>
      </c>
      <c r="E29" s="14" t="s">
        <v>1289</v>
      </c>
      <c r="F29" s="14" t="s">
        <v>1280</v>
      </c>
      <c r="G29" s="14" t="s">
        <v>1281</v>
      </c>
      <c r="H29" s="14" t="s">
        <v>1291</v>
      </c>
      <c r="I29" s="26" t="s">
        <v>44</v>
      </c>
      <c r="J29" s="27"/>
      <c r="K29" s="28"/>
      <c r="L29" s="28"/>
      <c r="M29" s="29"/>
      <c r="N29" s="27"/>
      <c r="O29" s="28"/>
      <c r="P29" s="28">
        <v>9592380</v>
      </c>
      <c r="Q29" s="30">
        <v>9592380</v>
      </c>
      <c r="R29" s="16"/>
      <c r="S29" s="19">
        <v>9592380</v>
      </c>
      <c r="T29" s="31"/>
    </row>
    <row r="30" spans="1:20">
      <c r="A30" s="13" t="s">
        <v>39</v>
      </c>
      <c r="B30" s="14" t="s">
        <v>40</v>
      </c>
      <c r="C30" s="14" t="s">
        <v>127</v>
      </c>
      <c r="D30" s="14"/>
      <c r="E30" s="14"/>
      <c r="F30" s="14"/>
      <c r="G30" s="14"/>
      <c r="H30" s="14"/>
      <c r="I30" s="26" t="s">
        <v>44</v>
      </c>
      <c r="J30" s="27"/>
      <c r="K30" s="28"/>
      <c r="L30" s="28"/>
      <c r="M30" s="29"/>
      <c r="N30" s="27"/>
      <c r="O30" s="28"/>
      <c r="P30" s="28"/>
      <c r="Q30" s="30"/>
      <c r="R30" s="16">
        <v>5975079</v>
      </c>
      <c r="S30" s="19">
        <v>-5975079</v>
      </c>
      <c r="T30" s="31"/>
    </row>
    <row r="31" spans="1:20">
      <c r="A31" s="13" t="s">
        <v>39</v>
      </c>
      <c r="B31" s="14" t="s">
        <v>40</v>
      </c>
      <c r="C31" s="14" t="s">
        <v>168</v>
      </c>
      <c r="D31" s="14" t="s">
        <v>205</v>
      </c>
      <c r="E31" s="14" t="s">
        <v>206</v>
      </c>
      <c r="F31" s="14" t="s">
        <v>1292</v>
      </c>
      <c r="G31" s="14" t="s">
        <v>1293</v>
      </c>
      <c r="H31" s="14" t="s">
        <v>1294</v>
      </c>
      <c r="I31" s="26" t="s">
        <v>44</v>
      </c>
      <c r="J31" s="27"/>
      <c r="K31" s="28"/>
      <c r="L31" s="28"/>
      <c r="M31" s="29"/>
      <c r="N31" s="27"/>
      <c r="O31" s="28"/>
      <c r="P31" s="28">
        <v>32777209</v>
      </c>
      <c r="Q31" s="30">
        <v>32777209</v>
      </c>
      <c r="R31" s="16"/>
      <c r="S31" s="19">
        <v>32777209</v>
      </c>
      <c r="T31" s="31"/>
    </row>
    <row r="32" spans="1:20">
      <c r="A32" s="13" t="s">
        <v>39</v>
      </c>
      <c r="B32" s="14" t="s">
        <v>40</v>
      </c>
      <c r="C32" s="14" t="s">
        <v>168</v>
      </c>
      <c r="D32" s="14" t="s">
        <v>1295</v>
      </c>
      <c r="E32" s="14" t="s">
        <v>1296</v>
      </c>
      <c r="F32" s="14" t="s">
        <v>190</v>
      </c>
      <c r="G32" s="14" t="s">
        <v>191</v>
      </c>
      <c r="H32" s="14" t="s">
        <v>1297</v>
      </c>
      <c r="I32" s="26" t="s">
        <v>44</v>
      </c>
      <c r="J32" s="27"/>
      <c r="K32" s="28"/>
      <c r="L32" s="28"/>
      <c r="M32" s="29"/>
      <c r="N32" s="27"/>
      <c r="O32" s="28"/>
      <c r="P32" s="28">
        <v>4550940</v>
      </c>
      <c r="Q32" s="30">
        <v>4550940</v>
      </c>
      <c r="R32" s="16"/>
      <c r="S32" s="19">
        <v>4550940</v>
      </c>
      <c r="T32" s="31"/>
    </row>
    <row r="33" spans="1:20">
      <c r="A33" s="13" t="s">
        <v>39</v>
      </c>
      <c r="B33" s="14" t="s">
        <v>40</v>
      </c>
      <c r="C33" s="14" t="s">
        <v>391</v>
      </c>
      <c r="D33" s="14" t="s">
        <v>1298</v>
      </c>
      <c r="E33" s="14" t="s">
        <v>1299</v>
      </c>
      <c r="F33" s="14" t="s">
        <v>1300</v>
      </c>
      <c r="G33" s="14" t="s">
        <v>1301</v>
      </c>
      <c r="H33" s="14" t="s">
        <v>1302</v>
      </c>
      <c r="I33" s="26" t="s">
        <v>44</v>
      </c>
      <c r="J33" s="27"/>
      <c r="K33" s="28"/>
      <c r="L33" s="28"/>
      <c r="M33" s="29"/>
      <c r="N33" s="27"/>
      <c r="O33" s="28"/>
      <c r="P33" s="28">
        <v>10191325</v>
      </c>
      <c r="Q33" s="30">
        <v>10191325</v>
      </c>
      <c r="R33" s="16"/>
      <c r="S33" s="19">
        <v>10191325</v>
      </c>
      <c r="T33" s="31"/>
    </row>
    <row r="34" spans="1:20">
      <c r="A34" s="13" t="s">
        <v>39</v>
      </c>
      <c r="B34" s="14" t="s">
        <v>40</v>
      </c>
      <c r="C34" s="14" t="s">
        <v>391</v>
      </c>
      <c r="D34" s="14" t="s">
        <v>1303</v>
      </c>
      <c r="E34" s="14" t="s">
        <v>1304</v>
      </c>
      <c r="F34" s="14" t="s">
        <v>1285</v>
      </c>
      <c r="G34" s="14" t="s">
        <v>1286</v>
      </c>
      <c r="H34" s="14" t="s">
        <v>1305</v>
      </c>
      <c r="I34" s="26" t="s">
        <v>44</v>
      </c>
      <c r="J34" s="27"/>
      <c r="K34" s="28"/>
      <c r="L34" s="28"/>
      <c r="M34" s="29"/>
      <c r="N34" s="27"/>
      <c r="O34" s="28"/>
      <c r="P34" s="28">
        <v>40424622</v>
      </c>
      <c r="Q34" s="30">
        <v>40424622</v>
      </c>
      <c r="R34" s="16"/>
      <c r="S34" s="19">
        <v>40424622</v>
      </c>
      <c r="T34" s="31"/>
    </row>
    <row r="35" spans="1:20">
      <c r="A35" s="13" t="s">
        <v>39</v>
      </c>
      <c r="B35" s="14" t="s">
        <v>40</v>
      </c>
      <c r="C35" s="14" t="s">
        <v>391</v>
      </c>
      <c r="D35" s="14" t="s">
        <v>1306</v>
      </c>
      <c r="E35" s="14" t="s">
        <v>1307</v>
      </c>
      <c r="F35" s="14" t="s">
        <v>190</v>
      </c>
      <c r="G35" s="14" t="s">
        <v>191</v>
      </c>
      <c r="H35" s="14" t="s">
        <v>1308</v>
      </c>
      <c r="I35" s="26" t="s">
        <v>44</v>
      </c>
      <c r="J35" s="27"/>
      <c r="K35" s="28"/>
      <c r="L35" s="28"/>
      <c r="M35" s="29"/>
      <c r="N35" s="27"/>
      <c r="O35" s="28"/>
      <c r="P35" s="28">
        <v>8068018</v>
      </c>
      <c r="Q35" s="30">
        <v>8068018</v>
      </c>
      <c r="R35" s="16"/>
      <c r="S35" s="19">
        <v>8068018</v>
      </c>
      <c r="T35" s="31"/>
    </row>
    <row r="36" spans="1:20">
      <c r="A36" s="13" t="s">
        <v>39</v>
      </c>
      <c r="B36" s="14" t="s">
        <v>40</v>
      </c>
      <c r="C36" s="14" t="s">
        <v>1039</v>
      </c>
      <c r="D36" s="14" t="s">
        <v>1309</v>
      </c>
      <c r="E36" s="14" t="s">
        <v>1310</v>
      </c>
      <c r="F36" s="14" t="s">
        <v>1311</v>
      </c>
      <c r="G36" s="14" t="s">
        <v>1312</v>
      </c>
      <c r="H36" s="14" t="s">
        <v>1313</v>
      </c>
      <c r="I36" s="26" t="s">
        <v>44</v>
      </c>
      <c r="J36" s="27"/>
      <c r="K36" s="28"/>
      <c r="L36" s="28"/>
      <c r="M36" s="29"/>
      <c r="N36" s="27"/>
      <c r="O36" s="28"/>
      <c r="P36" s="28">
        <v>53360640</v>
      </c>
      <c r="Q36" s="30">
        <v>53360640</v>
      </c>
      <c r="R36" s="16"/>
      <c r="S36" s="19">
        <v>53360640</v>
      </c>
      <c r="T36" s="31"/>
    </row>
    <row r="37" spans="1:20">
      <c r="A37" s="13" t="s">
        <v>39</v>
      </c>
      <c r="B37" s="14" t="s">
        <v>40</v>
      </c>
      <c r="C37" s="14" t="s">
        <v>1039</v>
      </c>
      <c r="D37" s="14" t="s">
        <v>1309</v>
      </c>
      <c r="E37" s="14" t="s">
        <v>1310</v>
      </c>
      <c r="F37" s="14" t="s">
        <v>1311</v>
      </c>
      <c r="G37" s="14" t="s">
        <v>1312</v>
      </c>
      <c r="H37" s="14" t="s">
        <v>1314</v>
      </c>
      <c r="I37" s="26" t="s">
        <v>44</v>
      </c>
      <c r="J37" s="27"/>
      <c r="K37" s="28"/>
      <c r="L37" s="28"/>
      <c r="M37" s="29"/>
      <c r="N37" s="27"/>
      <c r="O37" s="28"/>
      <c r="P37" s="28">
        <v>317736672</v>
      </c>
      <c r="Q37" s="30">
        <v>317736672</v>
      </c>
      <c r="R37" s="16"/>
      <c r="S37" s="19">
        <v>317736672</v>
      </c>
      <c r="T37" s="31"/>
    </row>
    <row r="38" spans="1:20">
      <c r="A38" s="13" t="s">
        <v>39</v>
      </c>
      <c r="B38" s="14" t="s">
        <v>40</v>
      </c>
      <c r="C38" s="14" t="s">
        <v>1043</v>
      </c>
      <c r="D38" s="14" t="s">
        <v>1315</v>
      </c>
      <c r="E38" s="14" t="s">
        <v>1316</v>
      </c>
      <c r="F38" s="14" t="s">
        <v>1317</v>
      </c>
      <c r="G38" s="14" t="s">
        <v>1318</v>
      </c>
      <c r="H38" s="14" t="s">
        <v>1319</v>
      </c>
      <c r="I38" s="26" t="s">
        <v>44</v>
      </c>
      <c r="J38" s="27"/>
      <c r="K38" s="28"/>
      <c r="L38" s="28"/>
      <c r="M38" s="29"/>
      <c r="N38" s="27"/>
      <c r="O38" s="28"/>
      <c r="P38" s="28">
        <v>7722596</v>
      </c>
      <c r="Q38" s="30">
        <v>7722596</v>
      </c>
      <c r="R38" s="16"/>
      <c r="S38" s="19">
        <v>7722596</v>
      </c>
      <c r="T38" s="31"/>
    </row>
    <row r="39" spans="1:20">
      <c r="A39" s="13" t="s">
        <v>39</v>
      </c>
      <c r="B39" s="14" t="s">
        <v>40</v>
      </c>
      <c r="C39" s="14" t="s">
        <v>1043</v>
      </c>
      <c r="D39" s="14" t="s">
        <v>1049</v>
      </c>
      <c r="E39" s="14" t="s">
        <v>1050</v>
      </c>
      <c r="F39" s="14" t="s">
        <v>1300</v>
      </c>
      <c r="G39" s="14" t="s">
        <v>1301</v>
      </c>
      <c r="H39" s="14" t="s">
        <v>1320</v>
      </c>
      <c r="I39" s="26" t="s">
        <v>44</v>
      </c>
      <c r="J39" s="27"/>
      <c r="K39" s="28"/>
      <c r="L39" s="28"/>
      <c r="M39" s="29"/>
      <c r="N39" s="27"/>
      <c r="O39" s="28"/>
      <c r="P39" s="28">
        <v>12596724</v>
      </c>
      <c r="Q39" s="30">
        <v>12596724</v>
      </c>
      <c r="R39" s="16"/>
      <c r="S39" s="19">
        <v>12596724</v>
      </c>
      <c r="T39" s="31"/>
    </row>
    <row r="40" spans="1:20">
      <c r="A40" s="13" t="s">
        <v>39</v>
      </c>
      <c r="B40" s="14" t="s">
        <v>40</v>
      </c>
      <c r="C40" s="14" t="s">
        <v>1043</v>
      </c>
      <c r="D40" s="14" t="s">
        <v>1049</v>
      </c>
      <c r="E40" s="14" t="s">
        <v>1050</v>
      </c>
      <c r="F40" s="14" t="s">
        <v>1300</v>
      </c>
      <c r="G40" s="14" t="s">
        <v>1301</v>
      </c>
      <c r="H40" s="14" t="s">
        <v>1321</v>
      </c>
      <c r="I40" s="26" t="s">
        <v>44</v>
      </c>
      <c r="J40" s="27"/>
      <c r="K40" s="28"/>
      <c r="L40" s="28"/>
      <c r="M40" s="29"/>
      <c r="N40" s="27"/>
      <c r="O40" s="28"/>
      <c r="P40" s="28">
        <v>16802884</v>
      </c>
      <c r="Q40" s="30">
        <v>16802884</v>
      </c>
      <c r="R40" s="16"/>
      <c r="S40" s="19">
        <v>16802884</v>
      </c>
      <c r="T40" s="31"/>
    </row>
    <row r="41" spans="1:20">
      <c r="A41" s="13" t="s">
        <v>39</v>
      </c>
      <c r="B41" s="14" t="s">
        <v>40</v>
      </c>
      <c r="C41" s="14" t="s">
        <v>1043</v>
      </c>
      <c r="D41" s="14" t="s">
        <v>1322</v>
      </c>
      <c r="E41" s="14" t="s">
        <v>1323</v>
      </c>
      <c r="F41" s="14" t="s">
        <v>1280</v>
      </c>
      <c r="G41" s="14" t="s">
        <v>1281</v>
      </c>
      <c r="H41" s="14" t="s">
        <v>1324</v>
      </c>
      <c r="I41" s="26" t="s">
        <v>44</v>
      </c>
      <c r="J41" s="27"/>
      <c r="K41" s="28"/>
      <c r="L41" s="28"/>
      <c r="M41" s="29"/>
      <c r="N41" s="27"/>
      <c r="O41" s="28"/>
      <c r="P41" s="28">
        <v>6039917</v>
      </c>
      <c r="Q41" s="30">
        <v>6039917</v>
      </c>
      <c r="R41" s="16"/>
      <c r="S41" s="19">
        <v>6039917</v>
      </c>
      <c r="T41" s="31"/>
    </row>
    <row r="42" spans="1:20">
      <c r="A42" s="13" t="s">
        <v>39</v>
      </c>
      <c r="B42" s="14" t="s">
        <v>40</v>
      </c>
      <c r="C42" s="14" t="s">
        <v>1043</v>
      </c>
      <c r="D42" s="14" t="s">
        <v>1322</v>
      </c>
      <c r="E42" s="14" t="s">
        <v>1323</v>
      </c>
      <c r="F42" s="14" t="s">
        <v>1280</v>
      </c>
      <c r="G42" s="14" t="s">
        <v>1281</v>
      </c>
      <c r="H42" s="14" t="s">
        <v>1325</v>
      </c>
      <c r="I42" s="26" t="s">
        <v>44</v>
      </c>
      <c r="J42" s="27"/>
      <c r="K42" s="28"/>
      <c r="L42" s="28"/>
      <c r="M42" s="29"/>
      <c r="N42" s="27"/>
      <c r="O42" s="28"/>
      <c r="P42" s="28">
        <v>6042525</v>
      </c>
      <c r="Q42" s="30">
        <v>6042525</v>
      </c>
      <c r="R42" s="16"/>
      <c r="S42" s="19">
        <v>6042525</v>
      </c>
      <c r="T42" s="31"/>
    </row>
    <row r="43" spans="1:20">
      <c r="A43" s="13" t="s">
        <v>39</v>
      </c>
      <c r="B43" s="14" t="s">
        <v>40</v>
      </c>
      <c r="C43" s="14" t="s">
        <v>1043</v>
      </c>
      <c r="D43" s="14" t="s">
        <v>1322</v>
      </c>
      <c r="E43" s="14" t="s">
        <v>1323</v>
      </c>
      <c r="F43" s="14" t="s">
        <v>1280</v>
      </c>
      <c r="G43" s="14" t="s">
        <v>1281</v>
      </c>
      <c r="H43" s="14" t="s">
        <v>1326</v>
      </c>
      <c r="I43" s="26" t="s">
        <v>44</v>
      </c>
      <c r="J43" s="27"/>
      <c r="K43" s="28"/>
      <c r="L43" s="28"/>
      <c r="M43" s="29"/>
      <c r="N43" s="27"/>
      <c r="O43" s="28"/>
      <c r="P43" s="28">
        <v>5949173</v>
      </c>
      <c r="Q43" s="30">
        <v>5949173</v>
      </c>
      <c r="R43" s="16"/>
      <c r="S43" s="19">
        <v>5949173</v>
      </c>
      <c r="T43" s="31"/>
    </row>
    <row r="44" spans="1:20">
      <c r="A44" s="13" t="s">
        <v>39</v>
      </c>
      <c r="B44" s="14" t="s">
        <v>40</v>
      </c>
      <c r="C44" s="14" t="s">
        <v>1043</v>
      </c>
      <c r="D44" s="14" t="s">
        <v>1058</v>
      </c>
      <c r="E44" s="14" t="s">
        <v>1059</v>
      </c>
      <c r="F44" s="14" t="s">
        <v>1280</v>
      </c>
      <c r="G44" s="14" t="s">
        <v>1281</v>
      </c>
      <c r="H44" s="14" t="s">
        <v>1327</v>
      </c>
      <c r="I44" s="26" t="s">
        <v>44</v>
      </c>
      <c r="J44" s="27"/>
      <c r="K44" s="28"/>
      <c r="L44" s="28"/>
      <c r="M44" s="29"/>
      <c r="N44" s="27"/>
      <c r="O44" s="28"/>
      <c r="P44" s="28">
        <v>6599126</v>
      </c>
      <c r="Q44" s="30">
        <v>6599126</v>
      </c>
      <c r="R44" s="16"/>
      <c r="S44" s="19">
        <v>6599126</v>
      </c>
      <c r="T44" s="31"/>
    </row>
    <row r="45" spans="1:20">
      <c r="A45" s="13" t="s">
        <v>39</v>
      </c>
      <c r="B45" s="14" t="s">
        <v>40</v>
      </c>
      <c r="C45" s="14" t="s">
        <v>1043</v>
      </c>
      <c r="D45" s="14" t="s">
        <v>1328</v>
      </c>
      <c r="E45" s="14" t="s">
        <v>1329</v>
      </c>
      <c r="F45" s="14" t="s">
        <v>1280</v>
      </c>
      <c r="G45" s="14" t="s">
        <v>1281</v>
      </c>
      <c r="H45" s="14" t="s">
        <v>1330</v>
      </c>
      <c r="I45" s="26" t="s">
        <v>44</v>
      </c>
      <c r="J45" s="27"/>
      <c r="K45" s="28"/>
      <c r="L45" s="28"/>
      <c r="M45" s="29"/>
      <c r="N45" s="27"/>
      <c r="O45" s="28"/>
      <c r="P45" s="28">
        <v>8842909</v>
      </c>
      <c r="Q45" s="30">
        <v>8842909</v>
      </c>
      <c r="R45" s="16"/>
      <c r="S45" s="19">
        <v>8842909</v>
      </c>
      <c r="T45" s="31"/>
    </row>
    <row r="46" spans="1:20">
      <c r="A46" s="13" t="s">
        <v>39</v>
      </c>
      <c r="B46" s="14" t="s">
        <v>40</v>
      </c>
      <c r="C46" s="14" t="s">
        <v>1043</v>
      </c>
      <c r="D46" s="14" t="s">
        <v>1328</v>
      </c>
      <c r="E46" s="14" t="s">
        <v>1329</v>
      </c>
      <c r="F46" s="14" t="s">
        <v>1280</v>
      </c>
      <c r="G46" s="14" t="s">
        <v>1281</v>
      </c>
      <c r="H46" s="14" t="s">
        <v>1331</v>
      </c>
      <c r="I46" s="26" t="s">
        <v>44</v>
      </c>
      <c r="J46" s="27"/>
      <c r="K46" s="28"/>
      <c r="L46" s="28"/>
      <c r="M46" s="29"/>
      <c r="N46" s="27"/>
      <c r="O46" s="28"/>
      <c r="P46" s="28">
        <v>4828228</v>
      </c>
      <c r="Q46" s="30">
        <v>4828228</v>
      </c>
      <c r="R46" s="16"/>
      <c r="S46" s="19">
        <v>4828228</v>
      </c>
      <c r="T46" s="31"/>
    </row>
    <row r="47" spans="1:20">
      <c r="A47" s="13" t="s">
        <v>39</v>
      </c>
      <c r="B47" s="14" t="s">
        <v>40</v>
      </c>
      <c r="C47" s="14" t="s">
        <v>1043</v>
      </c>
      <c r="D47" s="14" t="s">
        <v>1328</v>
      </c>
      <c r="E47" s="14" t="s">
        <v>1329</v>
      </c>
      <c r="F47" s="14" t="s">
        <v>1280</v>
      </c>
      <c r="G47" s="14" t="s">
        <v>1281</v>
      </c>
      <c r="H47" s="14" t="s">
        <v>1332</v>
      </c>
      <c r="I47" s="26" t="s">
        <v>44</v>
      </c>
      <c r="J47" s="27"/>
      <c r="K47" s="28"/>
      <c r="L47" s="28"/>
      <c r="M47" s="29"/>
      <c r="N47" s="27"/>
      <c r="O47" s="28"/>
      <c r="P47" s="28">
        <v>6831147</v>
      </c>
      <c r="Q47" s="30">
        <v>6831147</v>
      </c>
      <c r="R47" s="16"/>
      <c r="S47" s="19">
        <v>6831147</v>
      </c>
      <c r="T47" s="31"/>
    </row>
    <row r="48" spans="1:20">
      <c r="A48" s="13" t="s">
        <v>39</v>
      </c>
      <c r="B48" s="14" t="s">
        <v>40</v>
      </c>
      <c r="C48" s="14" t="s">
        <v>1043</v>
      </c>
      <c r="D48" s="14" t="s">
        <v>1328</v>
      </c>
      <c r="E48" s="14" t="s">
        <v>1329</v>
      </c>
      <c r="F48" s="14" t="s">
        <v>1280</v>
      </c>
      <c r="G48" s="14" t="s">
        <v>1281</v>
      </c>
      <c r="H48" s="14" t="s">
        <v>1333</v>
      </c>
      <c r="I48" s="26" t="s">
        <v>44</v>
      </c>
      <c r="J48" s="27"/>
      <c r="K48" s="28"/>
      <c r="L48" s="28"/>
      <c r="M48" s="29"/>
      <c r="N48" s="27"/>
      <c r="O48" s="28"/>
      <c r="P48" s="28">
        <v>26572942</v>
      </c>
      <c r="Q48" s="30">
        <v>26572942</v>
      </c>
      <c r="R48" s="16"/>
      <c r="S48" s="19">
        <v>26572942</v>
      </c>
      <c r="T48" s="31"/>
    </row>
    <row r="49" spans="1:20">
      <c r="A49" s="13" t="s">
        <v>39</v>
      </c>
      <c r="B49" s="14" t="s">
        <v>40</v>
      </c>
      <c r="C49" s="14" t="s">
        <v>1043</v>
      </c>
      <c r="D49" s="14" t="s">
        <v>1090</v>
      </c>
      <c r="E49" s="14" t="s">
        <v>1091</v>
      </c>
      <c r="F49" s="14" t="s">
        <v>1280</v>
      </c>
      <c r="G49" s="14" t="s">
        <v>1281</v>
      </c>
      <c r="H49" s="14" t="s">
        <v>1334</v>
      </c>
      <c r="I49" s="26" t="s">
        <v>44</v>
      </c>
      <c r="J49" s="27"/>
      <c r="K49" s="28"/>
      <c r="L49" s="28"/>
      <c r="M49" s="29"/>
      <c r="N49" s="27"/>
      <c r="O49" s="28"/>
      <c r="P49" s="28">
        <v>82112727</v>
      </c>
      <c r="Q49" s="30">
        <v>82112727</v>
      </c>
      <c r="R49" s="16"/>
      <c r="S49" s="19">
        <v>82112727</v>
      </c>
      <c r="T49" s="31"/>
    </row>
    <row r="50" spans="1:20">
      <c r="A50" s="13" t="s">
        <v>39</v>
      </c>
      <c r="B50" s="14" t="s">
        <v>40</v>
      </c>
      <c r="C50" s="14" t="s">
        <v>1043</v>
      </c>
      <c r="D50" s="14" t="s">
        <v>1090</v>
      </c>
      <c r="E50" s="14" t="s">
        <v>1091</v>
      </c>
      <c r="F50" s="14" t="s">
        <v>1280</v>
      </c>
      <c r="G50" s="14" t="s">
        <v>1281</v>
      </c>
      <c r="H50" s="14" t="s">
        <v>1335</v>
      </c>
      <c r="I50" s="26" t="s">
        <v>44</v>
      </c>
      <c r="J50" s="27"/>
      <c r="K50" s="28"/>
      <c r="L50" s="28"/>
      <c r="M50" s="29"/>
      <c r="N50" s="27"/>
      <c r="O50" s="28"/>
      <c r="P50" s="28">
        <v>60005455</v>
      </c>
      <c r="Q50" s="30">
        <v>60005455</v>
      </c>
      <c r="R50" s="16"/>
      <c r="S50" s="19">
        <v>60005455</v>
      </c>
      <c r="T50" s="31"/>
    </row>
    <row r="51" spans="1:20">
      <c r="A51" s="13" t="s">
        <v>39</v>
      </c>
      <c r="B51" s="14" t="s">
        <v>40</v>
      </c>
      <c r="C51" s="14" t="s">
        <v>1043</v>
      </c>
      <c r="D51" s="14" t="s">
        <v>1131</v>
      </c>
      <c r="E51" s="14" t="s">
        <v>1132</v>
      </c>
      <c r="F51" s="14" t="s">
        <v>1317</v>
      </c>
      <c r="G51" s="14" t="s">
        <v>1318</v>
      </c>
      <c r="H51" s="14" t="s">
        <v>1336</v>
      </c>
      <c r="I51" s="26" t="s">
        <v>44</v>
      </c>
      <c r="J51" s="27"/>
      <c r="K51" s="28"/>
      <c r="L51" s="28"/>
      <c r="M51" s="29"/>
      <c r="N51" s="27"/>
      <c r="O51" s="28"/>
      <c r="P51" s="28">
        <v>11292185</v>
      </c>
      <c r="Q51" s="30">
        <v>11292185</v>
      </c>
      <c r="R51" s="16"/>
      <c r="S51" s="19">
        <v>11292185</v>
      </c>
      <c r="T51" s="31"/>
    </row>
    <row r="52" spans="1:20">
      <c r="A52" s="13" t="s">
        <v>39</v>
      </c>
      <c r="B52" s="14" t="s">
        <v>40</v>
      </c>
      <c r="C52" s="14" t="s">
        <v>1043</v>
      </c>
      <c r="D52" s="14" t="s">
        <v>1131</v>
      </c>
      <c r="E52" s="14" t="s">
        <v>1132</v>
      </c>
      <c r="F52" s="14" t="s">
        <v>1317</v>
      </c>
      <c r="G52" s="14" t="s">
        <v>1318</v>
      </c>
      <c r="H52" s="14" t="s">
        <v>1337</v>
      </c>
      <c r="I52" s="26" t="s">
        <v>44</v>
      </c>
      <c r="J52" s="27"/>
      <c r="K52" s="28"/>
      <c r="L52" s="28"/>
      <c r="M52" s="29"/>
      <c r="N52" s="27"/>
      <c r="O52" s="28"/>
      <c r="P52" s="28">
        <v>1297171</v>
      </c>
      <c r="Q52" s="30">
        <v>1297171</v>
      </c>
      <c r="R52" s="16"/>
      <c r="S52" s="19">
        <v>1297171</v>
      </c>
      <c r="T52" s="31"/>
    </row>
    <row r="53" spans="1:20">
      <c r="A53" s="13" t="s">
        <v>39</v>
      </c>
      <c r="B53" s="14" t="s">
        <v>40</v>
      </c>
      <c r="C53" s="14" t="s">
        <v>1043</v>
      </c>
      <c r="D53" s="14" t="s">
        <v>1131</v>
      </c>
      <c r="E53" s="14" t="s">
        <v>1132</v>
      </c>
      <c r="F53" s="14" t="s">
        <v>1317</v>
      </c>
      <c r="G53" s="14" t="s">
        <v>1318</v>
      </c>
      <c r="H53" s="14" t="s">
        <v>1338</v>
      </c>
      <c r="I53" s="26" t="s">
        <v>44</v>
      </c>
      <c r="J53" s="27"/>
      <c r="K53" s="28"/>
      <c r="L53" s="28"/>
      <c r="M53" s="29"/>
      <c r="N53" s="27"/>
      <c r="O53" s="28"/>
      <c r="P53" s="28">
        <v>18246922</v>
      </c>
      <c r="Q53" s="30">
        <v>18246922</v>
      </c>
      <c r="R53" s="16"/>
      <c r="S53" s="19">
        <v>18246922</v>
      </c>
      <c r="T53" s="31"/>
    </row>
    <row r="54" spans="1:20">
      <c r="A54" s="13" t="s">
        <v>39</v>
      </c>
      <c r="B54" s="14" t="s">
        <v>40</v>
      </c>
      <c r="C54" s="14" t="s">
        <v>1043</v>
      </c>
      <c r="D54" s="14" t="s">
        <v>1131</v>
      </c>
      <c r="E54" s="14" t="s">
        <v>1132</v>
      </c>
      <c r="F54" s="14" t="s">
        <v>1317</v>
      </c>
      <c r="G54" s="14" t="s">
        <v>1318</v>
      </c>
      <c r="H54" s="14" t="s">
        <v>1339</v>
      </c>
      <c r="I54" s="26" t="s">
        <v>44</v>
      </c>
      <c r="J54" s="27"/>
      <c r="K54" s="28"/>
      <c r="L54" s="28"/>
      <c r="M54" s="29"/>
      <c r="N54" s="27"/>
      <c r="O54" s="28"/>
      <c r="P54" s="28">
        <v>11298080</v>
      </c>
      <c r="Q54" s="30">
        <v>11298080</v>
      </c>
      <c r="R54" s="16"/>
      <c r="S54" s="19">
        <v>11298080</v>
      </c>
      <c r="T54" s="31"/>
    </row>
    <row r="55" spans="1:20">
      <c r="A55" s="13" t="s">
        <v>39</v>
      </c>
      <c r="B55" s="14" t="s">
        <v>40</v>
      </c>
      <c r="C55" s="14" t="s">
        <v>1043</v>
      </c>
      <c r="D55" s="14" t="s">
        <v>1131</v>
      </c>
      <c r="E55" s="14" t="s">
        <v>1132</v>
      </c>
      <c r="F55" s="14" t="s">
        <v>1317</v>
      </c>
      <c r="G55" s="14" t="s">
        <v>1318</v>
      </c>
      <c r="H55" s="14" t="s">
        <v>1340</v>
      </c>
      <c r="I55" s="26" t="s">
        <v>44</v>
      </c>
      <c r="J55" s="27"/>
      <c r="K55" s="28"/>
      <c r="L55" s="28"/>
      <c r="M55" s="29"/>
      <c r="N55" s="27"/>
      <c r="O55" s="28"/>
      <c r="P55" s="28">
        <v>11240390</v>
      </c>
      <c r="Q55" s="30">
        <v>11240390</v>
      </c>
      <c r="R55" s="16"/>
      <c r="S55" s="19">
        <v>11240390</v>
      </c>
      <c r="T55" s="31"/>
    </row>
    <row r="56" spans="1:20">
      <c r="A56" s="13" t="s">
        <v>39</v>
      </c>
      <c r="B56" s="14" t="s">
        <v>40</v>
      </c>
      <c r="C56" s="14" t="s">
        <v>1043</v>
      </c>
      <c r="D56" s="14" t="s">
        <v>1131</v>
      </c>
      <c r="E56" s="14" t="s">
        <v>1132</v>
      </c>
      <c r="F56" s="14" t="s">
        <v>1317</v>
      </c>
      <c r="G56" s="14" t="s">
        <v>1318</v>
      </c>
      <c r="H56" s="14" t="s">
        <v>1341</v>
      </c>
      <c r="I56" s="26" t="s">
        <v>44</v>
      </c>
      <c r="J56" s="27"/>
      <c r="K56" s="28"/>
      <c r="L56" s="28"/>
      <c r="M56" s="29"/>
      <c r="N56" s="27"/>
      <c r="O56" s="28"/>
      <c r="P56" s="28">
        <v>10727291</v>
      </c>
      <c r="Q56" s="30">
        <v>10727291</v>
      </c>
      <c r="R56" s="16"/>
      <c r="S56" s="19">
        <v>10727291</v>
      </c>
      <c r="T56" s="31"/>
    </row>
    <row r="57" spans="1:20">
      <c r="A57" s="13" t="s">
        <v>39</v>
      </c>
      <c r="B57" s="14" t="s">
        <v>40</v>
      </c>
      <c r="C57" s="14" t="s">
        <v>1043</v>
      </c>
      <c r="D57" s="14" t="s">
        <v>1133</v>
      </c>
      <c r="E57" s="14" t="s">
        <v>1134</v>
      </c>
      <c r="F57" s="14" t="s">
        <v>1342</v>
      </c>
      <c r="G57" s="14" t="s">
        <v>1343</v>
      </c>
      <c r="H57" s="14" t="s">
        <v>1344</v>
      </c>
      <c r="I57" s="26" t="s">
        <v>44</v>
      </c>
      <c r="J57" s="27"/>
      <c r="K57" s="28"/>
      <c r="L57" s="28"/>
      <c r="M57" s="29"/>
      <c r="N57" s="27"/>
      <c r="O57" s="28">
        <v>54857618</v>
      </c>
      <c r="P57" s="28"/>
      <c r="Q57" s="30">
        <v>54857618</v>
      </c>
      <c r="R57" s="16"/>
      <c r="S57" s="19">
        <v>54857618</v>
      </c>
      <c r="T57" s="31"/>
    </row>
    <row r="58" spans="1:20">
      <c r="A58" s="13" t="s">
        <v>39</v>
      </c>
      <c r="B58" s="14" t="s">
        <v>40</v>
      </c>
      <c r="C58" s="14" t="s">
        <v>1043</v>
      </c>
      <c r="D58" s="14" t="s">
        <v>1133</v>
      </c>
      <c r="E58" s="14" t="s">
        <v>1134</v>
      </c>
      <c r="F58" s="14" t="s">
        <v>1342</v>
      </c>
      <c r="G58" s="14" t="s">
        <v>1343</v>
      </c>
      <c r="H58" s="14" t="s">
        <v>1345</v>
      </c>
      <c r="I58" s="26" t="s">
        <v>44</v>
      </c>
      <c r="J58" s="27"/>
      <c r="K58" s="28"/>
      <c r="L58" s="28"/>
      <c r="M58" s="29"/>
      <c r="N58" s="27"/>
      <c r="O58" s="28">
        <v>17464745</v>
      </c>
      <c r="P58" s="28"/>
      <c r="Q58" s="30">
        <v>17464745</v>
      </c>
      <c r="R58" s="16"/>
      <c r="S58" s="19">
        <v>17464745</v>
      </c>
      <c r="T58" s="31"/>
    </row>
    <row r="59" spans="1:20">
      <c r="A59" s="13" t="s">
        <v>39</v>
      </c>
      <c r="B59" s="14" t="s">
        <v>40</v>
      </c>
      <c r="C59" s="14" t="s">
        <v>1043</v>
      </c>
      <c r="D59" s="14" t="s">
        <v>1346</v>
      </c>
      <c r="E59" s="14" t="s">
        <v>1347</v>
      </c>
      <c r="F59" s="14" t="s">
        <v>1348</v>
      </c>
      <c r="G59" s="14" t="s">
        <v>1349</v>
      </c>
      <c r="H59" s="14" t="s">
        <v>1350</v>
      </c>
      <c r="I59" s="26" t="s">
        <v>44</v>
      </c>
      <c r="J59" s="27"/>
      <c r="K59" s="28"/>
      <c r="L59" s="28"/>
      <c r="M59" s="29"/>
      <c r="N59" s="27"/>
      <c r="O59" s="28"/>
      <c r="P59" s="28">
        <v>9338112</v>
      </c>
      <c r="Q59" s="30">
        <v>9338112</v>
      </c>
      <c r="R59" s="16"/>
      <c r="S59" s="19">
        <v>9338112</v>
      </c>
      <c r="T59" s="31"/>
    </row>
    <row r="60" spans="1:20">
      <c r="A60" s="13" t="s">
        <v>39</v>
      </c>
      <c r="B60" s="14" t="s">
        <v>40</v>
      </c>
      <c r="C60" s="14" t="s">
        <v>1043</v>
      </c>
      <c r="D60" s="14" t="s">
        <v>1346</v>
      </c>
      <c r="E60" s="14" t="s">
        <v>1347</v>
      </c>
      <c r="F60" s="14" t="s">
        <v>1348</v>
      </c>
      <c r="G60" s="14" t="s">
        <v>1349</v>
      </c>
      <c r="H60" s="14" t="s">
        <v>1351</v>
      </c>
      <c r="I60" s="26" t="s">
        <v>44</v>
      </c>
      <c r="J60" s="27"/>
      <c r="K60" s="28"/>
      <c r="L60" s="28"/>
      <c r="M60" s="29"/>
      <c r="N60" s="27"/>
      <c r="O60" s="28"/>
      <c r="P60" s="28">
        <v>9342144</v>
      </c>
      <c r="Q60" s="30">
        <v>9342144</v>
      </c>
      <c r="R60" s="16"/>
      <c r="S60" s="19">
        <v>9342144</v>
      </c>
      <c r="T60" s="31"/>
    </row>
    <row r="61" spans="1:20">
      <c r="A61" s="13" t="s">
        <v>39</v>
      </c>
      <c r="B61" s="14" t="s">
        <v>40</v>
      </c>
      <c r="C61" s="14" t="s">
        <v>1043</v>
      </c>
      <c r="D61" s="14" t="s">
        <v>1352</v>
      </c>
      <c r="E61" s="14" t="s">
        <v>1353</v>
      </c>
      <c r="F61" s="14" t="s">
        <v>1354</v>
      </c>
      <c r="G61" s="14" t="s">
        <v>1355</v>
      </c>
      <c r="H61" s="14" t="s">
        <v>1356</v>
      </c>
      <c r="I61" s="26" t="s">
        <v>44</v>
      </c>
      <c r="J61" s="27"/>
      <c r="K61" s="28"/>
      <c r="L61" s="28"/>
      <c r="M61" s="29"/>
      <c r="N61" s="27"/>
      <c r="O61" s="28">
        <v>15361396</v>
      </c>
      <c r="P61" s="28"/>
      <c r="Q61" s="30">
        <v>15361396</v>
      </c>
      <c r="R61" s="16"/>
      <c r="S61" s="19">
        <v>15361396</v>
      </c>
      <c r="T61" s="31"/>
    </row>
    <row r="62" spans="1:20">
      <c r="A62" s="13" t="s">
        <v>39</v>
      </c>
      <c r="B62" s="14" t="s">
        <v>40</v>
      </c>
      <c r="C62" s="14" t="s">
        <v>1043</v>
      </c>
      <c r="D62" s="14" t="s">
        <v>1357</v>
      </c>
      <c r="E62" s="14" t="s">
        <v>1358</v>
      </c>
      <c r="F62" s="14" t="s">
        <v>1317</v>
      </c>
      <c r="G62" s="14" t="s">
        <v>1318</v>
      </c>
      <c r="H62" s="14" t="s">
        <v>1359</v>
      </c>
      <c r="I62" s="26" t="s">
        <v>44</v>
      </c>
      <c r="J62" s="27"/>
      <c r="K62" s="28"/>
      <c r="L62" s="28"/>
      <c r="M62" s="29"/>
      <c r="N62" s="27"/>
      <c r="O62" s="28"/>
      <c r="P62" s="28">
        <v>10838880</v>
      </c>
      <c r="Q62" s="30">
        <v>10838880</v>
      </c>
      <c r="R62" s="16"/>
      <c r="S62" s="19">
        <v>10838880</v>
      </c>
      <c r="T62" s="31"/>
    </row>
    <row r="63" spans="1:20">
      <c r="A63" s="13" t="s">
        <v>39</v>
      </c>
      <c r="B63" s="14" t="s">
        <v>40</v>
      </c>
      <c r="C63" s="14" t="s">
        <v>1043</v>
      </c>
      <c r="D63" s="14" t="s">
        <v>1360</v>
      </c>
      <c r="E63" s="14" t="s">
        <v>1361</v>
      </c>
      <c r="F63" s="14" t="s">
        <v>190</v>
      </c>
      <c r="G63" s="14" t="s">
        <v>191</v>
      </c>
      <c r="H63" s="14" t="s">
        <v>1362</v>
      </c>
      <c r="I63" s="26" t="s">
        <v>44</v>
      </c>
      <c r="J63" s="27"/>
      <c r="K63" s="28"/>
      <c r="L63" s="28"/>
      <c r="M63" s="29"/>
      <c r="N63" s="27"/>
      <c r="O63" s="28"/>
      <c r="P63" s="28">
        <v>5603246</v>
      </c>
      <c r="Q63" s="30">
        <v>5603246</v>
      </c>
      <c r="R63" s="16"/>
      <c r="S63" s="19">
        <v>5603246</v>
      </c>
      <c r="T63" s="31"/>
    </row>
    <row r="64" spans="1:20">
      <c r="A64" s="13" t="s">
        <v>39</v>
      </c>
      <c r="B64" s="14" t="s">
        <v>40</v>
      </c>
      <c r="C64" s="14" t="s">
        <v>1043</v>
      </c>
      <c r="D64" s="14" t="s">
        <v>1136</v>
      </c>
      <c r="E64" s="14" t="s">
        <v>1137</v>
      </c>
      <c r="F64" s="14" t="s">
        <v>190</v>
      </c>
      <c r="G64" s="14" t="s">
        <v>191</v>
      </c>
      <c r="H64" s="14" t="s">
        <v>1363</v>
      </c>
      <c r="I64" s="26" t="s">
        <v>44</v>
      </c>
      <c r="J64" s="27"/>
      <c r="K64" s="28"/>
      <c r="L64" s="28"/>
      <c r="M64" s="29"/>
      <c r="N64" s="27"/>
      <c r="O64" s="28"/>
      <c r="P64" s="28">
        <v>3747498</v>
      </c>
      <c r="Q64" s="30">
        <v>3747498</v>
      </c>
      <c r="R64" s="16"/>
      <c r="S64" s="19">
        <v>3747498</v>
      </c>
      <c r="T64" s="31"/>
    </row>
    <row r="65" spans="1:20">
      <c r="A65" s="13" t="s">
        <v>39</v>
      </c>
      <c r="B65" s="14" t="s">
        <v>40</v>
      </c>
      <c r="C65" s="14" t="s">
        <v>1043</v>
      </c>
      <c r="D65" s="14" t="s">
        <v>42</v>
      </c>
      <c r="E65" s="14" t="s">
        <v>43</v>
      </c>
      <c r="F65" s="14" t="s">
        <v>1364</v>
      </c>
      <c r="G65" s="14" t="s">
        <v>1365</v>
      </c>
      <c r="H65" s="14"/>
      <c r="I65" s="26" t="s">
        <v>44</v>
      </c>
      <c r="J65" s="27"/>
      <c r="K65" s="28"/>
      <c r="L65" s="28"/>
      <c r="M65" s="29"/>
      <c r="N65" s="27">
        <v>526363636</v>
      </c>
      <c r="O65" s="28"/>
      <c r="P65" s="28"/>
      <c r="Q65" s="30">
        <v>526363636</v>
      </c>
      <c r="R65" s="16"/>
      <c r="S65" s="19">
        <v>526363636</v>
      </c>
      <c r="T65" s="31"/>
    </row>
    <row r="66" spans="1:20">
      <c r="A66" s="13" t="s">
        <v>39</v>
      </c>
      <c r="B66" s="14" t="s">
        <v>40</v>
      </c>
      <c r="C66" s="14" t="s">
        <v>1043</v>
      </c>
      <c r="D66" s="14" t="s">
        <v>42</v>
      </c>
      <c r="E66" s="14" t="s">
        <v>43</v>
      </c>
      <c r="F66" s="14" t="s">
        <v>1366</v>
      </c>
      <c r="G66" s="14" t="s">
        <v>1367</v>
      </c>
      <c r="H66" s="14"/>
      <c r="I66" s="26" t="s">
        <v>44</v>
      </c>
      <c r="J66" s="27"/>
      <c r="K66" s="28"/>
      <c r="L66" s="28"/>
      <c r="M66" s="29"/>
      <c r="N66" s="27">
        <v>35097927</v>
      </c>
      <c r="O66" s="28"/>
      <c r="P66" s="28"/>
      <c r="Q66" s="30">
        <v>35097927</v>
      </c>
      <c r="R66" s="16"/>
      <c r="S66" s="19">
        <v>35097927</v>
      </c>
      <c r="T66" s="31"/>
    </row>
    <row r="67" spans="1:20">
      <c r="A67" s="13" t="s">
        <v>39</v>
      </c>
      <c r="B67" s="14" t="s">
        <v>40</v>
      </c>
      <c r="C67" s="14" t="s">
        <v>1043</v>
      </c>
      <c r="D67" s="14"/>
      <c r="E67" s="14"/>
      <c r="F67" s="14"/>
      <c r="G67" s="14"/>
      <c r="H67" s="14"/>
      <c r="I67" s="26" t="s">
        <v>44</v>
      </c>
      <c r="J67" s="27"/>
      <c r="K67" s="28"/>
      <c r="L67" s="28"/>
      <c r="M67" s="29"/>
      <c r="N67" s="27"/>
      <c r="O67" s="28"/>
      <c r="P67" s="28"/>
      <c r="Q67" s="30"/>
      <c r="R67" s="16">
        <v>5975079</v>
      </c>
      <c r="S67" s="19">
        <v>-5975079</v>
      </c>
      <c r="T67" s="31"/>
    </row>
    <row r="68" spans="1:20">
      <c r="A68" s="13" t="s">
        <v>39</v>
      </c>
      <c r="B68" s="14" t="s">
        <v>40</v>
      </c>
      <c r="C68" s="14" t="s">
        <v>1138</v>
      </c>
      <c r="D68" s="14" t="s">
        <v>42</v>
      </c>
      <c r="E68" s="14" t="s">
        <v>43</v>
      </c>
      <c r="F68" s="14" t="s">
        <v>1368</v>
      </c>
      <c r="G68" s="14" t="s">
        <v>1369</v>
      </c>
      <c r="H68" s="14"/>
      <c r="I68" s="26" t="s">
        <v>44</v>
      </c>
      <c r="J68" s="27"/>
      <c r="K68" s="28"/>
      <c r="L68" s="28"/>
      <c r="M68" s="29"/>
      <c r="N68" s="27">
        <v>1368545455</v>
      </c>
      <c r="O68" s="28"/>
      <c r="P68" s="28"/>
      <c r="Q68" s="30">
        <v>1368545455</v>
      </c>
      <c r="R68" s="16"/>
      <c r="S68" s="19">
        <v>1368545455</v>
      </c>
      <c r="T68" s="31"/>
    </row>
    <row r="69" spans="1:20">
      <c r="A69" s="13" t="s">
        <v>39</v>
      </c>
      <c r="B69" s="14" t="s">
        <v>40</v>
      </c>
      <c r="C69" s="14" t="s">
        <v>1138</v>
      </c>
      <c r="D69" s="14" t="s">
        <v>42</v>
      </c>
      <c r="E69" s="14" t="s">
        <v>43</v>
      </c>
      <c r="F69" s="14" t="s">
        <v>1370</v>
      </c>
      <c r="G69" s="14" t="s">
        <v>1371</v>
      </c>
      <c r="H69" s="14"/>
      <c r="I69" s="26" t="s">
        <v>44</v>
      </c>
      <c r="J69" s="27"/>
      <c r="K69" s="28"/>
      <c r="L69" s="28"/>
      <c r="M69" s="29"/>
      <c r="N69" s="27">
        <v>208440000</v>
      </c>
      <c r="O69" s="28"/>
      <c r="P69" s="28"/>
      <c r="Q69" s="30">
        <v>208440000</v>
      </c>
      <c r="R69" s="16"/>
      <c r="S69" s="19">
        <v>208440000</v>
      </c>
      <c r="T69" s="31"/>
    </row>
    <row r="70" spans="1:20">
      <c r="A70" s="13" t="s">
        <v>39</v>
      </c>
      <c r="B70" s="14" t="s">
        <v>40</v>
      </c>
      <c r="C70" s="14" t="s">
        <v>1138</v>
      </c>
      <c r="D70" s="14" t="s">
        <v>42</v>
      </c>
      <c r="E70" s="14" t="s">
        <v>43</v>
      </c>
      <c r="F70" s="14" t="s">
        <v>1372</v>
      </c>
      <c r="G70" s="14" t="s">
        <v>1373</v>
      </c>
      <c r="H70" s="14"/>
      <c r="I70" s="26" t="s">
        <v>44</v>
      </c>
      <c r="J70" s="27"/>
      <c r="K70" s="28"/>
      <c r="L70" s="28"/>
      <c r="M70" s="29"/>
      <c r="N70" s="27">
        <v>329854615</v>
      </c>
      <c r="O70" s="28"/>
      <c r="P70" s="28"/>
      <c r="Q70" s="30">
        <v>329854615</v>
      </c>
      <c r="R70" s="16"/>
      <c r="S70" s="19">
        <v>329854615</v>
      </c>
      <c r="T70" s="31"/>
    </row>
    <row r="71" spans="1:20">
      <c r="A71" s="13" t="s">
        <v>39</v>
      </c>
      <c r="B71" s="14" t="s">
        <v>40</v>
      </c>
      <c r="C71" s="14" t="s">
        <v>1138</v>
      </c>
      <c r="D71" s="14"/>
      <c r="E71" s="14"/>
      <c r="F71" s="14"/>
      <c r="G71" s="14"/>
      <c r="H71" s="14"/>
      <c r="I71" s="26" t="s">
        <v>44</v>
      </c>
      <c r="J71" s="27"/>
      <c r="K71" s="28"/>
      <c r="L71" s="28"/>
      <c r="M71" s="29"/>
      <c r="N71" s="27"/>
      <c r="O71" s="28"/>
      <c r="P71" s="28"/>
      <c r="Q71" s="30"/>
      <c r="R71" s="16">
        <v>5127273</v>
      </c>
      <c r="S71" s="19">
        <v>-5127273</v>
      </c>
      <c r="T71" s="31"/>
    </row>
    <row r="72" spans="1:20">
      <c r="A72" s="13" t="s">
        <v>39</v>
      </c>
      <c r="B72" s="14" t="s">
        <v>40</v>
      </c>
      <c r="C72" s="14" t="s">
        <v>1180</v>
      </c>
      <c r="D72" s="14" t="s">
        <v>1181</v>
      </c>
      <c r="E72" s="14" t="s">
        <v>1182</v>
      </c>
      <c r="F72" s="14" t="s">
        <v>1374</v>
      </c>
      <c r="G72" s="14" t="s">
        <v>1375</v>
      </c>
      <c r="H72" s="14" t="s">
        <v>1376</v>
      </c>
      <c r="I72" s="26" t="s">
        <v>44</v>
      </c>
      <c r="J72" s="27"/>
      <c r="K72" s="28"/>
      <c r="L72" s="28"/>
      <c r="M72" s="29"/>
      <c r="N72" s="27"/>
      <c r="O72" s="28"/>
      <c r="P72" s="28">
        <v>6344155</v>
      </c>
      <c r="Q72" s="30">
        <v>6344155</v>
      </c>
      <c r="R72" s="16"/>
      <c r="S72" s="19">
        <v>6344155</v>
      </c>
      <c r="T72" s="31"/>
    </row>
    <row r="73" spans="1:20">
      <c r="A73" s="13" t="s">
        <v>39</v>
      </c>
      <c r="B73" s="14" t="s">
        <v>40</v>
      </c>
      <c r="C73" s="14" t="s">
        <v>1180</v>
      </c>
      <c r="D73" s="14" t="s">
        <v>1185</v>
      </c>
      <c r="E73" s="14" t="s">
        <v>1186</v>
      </c>
      <c r="F73" s="14" t="s">
        <v>1374</v>
      </c>
      <c r="G73" s="14" t="s">
        <v>1375</v>
      </c>
      <c r="H73" s="14" t="s">
        <v>1187</v>
      </c>
      <c r="I73" s="26" t="s">
        <v>44</v>
      </c>
      <c r="J73" s="27"/>
      <c r="K73" s="28"/>
      <c r="L73" s="28"/>
      <c r="M73" s="29"/>
      <c r="N73" s="27"/>
      <c r="O73" s="28"/>
      <c r="P73" s="28">
        <v>25212902</v>
      </c>
      <c r="Q73" s="30">
        <v>25212902</v>
      </c>
      <c r="R73" s="16"/>
      <c r="S73" s="19">
        <v>25212902</v>
      </c>
      <c r="T73" s="31"/>
    </row>
    <row r="74" spans="1:20">
      <c r="A74" s="13" t="s">
        <v>39</v>
      </c>
      <c r="B74" s="14" t="s">
        <v>40</v>
      </c>
      <c r="C74" s="14" t="s">
        <v>1180</v>
      </c>
      <c r="D74" s="14" t="s">
        <v>42</v>
      </c>
      <c r="E74" s="14" t="s">
        <v>43</v>
      </c>
      <c r="F74" s="14" t="s">
        <v>1377</v>
      </c>
      <c r="G74" s="14" t="s">
        <v>1378</v>
      </c>
      <c r="H74" s="14"/>
      <c r="I74" s="26" t="s">
        <v>44</v>
      </c>
      <c r="J74" s="27"/>
      <c r="K74" s="28"/>
      <c r="L74" s="28"/>
      <c r="M74" s="29"/>
      <c r="N74" s="27">
        <v>52636364</v>
      </c>
      <c r="O74" s="28"/>
      <c r="P74" s="28"/>
      <c r="Q74" s="30">
        <v>52636364</v>
      </c>
      <c r="R74" s="16"/>
      <c r="S74" s="19">
        <v>52636364</v>
      </c>
      <c r="T74" s="31"/>
    </row>
    <row r="75" spans="1:20">
      <c r="A75" s="13" t="s">
        <v>39</v>
      </c>
      <c r="B75" s="14" t="s">
        <v>40</v>
      </c>
      <c r="C75" s="14" t="s">
        <v>1180</v>
      </c>
      <c r="D75" s="14" t="s">
        <v>42</v>
      </c>
      <c r="E75" s="14" t="s">
        <v>43</v>
      </c>
      <c r="F75" s="14" t="s">
        <v>1379</v>
      </c>
      <c r="G75" s="14" t="s">
        <v>1380</v>
      </c>
      <c r="H75" s="14"/>
      <c r="I75" s="26" t="s">
        <v>44</v>
      </c>
      <c r="J75" s="27"/>
      <c r="K75" s="28"/>
      <c r="L75" s="28"/>
      <c r="M75" s="29"/>
      <c r="N75" s="27">
        <v>424600000</v>
      </c>
      <c r="O75" s="28"/>
      <c r="P75" s="28"/>
      <c r="Q75" s="30">
        <v>424600000</v>
      </c>
      <c r="R75" s="16"/>
      <c r="S75" s="19">
        <v>424600000</v>
      </c>
      <c r="T75" s="31"/>
    </row>
    <row r="76" spans="1:20">
      <c r="A76" s="13" t="s">
        <v>39</v>
      </c>
      <c r="B76" s="14" t="s">
        <v>40</v>
      </c>
      <c r="C76" s="14" t="s">
        <v>1180</v>
      </c>
      <c r="D76" s="14" t="s">
        <v>42</v>
      </c>
      <c r="E76" s="14" t="s">
        <v>43</v>
      </c>
      <c r="F76" s="14" t="s">
        <v>1372</v>
      </c>
      <c r="G76" s="14" t="s">
        <v>1373</v>
      </c>
      <c r="H76" s="14"/>
      <c r="I76" s="26" t="s">
        <v>44</v>
      </c>
      <c r="J76" s="27"/>
      <c r="K76" s="28"/>
      <c r="L76" s="28"/>
      <c r="M76" s="29"/>
      <c r="N76" s="27">
        <v>38600000</v>
      </c>
      <c r="O76" s="28"/>
      <c r="P76" s="28"/>
      <c r="Q76" s="30">
        <v>38600000</v>
      </c>
      <c r="R76" s="16"/>
      <c r="S76" s="19">
        <v>38600000</v>
      </c>
      <c r="T76" s="31"/>
    </row>
    <row r="77" spans="1:20">
      <c r="A77" s="13" t="s">
        <v>39</v>
      </c>
      <c r="B77" s="14" t="s">
        <v>40</v>
      </c>
      <c r="C77" s="14" t="s">
        <v>1180</v>
      </c>
      <c r="D77" s="14"/>
      <c r="E77" s="14"/>
      <c r="F77" s="14" t="s">
        <v>1381</v>
      </c>
      <c r="G77" s="14" t="s">
        <v>1382</v>
      </c>
      <c r="H77" s="14"/>
      <c r="I77" s="26" t="s">
        <v>44</v>
      </c>
      <c r="J77" s="27"/>
      <c r="K77" s="28"/>
      <c r="L77" s="28"/>
      <c r="M77" s="29"/>
      <c r="N77" s="27">
        <v>7847727</v>
      </c>
      <c r="O77" s="28"/>
      <c r="P77" s="28"/>
      <c r="Q77" s="30">
        <v>7847727</v>
      </c>
      <c r="R77" s="16">
        <v>7847727</v>
      </c>
      <c r="S77" s="19">
        <v>0</v>
      </c>
      <c r="T77" s="31"/>
    </row>
    <row r="78" spans="1:20">
      <c r="A78" s="13" t="s">
        <v>39</v>
      </c>
      <c r="B78" s="14" t="s">
        <v>40</v>
      </c>
      <c r="C78" s="14" t="s">
        <v>1189</v>
      </c>
      <c r="D78" s="14" t="s">
        <v>1383</v>
      </c>
      <c r="E78" s="14" t="s">
        <v>1384</v>
      </c>
      <c r="F78" s="14" t="s">
        <v>1385</v>
      </c>
      <c r="G78" s="14" t="s">
        <v>1386</v>
      </c>
      <c r="H78" s="14" t="s">
        <v>1387</v>
      </c>
      <c r="I78" s="26" t="s">
        <v>44</v>
      </c>
      <c r="J78" s="27"/>
      <c r="K78" s="28"/>
      <c r="L78" s="28"/>
      <c r="M78" s="29"/>
      <c r="N78" s="27"/>
      <c r="O78" s="28"/>
      <c r="P78" s="28">
        <v>9264000</v>
      </c>
      <c r="Q78" s="30">
        <v>9264000</v>
      </c>
      <c r="R78" s="16"/>
      <c r="S78" s="19">
        <v>9264000</v>
      </c>
      <c r="T78" s="31"/>
    </row>
    <row r="79" spans="1:20">
      <c r="A79" s="13" t="s">
        <v>39</v>
      </c>
      <c r="B79" s="14" t="s">
        <v>40</v>
      </c>
      <c r="C79" s="14" t="s">
        <v>1388</v>
      </c>
      <c r="D79" s="14" t="s">
        <v>1389</v>
      </c>
      <c r="E79" s="14" t="s">
        <v>1390</v>
      </c>
      <c r="F79" s="14" t="s">
        <v>1391</v>
      </c>
      <c r="G79" s="14" t="s">
        <v>1392</v>
      </c>
      <c r="H79" s="14" t="s">
        <v>1393</v>
      </c>
      <c r="I79" s="26" t="s">
        <v>44</v>
      </c>
      <c r="J79" s="27"/>
      <c r="K79" s="28"/>
      <c r="L79" s="28"/>
      <c r="M79" s="29"/>
      <c r="N79" s="27"/>
      <c r="O79" s="28"/>
      <c r="P79" s="28">
        <v>48863445</v>
      </c>
      <c r="Q79" s="30">
        <v>48863445</v>
      </c>
      <c r="R79" s="16"/>
      <c r="S79" s="19">
        <v>48863445</v>
      </c>
      <c r="T79" s="31"/>
    </row>
    <row r="80" spans="1:20">
      <c r="A80" s="13" t="s">
        <v>39</v>
      </c>
      <c r="B80" s="14" t="s">
        <v>40</v>
      </c>
      <c r="C80" s="14" t="s">
        <v>1388</v>
      </c>
      <c r="D80" s="14" t="s">
        <v>1394</v>
      </c>
      <c r="E80" s="14" t="s">
        <v>1395</v>
      </c>
      <c r="F80" s="14" t="s">
        <v>1391</v>
      </c>
      <c r="G80" s="14" t="s">
        <v>1392</v>
      </c>
      <c r="H80" s="14" t="s">
        <v>1396</v>
      </c>
      <c r="I80" s="26" t="s">
        <v>44</v>
      </c>
      <c r="J80" s="27"/>
      <c r="K80" s="28"/>
      <c r="L80" s="28"/>
      <c r="M80" s="29"/>
      <c r="N80" s="27"/>
      <c r="O80" s="28"/>
      <c r="P80" s="28">
        <v>43742643</v>
      </c>
      <c r="Q80" s="30">
        <v>43742643</v>
      </c>
      <c r="R80" s="16"/>
      <c r="S80" s="19">
        <v>43742643</v>
      </c>
      <c r="T80" s="31"/>
    </row>
    <row r="81" spans="1:20">
      <c r="A81" s="13" t="s">
        <v>39</v>
      </c>
      <c r="B81" s="14" t="s">
        <v>40</v>
      </c>
      <c r="C81" s="14" t="s">
        <v>1388</v>
      </c>
      <c r="D81" s="14" t="s">
        <v>1397</v>
      </c>
      <c r="E81" s="14" t="s">
        <v>1398</v>
      </c>
      <c r="F81" s="14" t="s">
        <v>1391</v>
      </c>
      <c r="G81" s="14" t="s">
        <v>1392</v>
      </c>
      <c r="H81" s="14" t="s">
        <v>1399</v>
      </c>
      <c r="I81" s="26" t="s">
        <v>44</v>
      </c>
      <c r="J81" s="27"/>
      <c r="K81" s="28"/>
      <c r="L81" s="28"/>
      <c r="M81" s="29"/>
      <c r="N81" s="27"/>
      <c r="O81" s="28"/>
      <c r="P81" s="28">
        <v>23930439</v>
      </c>
      <c r="Q81" s="30">
        <v>23930439</v>
      </c>
      <c r="R81" s="16"/>
      <c r="S81" s="19">
        <v>23930439</v>
      </c>
      <c r="T81" s="31"/>
    </row>
    <row r="82" spans="1:20">
      <c r="A82" s="13" t="s">
        <v>39</v>
      </c>
      <c r="B82" s="14" t="s">
        <v>40</v>
      </c>
      <c r="C82" s="14" t="s">
        <v>1388</v>
      </c>
      <c r="D82" s="14" t="s">
        <v>1400</v>
      </c>
      <c r="E82" s="14" t="s">
        <v>1401</v>
      </c>
      <c r="F82" s="14" t="s">
        <v>1402</v>
      </c>
      <c r="G82" s="14" t="s">
        <v>1403</v>
      </c>
      <c r="H82" s="14" t="s">
        <v>1404</v>
      </c>
      <c r="I82" s="26" t="s">
        <v>44</v>
      </c>
      <c r="J82" s="27"/>
      <c r="K82" s="28"/>
      <c r="L82" s="28"/>
      <c r="M82" s="29"/>
      <c r="N82" s="27"/>
      <c r="O82" s="28"/>
      <c r="P82" s="28">
        <v>131070778</v>
      </c>
      <c r="Q82" s="30">
        <v>131070778</v>
      </c>
      <c r="R82" s="16"/>
      <c r="S82" s="19">
        <v>131070778</v>
      </c>
      <c r="T82" s="31"/>
    </row>
    <row r="83" spans="1:20">
      <c r="A83" s="13" t="s">
        <v>39</v>
      </c>
      <c r="B83" s="14" t="s">
        <v>40</v>
      </c>
      <c r="C83" s="14" t="s">
        <v>1388</v>
      </c>
      <c r="D83" s="14" t="s">
        <v>42</v>
      </c>
      <c r="E83" s="14" t="s">
        <v>1405</v>
      </c>
      <c r="F83" s="14" t="s">
        <v>1402</v>
      </c>
      <c r="G83" s="14" t="s">
        <v>1403</v>
      </c>
      <c r="H83" s="14"/>
      <c r="I83" s="26" t="s">
        <v>44</v>
      </c>
      <c r="J83" s="27"/>
      <c r="K83" s="28"/>
      <c r="L83" s="28"/>
      <c r="M83" s="29"/>
      <c r="N83" s="27">
        <v>877272776</v>
      </c>
      <c r="O83" s="28"/>
      <c r="P83" s="28"/>
      <c r="Q83" s="30">
        <v>877272776</v>
      </c>
      <c r="R83" s="16"/>
      <c r="S83" s="19">
        <v>877272776</v>
      </c>
      <c r="T83" s="31"/>
    </row>
    <row r="84" spans="1:20">
      <c r="A84" s="13" t="s">
        <v>39</v>
      </c>
      <c r="B84" s="14" t="s">
        <v>40</v>
      </c>
      <c r="C84" s="14" t="s">
        <v>1229</v>
      </c>
      <c r="D84" s="14" t="s">
        <v>1406</v>
      </c>
      <c r="E84" s="14" t="s">
        <v>1407</v>
      </c>
      <c r="F84" s="14" t="s">
        <v>1408</v>
      </c>
      <c r="G84" s="14" t="s">
        <v>1409</v>
      </c>
      <c r="H84" s="14" t="s">
        <v>1410</v>
      </c>
      <c r="I84" s="26" t="s">
        <v>44</v>
      </c>
      <c r="J84" s="27"/>
      <c r="K84" s="28"/>
      <c r="L84" s="28"/>
      <c r="M84" s="29"/>
      <c r="N84" s="27"/>
      <c r="O84" s="28"/>
      <c r="P84" s="28">
        <v>31745412</v>
      </c>
      <c r="Q84" s="30">
        <v>31745412</v>
      </c>
      <c r="R84" s="16"/>
      <c r="S84" s="19">
        <v>31745412</v>
      </c>
      <c r="T84" s="31"/>
    </row>
    <row r="85" spans="1:20">
      <c r="A85" s="13" t="s">
        <v>39</v>
      </c>
      <c r="B85" s="14" t="s">
        <v>40</v>
      </c>
      <c r="C85" s="14" t="s">
        <v>1229</v>
      </c>
      <c r="D85" s="14" t="s">
        <v>1406</v>
      </c>
      <c r="E85" s="14" t="s">
        <v>1407</v>
      </c>
      <c r="F85" s="14" t="s">
        <v>1408</v>
      </c>
      <c r="G85" s="14" t="s">
        <v>1409</v>
      </c>
      <c r="H85" s="14" t="s">
        <v>1411</v>
      </c>
      <c r="I85" s="26" t="s">
        <v>44</v>
      </c>
      <c r="J85" s="27"/>
      <c r="K85" s="28"/>
      <c r="L85" s="28"/>
      <c r="M85" s="29"/>
      <c r="N85" s="27"/>
      <c r="O85" s="28"/>
      <c r="P85" s="28">
        <v>16110517</v>
      </c>
      <c r="Q85" s="30">
        <v>16110517</v>
      </c>
      <c r="R85" s="16"/>
      <c r="S85" s="19">
        <v>16110517</v>
      </c>
      <c r="T85" s="31"/>
    </row>
    <row r="86" spans="1:20">
      <c r="A86" s="13" t="s">
        <v>39</v>
      </c>
      <c r="B86" s="14" t="s">
        <v>40</v>
      </c>
      <c r="C86" s="14" t="s">
        <v>1229</v>
      </c>
      <c r="D86" s="14" t="s">
        <v>1406</v>
      </c>
      <c r="E86" s="14" t="s">
        <v>1407</v>
      </c>
      <c r="F86" s="14" t="s">
        <v>1408</v>
      </c>
      <c r="G86" s="14" t="s">
        <v>1409</v>
      </c>
      <c r="H86" s="14" t="s">
        <v>1412</v>
      </c>
      <c r="I86" s="26" t="s">
        <v>44</v>
      </c>
      <c r="J86" s="27"/>
      <c r="K86" s="28"/>
      <c r="L86" s="28"/>
      <c r="M86" s="29"/>
      <c r="N86" s="27"/>
      <c r="O86" s="28"/>
      <c r="P86" s="28">
        <v>20520813</v>
      </c>
      <c r="Q86" s="30">
        <v>20520813</v>
      </c>
      <c r="R86" s="16"/>
      <c r="S86" s="19">
        <v>20520813</v>
      </c>
      <c r="T86" s="31"/>
    </row>
    <row r="87" spans="1:20">
      <c r="A87" s="13" t="s">
        <v>39</v>
      </c>
      <c r="B87" s="14" t="s">
        <v>40</v>
      </c>
      <c r="C87" s="14" t="s">
        <v>1229</v>
      </c>
      <c r="D87" s="14" t="s">
        <v>42</v>
      </c>
      <c r="E87" s="14" t="s">
        <v>43</v>
      </c>
      <c r="F87" s="14" t="s">
        <v>1413</v>
      </c>
      <c r="G87" s="14" t="s">
        <v>1414</v>
      </c>
      <c r="H87" s="14"/>
      <c r="I87" s="26" t="s">
        <v>44</v>
      </c>
      <c r="J87" s="27"/>
      <c r="K87" s="28"/>
      <c r="L87" s="28"/>
      <c r="M87" s="29"/>
      <c r="N87" s="27">
        <v>87727343</v>
      </c>
      <c r="O87" s="28"/>
      <c r="P87" s="28"/>
      <c r="Q87" s="30">
        <v>87727343</v>
      </c>
      <c r="R87" s="16"/>
      <c r="S87" s="19">
        <v>87727343</v>
      </c>
      <c r="T87" s="31"/>
    </row>
    <row r="88" spans="1:20">
      <c r="A88" s="13" t="s">
        <v>39</v>
      </c>
      <c r="B88" s="14" t="s">
        <v>40</v>
      </c>
      <c r="C88" s="14" t="s">
        <v>1229</v>
      </c>
      <c r="D88" s="14" t="s">
        <v>42</v>
      </c>
      <c r="E88" s="14" t="s">
        <v>43</v>
      </c>
      <c r="F88" s="14" t="s">
        <v>1415</v>
      </c>
      <c r="G88" s="14" t="s">
        <v>1416</v>
      </c>
      <c r="H88" s="14"/>
      <c r="I88" s="26" t="s">
        <v>44</v>
      </c>
      <c r="J88" s="27"/>
      <c r="K88" s="28"/>
      <c r="L88" s="28"/>
      <c r="M88" s="29"/>
      <c r="N88" s="27">
        <v>30573182</v>
      </c>
      <c r="O88" s="28"/>
      <c r="P88" s="28"/>
      <c r="Q88" s="30">
        <v>30573182</v>
      </c>
      <c r="R88" s="16"/>
      <c r="S88" s="19">
        <v>30573182</v>
      </c>
      <c r="T88" s="31"/>
    </row>
    <row r="89" spans="1:20">
      <c r="A89" s="13" t="s">
        <v>39</v>
      </c>
      <c r="B89" s="14" t="s">
        <v>40</v>
      </c>
      <c r="C89" s="14" t="s">
        <v>1229</v>
      </c>
      <c r="D89" s="14"/>
      <c r="E89" s="14"/>
      <c r="F89" s="14"/>
      <c r="G89" s="14"/>
      <c r="H89" s="14"/>
      <c r="I89" s="26" t="s">
        <v>44</v>
      </c>
      <c r="J89" s="27"/>
      <c r="K89" s="28"/>
      <c r="L89" s="28"/>
      <c r="M89" s="29"/>
      <c r="N89" s="27"/>
      <c r="O89" s="28"/>
      <c r="P89" s="28"/>
      <c r="Q89" s="30"/>
      <c r="R89" s="16">
        <v>4255000</v>
      </c>
      <c r="S89" s="19">
        <v>-4255000</v>
      </c>
      <c r="T89" s="31"/>
    </row>
    <row r="90" spans="1:20">
      <c r="A90" s="13" t="s">
        <v>39</v>
      </c>
      <c r="B90" s="14" t="s">
        <v>40</v>
      </c>
      <c r="C90" s="14" t="s">
        <v>1230</v>
      </c>
      <c r="D90" s="14" t="s">
        <v>1231</v>
      </c>
      <c r="E90" s="14" t="s">
        <v>1232</v>
      </c>
      <c r="F90" s="14" t="s">
        <v>1413</v>
      </c>
      <c r="G90" s="14" t="s">
        <v>1414</v>
      </c>
      <c r="H90" s="14" t="s">
        <v>1417</v>
      </c>
      <c r="I90" s="26" t="s">
        <v>44</v>
      </c>
      <c r="J90" s="27"/>
      <c r="K90" s="28"/>
      <c r="L90" s="28"/>
      <c r="M90" s="29"/>
      <c r="N90" s="27"/>
      <c r="O90" s="28"/>
      <c r="P90" s="28">
        <v>16051501</v>
      </c>
      <c r="Q90" s="30">
        <v>16051501</v>
      </c>
      <c r="R90" s="16"/>
      <c r="S90" s="19">
        <v>16051501</v>
      </c>
      <c r="T90" s="31"/>
    </row>
    <row r="91" spans="1:20">
      <c r="A91" s="13" t="s">
        <v>39</v>
      </c>
      <c r="B91" s="14" t="s">
        <v>40</v>
      </c>
      <c r="C91" s="14" t="s">
        <v>1230</v>
      </c>
      <c r="D91" s="14" t="s">
        <v>42</v>
      </c>
      <c r="E91" s="14" t="s">
        <v>43</v>
      </c>
      <c r="F91" s="14" t="s">
        <v>1413</v>
      </c>
      <c r="G91" s="14" t="s">
        <v>1414</v>
      </c>
      <c r="H91" s="14"/>
      <c r="I91" s="26" t="s">
        <v>44</v>
      </c>
      <c r="J91" s="27"/>
      <c r="K91" s="28"/>
      <c r="L91" s="28"/>
      <c r="M91" s="29"/>
      <c r="N91" s="27">
        <v>175454602</v>
      </c>
      <c r="O91" s="28"/>
      <c r="P91" s="28"/>
      <c r="Q91" s="30">
        <v>175454602</v>
      </c>
      <c r="R91" s="16"/>
      <c r="S91" s="19">
        <v>175454602</v>
      </c>
      <c r="T91" s="31"/>
    </row>
    <row r="92" spans="1:20" ht="14.25" thickBot="1">
      <c r="A92" s="32" t="s">
        <v>39</v>
      </c>
      <c r="B92" s="33" t="s">
        <v>40</v>
      </c>
      <c r="C92" s="33" t="s">
        <v>1230</v>
      </c>
      <c r="D92" s="33" t="s">
        <v>42</v>
      </c>
      <c r="E92" s="33" t="s">
        <v>43</v>
      </c>
      <c r="F92" s="33" t="s">
        <v>1259</v>
      </c>
      <c r="G92" s="33" t="s">
        <v>1260</v>
      </c>
      <c r="H92" s="33"/>
      <c r="I92" s="47" t="s">
        <v>44</v>
      </c>
      <c r="J92" s="48"/>
      <c r="K92" s="49"/>
      <c r="L92" s="49"/>
      <c r="M92" s="50"/>
      <c r="N92" s="48">
        <v>70181980</v>
      </c>
      <c r="O92" s="49"/>
      <c r="P92" s="49"/>
      <c r="Q92" s="51">
        <v>70181980</v>
      </c>
      <c r="R92" s="35"/>
      <c r="S92" s="38">
        <v>70181980</v>
      </c>
      <c r="T92" s="52"/>
    </row>
    <row r="93" spans="1:20" ht="14.25" thickTop="1">
      <c r="A93" s="39"/>
      <c r="B93" s="40"/>
      <c r="C93" s="40"/>
      <c r="D93" s="40"/>
      <c r="E93" s="40"/>
      <c r="F93" s="40"/>
      <c r="G93" s="40"/>
      <c r="H93" s="40"/>
      <c r="I93" s="53"/>
      <c r="J93" s="54">
        <f>SUM(J$8:J92)</f>
        <v>0</v>
      </c>
      <c r="K93" s="55">
        <f>SUM(K$8:K92)</f>
        <v>0</v>
      </c>
      <c r="L93" s="55">
        <f>SUM(L$8:L92)</f>
        <v>0</v>
      </c>
      <c r="M93" s="56">
        <f>SUM(M$8:M92)</f>
        <v>0</v>
      </c>
      <c r="N93" s="54">
        <f>SUM(N$8:N92)</f>
        <v>7789658977</v>
      </c>
      <c r="O93" s="55">
        <f>SUM(O$8:O92)</f>
        <v>87683759</v>
      </c>
      <c r="P93" s="55">
        <f>SUM(P$8:P92)</f>
        <v>1515737731</v>
      </c>
      <c r="Q93" s="57">
        <f>SUM(Q$8:Q92)</f>
        <v>9393080467</v>
      </c>
      <c r="R93" s="42">
        <f>SUM(R$8:R92)</f>
        <v>31792908</v>
      </c>
      <c r="S93" s="45">
        <f>SUM(S$8:S92)</f>
        <v>9361287559</v>
      </c>
      <c r="T93" s="58" t="str">
        <f>IF(ROUND(M93,2)=0,"",IF(S93/M93&gt;=9.9999,9.9999,IF(S93/M93&lt;=-9.9999,-9.9999,S93/M93)))</f>
        <v/>
      </c>
    </row>
    <row r="95" spans="1:20" ht="15">
      <c r="T95" s="46" t="s">
        <v>1239</v>
      </c>
    </row>
  </sheetData>
  <pageMargins left="0.74803149606299213" right="0.74803149606299213" top="0.98425196850393704" bottom="0.98425196850393704" header="0.51181102362204722" footer="0.51181102362204722"/>
  <pageSetup paperSize="9" scale="50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="85" zoomScaleNormal="85" workbookViewId="0">
      <pane ySplit="1" topLeftCell="A2" activePane="bottomLeft" state="frozen"/>
      <selection pane="bottomLeft" activeCell="C22" sqref="C22"/>
    </sheetView>
  </sheetViews>
  <sheetFormatPr defaultColWidth="8.85546875" defaultRowHeight="15.75"/>
  <cols>
    <col min="1" max="1" width="35.7109375" style="59" customWidth="1"/>
    <col min="2" max="2" width="18.42578125" style="59" customWidth="1"/>
    <col min="3" max="3" width="16.28515625" style="59" customWidth="1"/>
    <col min="4" max="4" width="14.28515625" style="59" customWidth="1"/>
    <col min="5" max="5" width="16" style="59" customWidth="1"/>
    <col min="6" max="6" width="12.28515625" style="59" customWidth="1"/>
    <col min="7" max="7" width="17.7109375" style="59" bestFit="1" customWidth="1"/>
    <col min="8" max="8" width="15.7109375" style="59" bestFit="1" customWidth="1"/>
    <col min="9" max="9" width="11.7109375" style="59" bestFit="1" customWidth="1"/>
    <col min="10" max="10" width="8.85546875" style="59"/>
    <col min="11" max="11" width="11.28515625" style="59" customWidth="1"/>
    <col min="12" max="16384" width="8.85546875" style="59"/>
  </cols>
  <sheetData>
    <row r="1" spans="1:9">
      <c r="A1" s="88" t="s">
        <v>1418</v>
      </c>
      <c r="B1" s="89" t="s">
        <v>1230</v>
      </c>
      <c r="F1" s="66">
        <f>[3]Pivot!I2</f>
        <v>23275</v>
      </c>
    </row>
    <row r="3" spans="1:9">
      <c r="A3" s="72" t="s">
        <v>1433</v>
      </c>
      <c r="B3" s="73" t="s">
        <v>1434</v>
      </c>
      <c r="C3" s="74" t="s">
        <v>1435</v>
      </c>
      <c r="D3" s="75" t="s">
        <v>1436</v>
      </c>
      <c r="F3" s="59" t="s">
        <v>1434</v>
      </c>
      <c r="G3" s="59" t="s">
        <v>1435</v>
      </c>
      <c r="H3" s="59" t="s">
        <v>1436</v>
      </c>
      <c r="I3" s="59" t="s">
        <v>1437</v>
      </c>
    </row>
    <row r="4" spans="1:9">
      <c r="A4" s="76" t="s">
        <v>1414</v>
      </c>
      <c r="B4" s="77">
        <v>175454602</v>
      </c>
      <c r="C4" s="78"/>
      <c r="D4" s="79">
        <v>16051501</v>
      </c>
      <c r="E4" s="62"/>
      <c r="F4" s="60">
        <f>B4/$F$1</f>
        <v>7538.3287647690659</v>
      </c>
      <c r="G4" s="60">
        <f t="shared" ref="G4:H17" si="0">C4/$F$1</f>
        <v>0</v>
      </c>
      <c r="H4" s="60">
        <f t="shared" si="0"/>
        <v>689.64558539205154</v>
      </c>
      <c r="I4" s="67">
        <f>SUM(F4:H4)</f>
        <v>8227.9743501611174</v>
      </c>
    </row>
    <row r="5" spans="1:9">
      <c r="A5" s="80" t="s">
        <v>43</v>
      </c>
      <c r="B5" s="81">
        <v>175454602</v>
      </c>
      <c r="C5" s="68"/>
      <c r="D5" s="82"/>
      <c r="E5" s="62"/>
      <c r="F5" s="60">
        <f>B5/$F$1</f>
        <v>7538.3287647690659</v>
      </c>
      <c r="G5" s="60">
        <f t="shared" si="0"/>
        <v>0</v>
      </c>
      <c r="H5" s="60">
        <f t="shared" si="0"/>
        <v>0</v>
      </c>
      <c r="I5" s="67">
        <f t="shared" ref="I5:I13" si="1">SUM(F5:H5)</f>
        <v>7538.3287647690659</v>
      </c>
    </row>
    <row r="6" spans="1:9">
      <c r="A6" s="80" t="s">
        <v>1232</v>
      </c>
      <c r="B6" s="81"/>
      <c r="C6" s="68"/>
      <c r="D6" s="82">
        <v>16051501</v>
      </c>
      <c r="E6" s="62"/>
      <c r="F6" s="60">
        <f t="shared" ref="F6:F16" si="2">B6/$F$1</f>
        <v>0</v>
      </c>
      <c r="G6" s="60">
        <f t="shared" si="0"/>
        <v>0</v>
      </c>
      <c r="H6" s="60">
        <f t="shared" si="0"/>
        <v>689.64558539205154</v>
      </c>
      <c r="I6" s="67">
        <f t="shared" si="1"/>
        <v>689.64558539205154</v>
      </c>
    </row>
    <row r="7" spans="1:9">
      <c r="A7" s="83" t="s">
        <v>1260</v>
      </c>
      <c r="B7" s="81">
        <v>70181980</v>
      </c>
      <c r="C7" s="68"/>
      <c r="D7" s="82"/>
      <c r="E7" s="62"/>
      <c r="F7" s="60">
        <f t="shared" si="2"/>
        <v>3015.3374865735768</v>
      </c>
      <c r="G7" s="60">
        <f t="shared" si="0"/>
        <v>0</v>
      </c>
      <c r="H7" s="60">
        <f t="shared" si="0"/>
        <v>0</v>
      </c>
      <c r="I7" s="67">
        <f t="shared" si="1"/>
        <v>3015.3374865735768</v>
      </c>
    </row>
    <row r="8" spans="1:9">
      <c r="A8" s="80" t="s">
        <v>43</v>
      </c>
      <c r="B8" s="81">
        <v>70181980</v>
      </c>
      <c r="C8" s="68"/>
      <c r="D8" s="82"/>
      <c r="F8" s="60">
        <f t="shared" si="2"/>
        <v>3015.3374865735768</v>
      </c>
      <c r="G8" s="60">
        <f t="shared" si="0"/>
        <v>0</v>
      </c>
      <c r="H8" s="60">
        <f t="shared" si="0"/>
        <v>0</v>
      </c>
      <c r="I8" s="67">
        <f t="shared" si="1"/>
        <v>3015.3374865735768</v>
      </c>
    </row>
    <row r="9" spans="1:9">
      <c r="A9" s="84" t="s">
        <v>1432</v>
      </c>
      <c r="B9" s="85">
        <v>245636582</v>
      </c>
      <c r="C9" s="86"/>
      <c r="D9" s="87">
        <v>16051501</v>
      </c>
      <c r="F9" s="60">
        <f t="shared" si="2"/>
        <v>10553.666251342642</v>
      </c>
      <c r="G9" s="60">
        <f t="shared" si="0"/>
        <v>0</v>
      </c>
      <c r="H9" s="60">
        <f t="shared" si="0"/>
        <v>689.64558539205154</v>
      </c>
      <c r="I9" s="67">
        <f t="shared" si="1"/>
        <v>11243.311836734694</v>
      </c>
    </row>
    <row r="10" spans="1:9">
      <c r="A10"/>
      <c r="B10"/>
      <c r="C10"/>
      <c r="D10"/>
      <c r="F10" s="60">
        <f t="shared" si="2"/>
        <v>0</v>
      </c>
      <c r="G10" s="60">
        <f t="shared" si="0"/>
        <v>0</v>
      </c>
      <c r="H10" s="60">
        <f t="shared" si="0"/>
        <v>0</v>
      </c>
      <c r="I10" s="67">
        <f t="shared" si="1"/>
        <v>0</v>
      </c>
    </row>
    <row r="11" spans="1:9">
      <c r="A11"/>
      <c r="B11"/>
      <c r="C11"/>
      <c r="D11"/>
      <c r="F11" s="60">
        <f t="shared" si="2"/>
        <v>0</v>
      </c>
      <c r="G11" s="60">
        <f t="shared" si="0"/>
        <v>0</v>
      </c>
      <c r="H11" s="60">
        <f t="shared" si="0"/>
        <v>0</v>
      </c>
      <c r="I11" s="67">
        <f t="shared" si="1"/>
        <v>0</v>
      </c>
    </row>
    <row r="12" spans="1:9">
      <c r="A12"/>
      <c r="B12"/>
      <c r="C12"/>
      <c r="D12"/>
      <c r="F12" s="60">
        <f t="shared" si="2"/>
        <v>0</v>
      </c>
      <c r="G12" s="60">
        <f t="shared" si="0"/>
        <v>0</v>
      </c>
      <c r="H12" s="60">
        <f t="shared" si="0"/>
        <v>0</v>
      </c>
      <c r="I12" s="67">
        <f t="shared" si="1"/>
        <v>0</v>
      </c>
    </row>
    <row r="13" spans="1:9">
      <c r="A13"/>
      <c r="B13"/>
      <c r="C13"/>
      <c r="D13"/>
      <c r="F13" s="60">
        <f t="shared" si="2"/>
        <v>0</v>
      </c>
      <c r="G13" s="60">
        <f t="shared" si="0"/>
        <v>0</v>
      </c>
      <c r="H13" s="60">
        <f t="shared" si="0"/>
        <v>0</v>
      </c>
      <c r="I13" s="67">
        <f t="shared" si="1"/>
        <v>0</v>
      </c>
    </row>
    <row r="14" spans="1:9">
      <c r="A14"/>
      <c r="B14"/>
      <c r="C14"/>
      <c r="D14"/>
      <c r="F14" s="60">
        <f t="shared" si="2"/>
        <v>0</v>
      </c>
      <c r="G14" s="60">
        <f t="shared" si="0"/>
        <v>0</v>
      </c>
      <c r="H14" s="60">
        <f t="shared" si="0"/>
        <v>0</v>
      </c>
      <c r="I14" s="67">
        <f>SUM(F14:H14)</f>
        <v>0</v>
      </c>
    </row>
    <row r="15" spans="1:9">
      <c r="A15"/>
      <c r="B15"/>
      <c r="C15"/>
      <c r="D15"/>
      <c r="F15" s="60">
        <f t="shared" si="2"/>
        <v>0</v>
      </c>
      <c r="G15" s="60">
        <f t="shared" si="0"/>
        <v>0</v>
      </c>
      <c r="H15" s="60">
        <f t="shared" si="0"/>
        <v>0</v>
      </c>
      <c r="I15" s="67">
        <f t="shared" ref="I15:I18" si="3">SUM(F15:H15)</f>
        <v>0</v>
      </c>
    </row>
    <row r="16" spans="1:9">
      <c r="A16"/>
      <c r="B16"/>
      <c r="C16"/>
      <c r="D16"/>
      <c r="F16" s="60">
        <f t="shared" si="2"/>
        <v>0</v>
      </c>
      <c r="G16" s="60">
        <f t="shared" si="0"/>
        <v>0</v>
      </c>
      <c r="H16" s="60">
        <f t="shared" si="0"/>
        <v>0</v>
      </c>
      <c r="I16" s="67">
        <f t="shared" si="3"/>
        <v>0</v>
      </c>
    </row>
    <row r="17" spans="1:9">
      <c r="A17"/>
      <c r="B17"/>
      <c r="C17"/>
      <c r="D17"/>
      <c r="F17" s="60">
        <f>B17/$F$1</f>
        <v>0</v>
      </c>
      <c r="G17" s="60"/>
      <c r="H17" s="60">
        <f t="shared" si="0"/>
        <v>0</v>
      </c>
      <c r="I17" s="67">
        <f t="shared" si="3"/>
        <v>0</v>
      </c>
    </row>
    <row r="18" spans="1:9">
      <c r="A18"/>
      <c r="B18"/>
      <c r="C18"/>
      <c r="D18"/>
      <c r="F18" s="60"/>
      <c r="G18" s="60"/>
      <c r="H18" s="60"/>
      <c r="I18" s="67">
        <f t="shared" si="3"/>
        <v>0</v>
      </c>
    </row>
    <row r="19" spans="1:9">
      <c r="F19" s="60"/>
      <c r="G19" s="60"/>
      <c r="H19" s="60">
        <f>H14+H7+H4</f>
        <v>689.64558539205154</v>
      </c>
      <c r="I19" s="67"/>
    </row>
    <row r="20" spans="1:9">
      <c r="F20" s="60"/>
      <c r="G20" s="60"/>
      <c r="H20" s="60"/>
      <c r="I20" s="67"/>
    </row>
    <row r="21" spans="1:9">
      <c r="F21" s="60"/>
      <c r="G21" s="60"/>
      <c r="H21" s="60"/>
      <c r="I21" s="67"/>
    </row>
    <row r="22" spans="1:9">
      <c r="F22" s="60"/>
      <c r="G22" s="60"/>
      <c r="H22" s="60"/>
      <c r="I22" s="67"/>
    </row>
    <row r="23" spans="1:9">
      <c r="F23" s="60"/>
      <c r="G23" s="60"/>
      <c r="H23" s="60"/>
      <c r="I23" s="67"/>
    </row>
    <row r="24" spans="1:9">
      <c r="F24" s="60"/>
      <c r="G24" s="60"/>
      <c r="H24" s="60"/>
      <c r="I24" s="67"/>
    </row>
    <row r="25" spans="1:9">
      <c r="I25" s="67"/>
    </row>
    <row r="26" spans="1:9">
      <c r="A26" s="69" t="s">
        <v>1260</v>
      </c>
      <c r="B26" s="70">
        <f>I8</f>
        <v>3015.3374865735768</v>
      </c>
    </row>
    <row r="27" spans="1:9">
      <c r="A27" s="69" t="s">
        <v>1414</v>
      </c>
      <c r="B27" s="70">
        <f>I4</f>
        <v>8227.9743501611174</v>
      </c>
      <c r="H27" s="59">
        <v>5</v>
      </c>
    </row>
    <row r="28" spans="1:9">
      <c r="A28" s="69" t="s">
        <v>1438</v>
      </c>
      <c r="B28" s="70">
        <f>I11</f>
        <v>0</v>
      </c>
      <c r="H28" s="59">
        <v>0.7</v>
      </c>
    </row>
    <row r="29" spans="1:9">
      <c r="A29" s="69" t="s">
        <v>1439</v>
      </c>
      <c r="B29" s="71">
        <f>I12</f>
        <v>0</v>
      </c>
    </row>
    <row r="30" spans="1:9">
      <c r="A30" s="69"/>
      <c r="B30" s="70">
        <f>SUM(B26:B29)</f>
        <v>11243.311836734694</v>
      </c>
      <c r="H30" s="59">
        <v>0.2</v>
      </c>
    </row>
  </sheetData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Pivot</vt:lpstr>
      <vt:lpstr>Principal</vt:lpstr>
      <vt:lpstr>Indent</vt:lpstr>
      <vt:lpstr>Sheet1</vt:lpstr>
      <vt:lpstr>Indent!Print_Titles</vt:lpstr>
      <vt:lpstr>Principal!Print_Titles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nguyen.khiem</dc:creator>
  <cp:lastModifiedBy>Thanh Phan Sinh</cp:lastModifiedBy>
  <dcterms:created xsi:type="dcterms:W3CDTF">2019-03-13T08:30:36Z</dcterms:created>
  <dcterms:modified xsi:type="dcterms:W3CDTF">2019-04-02T07:05:59Z</dcterms:modified>
</cp:coreProperties>
</file>