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hin\Downloads\R - Logistic Regression case study\"/>
    </mc:Choice>
  </mc:AlternateContent>
  <xr:revisionPtr revIDLastSave="0" documentId="13_ncr:1_{1B21F71A-D758-4115-8153-2E029CBB3362}" xr6:coauthVersionLast="47" xr6:coauthVersionMax="47" xr10:uidLastSave="{00000000-0000-0000-0000-000000000000}"/>
  <bookViews>
    <workbookView xWindow="-98" yWindow="-98" windowWidth="19396" windowHeight="11475" firstSheet="1" activeTab="1" xr2:uid="{00000000-000D-0000-FFFF-FFFF00000000}"/>
  </bookViews>
  <sheets>
    <sheet name="Business Problem" sheetId="8" r:id="rId1"/>
    <sheet name="Gains Table - Dev &amp; Val Sampl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5" l="1"/>
  <c r="E14" i="5"/>
  <c r="F14" i="5" l="1"/>
  <c r="E29" i="5" l="1"/>
  <c r="J20" i="5" s="1"/>
  <c r="D29" i="5"/>
  <c r="H23" i="5" s="1"/>
  <c r="G28" i="5"/>
  <c r="G27" i="5"/>
  <c r="G26" i="5"/>
  <c r="G25" i="5"/>
  <c r="G24" i="5"/>
  <c r="G23" i="5"/>
  <c r="G22" i="5"/>
  <c r="G21" i="5"/>
  <c r="G20" i="5"/>
  <c r="J8" i="5"/>
  <c r="G5" i="5"/>
  <c r="G6" i="5"/>
  <c r="G7" i="5"/>
  <c r="G8" i="5"/>
  <c r="G9" i="5"/>
  <c r="G10" i="5"/>
  <c r="G11" i="5"/>
  <c r="G12" i="5"/>
  <c r="G13" i="5"/>
  <c r="H6" i="5" l="1"/>
  <c r="H8" i="5"/>
  <c r="H13" i="5"/>
  <c r="H5" i="5"/>
  <c r="H12" i="5"/>
  <c r="J11" i="5"/>
  <c r="H9" i="5"/>
  <c r="J7" i="5"/>
  <c r="J4" i="5"/>
  <c r="K4" i="5" s="1"/>
  <c r="J10" i="5"/>
  <c r="H11" i="5"/>
  <c r="H7" i="5"/>
  <c r="J13" i="5"/>
  <c r="J9" i="5"/>
  <c r="J5" i="5"/>
  <c r="J6" i="5"/>
  <c r="G14" i="5"/>
  <c r="H4" i="5"/>
  <c r="I4" i="5" s="1"/>
  <c r="H10" i="5"/>
  <c r="J12" i="5"/>
  <c r="H25" i="5"/>
  <c r="F29" i="5"/>
  <c r="H26" i="5"/>
  <c r="J27" i="5"/>
  <c r="J26" i="5"/>
  <c r="J19" i="5"/>
  <c r="K19" i="5" s="1"/>
  <c r="K20" i="5" s="1"/>
  <c r="H22" i="5"/>
  <c r="J23" i="5"/>
  <c r="H19" i="5"/>
  <c r="I19" i="5" s="1"/>
  <c r="H21" i="5"/>
  <c r="J22" i="5"/>
  <c r="H28" i="5"/>
  <c r="H24" i="5"/>
  <c r="H20" i="5"/>
  <c r="J25" i="5"/>
  <c r="J21" i="5"/>
  <c r="G19" i="5"/>
  <c r="H27" i="5"/>
  <c r="J28" i="5"/>
  <c r="J24" i="5"/>
  <c r="G4" i="5"/>
  <c r="I20" i="5" l="1"/>
  <c r="L20" i="5" s="1"/>
  <c r="L4" i="5"/>
  <c r="R4" i="5"/>
  <c r="I5" i="5"/>
  <c r="K5" i="5"/>
  <c r="K6" i="5" s="1"/>
  <c r="K7" i="5" s="1"/>
  <c r="K8" i="5" s="1"/>
  <c r="K9" i="5" s="1"/>
  <c r="K10" i="5" s="1"/>
  <c r="K11" i="5" s="1"/>
  <c r="K12" i="5" s="1"/>
  <c r="K13" i="5" s="1"/>
  <c r="L19" i="5"/>
  <c r="R19" i="5"/>
  <c r="K21" i="5"/>
  <c r="K22" i="5" s="1"/>
  <c r="K23" i="5" s="1"/>
  <c r="K24" i="5" s="1"/>
  <c r="K25" i="5" s="1"/>
  <c r="K26" i="5" s="1"/>
  <c r="K27" i="5" s="1"/>
  <c r="K28" i="5" s="1"/>
  <c r="I21" i="5"/>
  <c r="R20" i="5"/>
  <c r="R5" i="5" l="1"/>
  <c r="I6" i="5"/>
  <c r="L5" i="5"/>
  <c r="I22" i="5"/>
  <c r="L21" i="5"/>
  <c r="R21" i="5"/>
  <c r="I7" i="5" l="1"/>
  <c r="L6" i="5"/>
  <c r="R6" i="5"/>
  <c r="I23" i="5"/>
  <c r="L22" i="5"/>
  <c r="R22" i="5"/>
  <c r="L7" i="5" l="1"/>
  <c r="I8" i="5"/>
  <c r="R7" i="5"/>
  <c r="R23" i="5"/>
  <c r="I24" i="5"/>
  <c r="L23" i="5"/>
  <c r="L8" i="5" l="1"/>
  <c r="R8" i="5"/>
  <c r="I9" i="5"/>
  <c r="I25" i="5"/>
  <c r="L24" i="5"/>
  <c r="R24" i="5"/>
  <c r="L9" i="5" l="1"/>
  <c r="R9" i="5"/>
  <c r="I10" i="5"/>
  <c r="I26" i="5"/>
  <c r="L25" i="5"/>
  <c r="R25" i="5"/>
  <c r="L10" i="5" l="1"/>
  <c r="I11" i="5"/>
  <c r="R10" i="5"/>
  <c r="I27" i="5"/>
  <c r="L26" i="5"/>
  <c r="R26" i="5"/>
  <c r="L11" i="5" l="1"/>
  <c r="I12" i="5"/>
  <c r="R11" i="5"/>
  <c r="R27" i="5"/>
  <c r="I28" i="5"/>
  <c r="L27" i="5"/>
  <c r="L12" i="5" l="1"/>
  <c r="I13" i="5"/>
  <c r="R12" i="5"/>
  <c r="L28" i="5"/>
  <c r="L29" i="5" s="1"/>
  <c r="R28" i="5"/>
  <c r="R13" i="5" l="1"/>
  <c r="L13" i="5"/>
  <c r="L14" i="5" s="1"/>
</calcChain>
</file>

<file path=xl/sharedStrings.xml><?xml version="1.0" encoding="utf-8"?>
<sst xmlns="http://schemas.openxmlformats.org/spreadsheetml/2006/main" count="46" uniqueCount="29">
  <si>
    <t>Decile</t>
  </si>
  <si>
    <t>MIN SCORE</t>
  </si>
  <si>
    <t>MAX SCORE</t>
  </si>
  <si>
    <t>Random Model</t>
  </si>
  <si>
    <t>Lift</t>
  </si>
  <si>
    <t>Baseline</t>
  </si>
  <si>
    <t>Dev Sample</t>
  </si>
  <si>
    <t>Val Sample</t>
  </si>
  <si>
    <t>Bad#</t>
  </si>
  <si>
    <t>Good#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</si>
  <si>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</si>
  <si>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</si>
  <si>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</si>
  <si>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</si>
  <si>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</si>
  <si>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</si>
  <si>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</si>
  <si>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Business Problem</t>
  </si>
  <si>
    <t>Banks play a crucial role in market economies. They decide who can get finance and on what terms and can make or break investment decisions.</t>
  </si>
  <si>
    <t xml:space="preserve">Credit scoring algorithms, which make a guess at the probability of default, are the method banks use to determine whether or not a loan should be granted. </t>
  </si>
  <si>
    <t>This excercise requires to improve on the state of the art in credit scoring, by predicting the probability that somebody will experience financial distress in the next two years.</t>
  </si>
  <si>
    <t xml:space="preserve">For markets and society to function, individuals and companies need access to credit. </t>
  </si>
  <si>
    <t>The goal of this excercise is to build a model that borrowers can use to help make the best financial decisions.</t>
  </si>
  <si>
    <t>Historical data are provided on 150,000 borrowers</t>
  </si>
  <si>
    <t>Both Training &amp; Testing models should have similar pecentages of bads</t>
  </si>
  <si>
    <t>Both of them should follow rank ordering(at least 5 or 6 deciels)</t>
  </si>
  <si>
    <t>Few Checks</t>
  </si>
  <si>
    <t>First two deciles should give &gt;2 lift</t>
  </si>
  <si>
    <t>KS Should come in first 5 deciles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</si>
</sst>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4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0" fontId="5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10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3" fontId="4" fillId="2" borderId="1" xfId="0" applyNumberFormat="1" applyFont="1" applyFill="1" applyBorder="1" applyAlignment="1">
      <alignment vertical="top" wrapText="1"/>
    </xf>
    <xf numFmtId="10" fontId="4" fillId="2" borderId="1" xfId="0" applyNumberFormat="1" applyFont="1" applyFill="1" applyBorder="1" applyAlignment="1">
      <alignment vertical="top" wrapText="1"/>
    </xf>
    <xf numFmtId="0" fontId="0" fillId="5" borderId="0" xfId="0" applyFill="1"/>
    <xf numFmtId="0" fontId="6" fillId="5" borderId="0" xfId="2" applyFill="1"/>
    <xf numFmtId="0" fontId="7" fillId="2" borderId="0" xfId="2" applyFont="1" applyFill="1"/>
    <xf numFmtId="0" fontId="6" fillId="2" borderId="0" xfId="2" applyFill="1"/>
    <xf numFmtId="0" fontId="6" fillId="5" borderId="0" xfId="2" applyNumberFormat="1" applyFill="1"/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vertical="top" wrapText="1"/>
    </xf>
    <xf numFmtId="3" fontId="4" fillId="6" borderId="1" xfId="0" applyNumberFormat="1" applyFont="1" applyFill="1" applyBorder="1" applyAlignment="1">
      <alignment vertical="top" wrapText="1"/>
    </xf>
    <xf numFmtId="9" fontId="4" fillId="0" borderId="1" xfId="1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_Business Problem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3"/>
          <c:y val="0.1417116757072972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0.22082644628099174</c:v>
                </c:pt>
                <c:pt idx="2">
                  <c:v>0.4180165289256198</c:v>
                </c:pt>
                <c:pt idx="3">
                  <c:v>0.60132231404958669</c:v>
                </c:pt>
                <c:pt idx="4">
                  <c:v>0.76793388429752052</c:v>
                </c:pt>
                <c:pt idx="5">
                  <c:v>0.90677685950413212</c:v>
                </c:pt>
                <c:pt idx="6">
                  <c:v>0.9750413223140495</c:v>
                </c:pt>
                <c:pt idx="7">
                  <c:v>0.98314049586776853</c:v>
                </c:pt>
                <c:pt idx="8">
                  <c:v>0.99074380165289244</c:v>
                </c:pt>
                <c:pt idx="9">
                  <c:v>0.99619834710743793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B03-BA78-80BC95C1CDB9}"/>
            </c:ext>
          </c:extLst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0.22082644628099174</c:v>
                </c:pt>
                <c:pt idx="2">
                  <c:v>0.4180165289256198</c:v>
                </c:pt>
                <c:pt idx="3">
                  <c:v>0.60132231404958669</c:v>
                </c:pt>
                <c:pt idx="4">
                  <c:v>0.76793388429752052</c:v>
                </c:pt>
                <c:pt idx="5">
                  <c:v>0.90677685950413212</c:v>
                </c:pt>
                <c:pt idx="6">
                  <c:v>0.9750413223140495</c:v>
                </c:pt>
                <c:pt idx="7">
                  <c:v>0.98314049586776853</c:v>
                </c:pt>
                <c:pt idx="8">
                  <c:v>0.99074380165289244</c:v>
                </c:pt>
                <c:pt idx="9">
                  <c:v>0.99619834710743793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B03-BA78-80BC95C1CDB9}"/>
            </c:ext>
          </c:extLst>
        </c:ser>
        <c:ser>
          <c:idx val="2"/>
          <c:order val="2"/>
          <c:tx>
            <c:strRef>
              <c:f>'Gains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B03-BA78-80BC95C1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6688"/>
        <c:axId val="166392960"/>
      </c:lineChart>
      <c:catAx>
        <c:axId val="166386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92960"/>
        <c:crosses val="autoZero"/>
        <c:auto val="1"/>
        <c:lblAlgn val="ctr"/>
        <c:lblOffset val="100"/>
        <c:noMultiLvlLbl val="0"/>
      </c:catAx>
      <c:valAx>
        <c:axId val="166392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638668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Sample'!$R$4:$R$13</c:f>
              <c:numCache>
                <c:formatCode>0.00</c:formatCode>
                <c:ptCount val="10"/>
                <c:pt idx="0">
                  <c:v>2.2082644628099173</c:v>
                </c:pt>
                <c:pt idx="1">
                  <c:v>2.0900826446280987</c:v>
                </c:pt>
                <c:pt idx="2">
                  <c:v>2.0044077134986225</c:v>
                </c:pt>
                <c:pt idx="3">
                  <c:v>1.9198347107438012</c:v>
                </c:pt>
                <c:pt idx="4">
                  <c:v>1.8135537190082642</c:v>
                </c:pt>
                <c:pt idx="5">
                  <c:v>1.625068870523416</c:v>
                </c:pt>
                <c:pt idx="6">
                  <c:v>1.4044864226682408</c:v>
                </c:pt>
                <c:pt idx="7">
                  <c:v>1.2384297520661154</c:v>
                </c:pt>
                <c:pt idx="8">
                  <c:v>1.1068870523415977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9-452C-8861-C08CDBD9D561}"/>
            </c:ext>
          </c:extLst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Sample'!$R$19:$R$28</c:f>
              <c:numCache>
                <c:formatCode>0.00</c:formatCode>
                <c:ptCount val="10"/>
                <c:pt idx="0">
                  <c:v>2.2082644628099173</c:v>
                </c:pt>
                <c:pt idx="1">
                  <c:v>2.0900826446280987</c:v>
                </c:pt>
                <c:pt idx="2">
                  <c:v>2.0044077134986225</c:v>
                </c:pt>
                <c:pt idx="3">
                  <c:v>1.9198347107438012</c:v>
                </c:pt>
                <c:pt idx="4">
                  <c:v>1.8135537190082642</c:v>
                </c:pt>
                <c:pt idx="5">
                  <c:v>1.625068870523416</c:v>
                </c:pt>
                <c:pt idx="6">
                  <c:v>1.4044864226682408</c:v>
                </c:pt>
                <c:pt idx="7">
                  <c:v>1.2384297520661154</c:v>
                </c:pt>
                <c:pt idx="8">
                  <c:v>1.1068870523415977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9-452C-8861-C08CDBD9D561}"/>
            </c:ext>
          </c:extLst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9-452C-8861-C08CDB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04768"/>
        <c:axId val="162306688"/>
      </c:lineChart>
      <c:catAx>
        <c:axId val="162304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306688"/>
        <c:crosses val="autoZero"/>
        <c:auto val="1"/>
        <c:lblAlgn val="ctr"/>
        <c:lblOffset val="100"/>
        <c:noMultiLvlLbl val="0"/>
      </c:catAx>
      <c:valAx>
        <c:axId val="162306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16230476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Sample'!$G$4:$G$13</c:f>
              <c:numCache>
                <c:formatCode>0.00%</c:formatCode>
                <c:ptCount val="10"/>
                <c:pt idx="0">
                  <c:v>0.62664165103189495</c:v>
                </c:pt>
                <c:pt idx="1">
                  <c:v>0.55983106522759263</c:v>
                </c:pt>
                <c:pt idx="2">
                  <c:v>0.52016885553470915</c:v>
                </c:pt>
                <c:pt idx="3">
                  <c:v>0.47301736274049744</c:v>
                </c:pt>
                <c:pt idx="4">
                  <c:v>0.39399624765478425</c:v>
                </c:pt>
                <c:pt idx="5">
                  <c:v>0.19380572501173157</c:v>
                </c:pt>
                <c:pt idx="6">
                  <c:v>2.2993899577663068E-2</c:v>
                </c:pt>
                <c:pt idx="7">
                  <c:v>2.1575984990619138E-2</c:v>
                </c:pt>
                <c:pt idx="8">
                  <c:v>1.5485687470671047E-2</c:v>
                </c:pt>
                <c:pt idx="9">
                  <c:v>1.0787992495309569E-2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7-41C8-B93A-E4B2897A8790}"/>
            </c:ext>
          </c:extLst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Sample'!$G$19:$G$28</c:f>
              <c:numCache>
                <c:formatCode>0.00%</c:formatCode>
                <c:ptCount val="10"/>
                <c:pt idx="0">
                  <c:v>0.62664165103189495</c:v>
                </c:pt>
                <c:pt idx="1">
                  <c:v>0.55983106522759263</c:v>
                </c:pt>
                <c:pt idx="2">
                  <c:v>0.52016885553470915</c:v>
                </c:pt>
                <c:pt idx="3">
                  <c:v>0.47301736274049744</c:v>
                </c:pt>
                <c:pt idx="4">
                  <c:v>0.39399624765478425</c:v>
                </c:pt>
                <c:pt idx="5">
                  <c:v>0.19380572501173157</c:v>
                </c:pt>
                <c:pt idx="6">
                  <c:v>2.2993899577663068E-2</c:v>
                </c:pt>
                <c:pt idx="7">
                  <c:v>2.1575984990619138E-2</c:v>
                </c:pt>
                <c:pt idx="8">
                  <c:v>1.5485687470671047E-2</c:v>
                </c:pt>
                <c:pt idx="9">
                  <c:v>1.0787992495309569E-2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7-41C8-B93A-E4B2897A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91776"/>
        <c:axId val="162510336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Sample'!$P$19:$P$28</c:f>
              <c:numCache>
                <c:formatCode>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7-41C8-B93A-E4B2897A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91776"/>
        <c:axId val="162510336"/>
      </c:lineChart>
      <c:catAx>
        <c:axId val="16249177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2510336"/>
        <c:crosses val="autoZero"/>
        <c:auto val="1"/>
        <c:lblAlgn val="ctr"/>
        <c:lblOffset val="100"/>
        <c:noMultiLvlLbl val="0"/>
      </c:catAx>
      <c:valAx>
        <c:axId val="162510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491776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5</xdr:row>
      <xdr:rowOff>152400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820150" y="1076326"/>
          <a:ext cx="257175" cy="5048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096375" y="762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70% of Churners in the top 3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257108" y="6020989"/>
          <a:ext cx="4127501" cy="613172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4.8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H27" sqref="H27"/>
    </sheetView>
  </sheetViews>
  <sheetFormatPr defaultColWidth="9.1328125" defaultRowHeight="14.25" x14ac:dyDescent="0.45"/>
  <cols>
    <col min="1" max="16384" width="9.1328125" style="20"/>
  </cols>
  <sheetData>
    <row r="1" spans="1:2" x14ac:dyDescent="0.45">
      <c r="A1" s="21"/>
      <c r="B1" s="21"/>
    </row>
    <row r="2" spans="1:2" x14ac:dyDescent="0.45">
      <c r="A2" s="22" t="s">
        <v>17</v>
      </c>
      <c r="B2" s="23"/>
    </row>
    <row r="3" spans="1:2" x14ac:dyDescent="0.45">
      <c r="A3" s="21"/>
      <c r="B3" s="21"/>
    </row>
    <row r="4" spans="1:2" x14ac:dyDescent="0.45">
      <c r="A4" s="21" t="s">
        <v>18</v>
      </c>
      <c r="B4" s="21"/>
    </row>
    <row r="5" spans="1:2" x14ac:dyDescent="0.45">
      <c r="A5" s="21"/>
      <c r="B5" s="21"/>
    </row>
    <row r="6" spans="1:2" x14ac:dyDescent="0.45">
      <c r="A6" s="24" t="s">
        <v>19</v>
      </c>
      <c r="B6" s="21"/>
    </row>
    <row r="7" spans="1:2" x14ac:dyDescent="0.45">
      <c r="A7" s="24" t="s">
        <v>20</v>
      </c>
      <c r="B7" s="21"/>
    </row>
    <row r="8" spans="1:2" x14ac:dyDescent="0.45">
      <c r="A8" s="24"/>
      <c r="B8" s="21"/>
    </row>
    <row r="9" spans="1:2" x14ac:dyDescent="0.45">
      <c r="A9" s="21" t="s">
        <v>21</v>
      </c>
      <c r="B9" s="21"/>
    </row>
    <row r="10" spans="1:2" x14ac:dyDescent="0.45">
      <c r="A10" s="21"/>
      <c r="B10" s="21"/>
    </row>
    <row r="11" spans="1:2" x14ac:dyDescent="0.45">
      <c r="A11" s="21" t="s">
        <v>22</v>
      </c>
      <c r="B11" s="21"/>
    </row>
    <row r="12" spans="1:2" x14ac:dyDescent="0.45">
      <c r="A12" s="21"/>
      <c r="B12" s="21"/>
    </row>
    <row r="13" spans="1:2" x14ac:dyDescent="0.45">
      <c r="A13" s="21" t="s">
        <v>23</v>
      </c>
      <c r="B13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U29"/>
  <sheetViews>
    <sheetView showGridLines="0" tabSelected="1" zoomScale="130" zoomScaleNormal="130" workbookViewId="0">
      <selection activeCell="I24" sqref="I24"/>
    </sheetView>
  </sheetViews>
  <sheetFormatPr defaultRowHeight="14.25" x14ac:dyDescent="0.45"/>
  <cols>
    <col min="1" max="1" width="7.3984375" customWidth="1"/>
    <col min="2" max="2" width="6.86328125" bestFit="1" customWidth="1"/>
    <col min="3" max="3" width="7.3984375" bestFit="1" customWidth="1"/>
    <col min="4" max="4" width="9.86328125" bestFit="1" customWidth="1"/>
    <col min="5" max="5" width="8.265625" bestFit="1" customWidth="1"/>
    <col min="6" max="6" width="9.86328125" bestFit="1" customWidth="1"/>
    <col min="7" max="7" width="13.86328125" customWidth="1"/>
    <col min="8" max="8" width="12.86328125" customWidth="1"/>
    <col min="9" max="12" width="10.59765625" customWidth="1"/>
    <col min="17" max="17" width="14.73046875" bestFit="1" customWidth="1"/>
    <col min="18" max="19" width="8.59765625" bestFit="1" customWidth="1"/>
  </cols>
  <sheetData>
    <row r="1" spans="1:21" x14ac:dyDescent="0.45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13"/>
      <c r="K1" s="13"/>
      <c r="L1" s="13"/>
    </row>
    <row r="2" spans="1:21" ht="34.9" x14ac:dyDescent="0.45">
      <c r="A2" s="1" t="s">
        <v>0</v>
      </c>
      <c r="B2" s="1" t="s">
        <v>1</v>
      </c>
      <c r="C2" s="1" t="s">
        <v>2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Q2" s="2" t="s">
        <v>3</v>
      </c>
      <c r="R2" s="2" t="s">
        <v>4</v>
      </c>
      <c r="S2" s="2" t="s">
        <v>5</v>
      </c>
    </row>
    <row r="3" spans="1:21" ht="1.5" customHeight="1" x14ac:dyDescent="0.45">
      <c r="A3" s="1">
        <v>0</v>
      </c>
      <c r="B3" s="1"/>
      <c r="C3" s="1"/>
      <c r="D3" s="1"/>
      <c r="E3" s="1"/>
      <c r="F3" s="1"/>
      <c r="G3" s="1"/>
      <c r="H3" s="1"/>
      <c r="I3" s="1">
        <v>0</v>
      </c>
      <c r="J3" s="14"/>
      <c r="K3" s="14"/>
      <c r="L3" s="14"/>
      <c r="Q3" s="3">
        <v>0</v>
      </c>
      <c r="R3" s="3">
        <v>0</v>
      </c>
      <c r="S3" s="3">
        <v>1</v>
      </c>
    </row>
    <row r="4" spans="1:21" x14ac:dyDescent="0.45">
      <c r="A4" s="25">
        <v>1</v>
      </c>
      <c r="B4" s="26">
        <v>0.59773274402576304</v>
      </c>
      <c r="C4" s="26">
        <v>0.90376474417048103</v>
      </c>
      <c r="D4" s="27">
        <v>1336</v>
      </c>
      <c r="E4" s="27">
        <v>796</v>
      </c>
      <c r="F4" s="5">
        <v>2132</v>
      </c>
      <c r="G4" s="6">
        <f>D4/F4</f>
        <v>0.62664165103189495</v>
      </c>
      <c r="H4" s="6">
        <f>D4/$D$14</f>
        <v>0.22082644628099174</v>
      </c>
      <c r="I4" s="6">
        <f>H4</f>
        <v>0.22082644628099174</v>
      </c>
      <c r="J4" s="6">
        <f>E4/$E$14</f>
        <v>5.2145430723878151E-2</v>
      </c>
      <c r="K4" s="6">
        <f>J4</f>
        <v>5.2145430723878151E-2</v>
      </c>
      <c r="L4" s="6">
        <f>ABS(I4-K4)</f>
        <v>0.16868101555711359</v>
      </c>
      <c r="Q4" s="7">
        <v>0.1</v>
      </c>
      <c r="R4" s="8">
        <f t="shared" ref="R4:R13" si="0">I4/Q4</f>
        <v>2.2082644628099173</v>
      </c>
      <c r="S4" s="3">
        <v>1</v>
      </c>
      <c r="U4" t="s">
        <v>26</v>
      </c>
    </row>
    <row r="5" spans="1:21" x14ac:dyDescent="0.45">
      <c r="A5" s="25">
        <v>2</v>
      </c>
      <c r="B5" s="26">
        <v>0.54042373479347905</v>
      </c>
      <c r="C5" s="26">
        <v>0.59771767318969704</v>
      </c>
      <c r="D5" s="27">
        <v>1193</v>
      </c>
      <c r="E5" s="27">
        <v>938</v>
      </c>
      <c r="F5" s="5">
        <v>2131</v>
      </c>
      <c r="G5" s="6">
        <f t="shared" ref="G5:G13" si="1">D5/F5</f>
        <v>0.55983106522759263</v>
      </c>
      <c r="H5" s="6">
        <f t="shared" ref="H5:H13" si="2">D5/$D$14</f>
        <v>0.19719008264462809</v>
      </c>
      <c r="I5" s="6">
        <f>I4+H5</f>
        <v>0.4180165289256198</v>
      </c>
      <c r="J5" s="6">
        <f t="shared" ref="J5:J13" si="3">E5/$E$14</f>
        <v>6.14477563052735E-2</v>
      </c>
      <c r="K5" s="6">
        <f>K4+J5</f>
        <v>0.11359318702915165</v>
      </c>
      <c r="L5" s="6">
        <f t="shared" ref="L5:L13" si="4">ABS(I5-K5)</f>
        <v>0.30442334189646814</v>
      </c>
      <c r="Q5" s="7">
        <v>0.2</v>
      </c>
      <c r="R5" s="9">
        <f t="shared" si="0"/>
        <v>2.0900826446280987</v>
      </c>
      <c r="S5" s="3">
        <v>1</v>
      </c>
      <c r="U5" t="s">
        <v>24</v>
      </c>
    </row>
    <row r="6" spans="1:21" x14ac:dyDescent="0.45">
      <c r="A6" s="25">
        <v>3</v>
      </c>
      <c r="B6" s="26">
        <v>0.49377281504417703</v>
      </c>
      <c r="C6" s="26">
        <v>0.54040242194952204</v>
      </c>
      <c r="D6" s="27">
        <v>1109</v>
      </c>
      <c r="E6" s="27">
        <v>1023</v>
      </c>
      <c r="F6" s="5">
        <v>2132</v>
      </c>
      <c r="G6" s="6">
        <f t="shared" si="1"/>
        <v>0.52016885553470915</v>
      </c>
      <c r="H6" s="6">
        <f t="shared" si="2"/>
        <v>0.18330578512396695</v>
      </c>
      <c r="I6" s="6">
        <f t="shared" ref="I6:I13" si="5">I5+H6</f>
        <v>0.60132231404958669</v>
      </c>
      <c r="J6" s="6">
        <f t="shared" si="3"/>
        <v>6.7016049787094661E-2</v>
      </c>
      <c r="K6" s="6">
        <f t="shared" ref="K6:K13" si="6">K5+J6</f>
        <v>0.1806092368162463</v>
      </c>
      <c r="L6" s="6">
        <f t="shared" si="4"/>
        <v>0.42071307723334039</v>
      </c>
      <c r="Q6" s="7">
        <v>0.3</v>
      </c>
      <c r="R6" s="9">
        <f t="shared" si="0"/>
        <v>2.0044077134986225</v>
      </c>
      <c r="S6" s="3">
        <v>1</v>
      </c>
      <c r="U6" t="s">
        <v>25</v>
      </c>
    </row>
    <row r="7" spans="1:21" x14ac:dyDescent="0.45">
      <c r="A7" s="25">
        <v>4</v>
      </c>
      <c r="B7" s="26">
        <v>0.44519392762980398</v>
      </c>
      <c r="C7" s="26">
        <v>0.49375447278305801</v>
      </c>
      <c r="D7" s="27">
        <v>1008</v>
      </c>
      <c r="E7" s="27">
        <v>1123</v>
      </c>
      <c r="F7" s="5">
        <v>2131</v>
      </c>
      <c r="G7" s="6">
        <f t="shared" si="1"/>
        <v>0.47301736274049744</v>
      </c>
      <c r="H7" s="6">
        <f t="shared" si="2"/>
        <v>0.16661157024793388</v>
      </c>
      <c r="I7" s="6">
        <f t="shared" si="5"/>
        <v>0.76793388429752052</v>
      </c>
      <c r="J7" s="6">
        <f t="shared" si="3"/>
        <v>7.3566983295119556E-2</v>
      </c>
      <c r="K7" s="6">
        <f t="shared" si="6"/>
        <v>0.25417622011136587</v>
      </c>
      <c r="L7" s="6">
        <f t="shared" si="4"/>
        <v>0.51375766418615465</v>
      </c>
      <c r="Q7" s="7">
        <v>0.4</v>
      </c>
      <c r="R7" s="9">
        <f t="shared" si="0"/>
        <v>1.9198347107438012</v>
      </c>
      <c r="S7" s="3">
        <v>1</v>
      </c>
      <c r="U7" t="s">
        <v>27</v>
      </c>
    </row>
    <row r="8" spans="1:21" x14ac:dyDescent="0.45">
      <c r="A8" s="25">
        <v>5</v>
      </c>
      <c r="B8" s="26">
        <v>0.37600234314967101</v>
      </c>
      <c r="C8" s="26">
        <v>0.445192302866733</v>
      </c>
      <c r="D8" s="27">
        <v>840</v>
      </c>
      <c r="E8" s="27">
        <v>1292</v>
      </c>
      <c r="F8" s="18">
        <v>2132</v>
      </c>
      <c r="G8" s="19">
        <f t="shared" si="1"/>
        <v>0.39399624765478425</v>
      </c>
      <c r="H8" s="19">
        <f t="shared" si="2"/>
        <v>0.13884297520661157</v>
      </c>
      <c r="I8" s="19">
        <f t="shared" si="5"/>
        <v>0.90677685950413212</v>
      </c>
      <c r="J8" s="19">
        <f t="shared" si="3"/>
        <v>8.4638060923681618E-2</v>
      </c>
      <c r="K8" s="19">
        <f t="shared" si="6"/>
        <v>0.33881428103504752</v>
      </c>
      <c r="L8" s="19">
        <f t="shared" si="4"/>
        <v>0.5679625784690846</v>
      </c>
      <c r="Q8" s="7">
        <v>0.5</v>
      </c>
      <c r="R8" s="9">
        <f t="shared" si="0"/>
        <v>1.8135537190082642</v>
      </c>
      <c r="S8" s="3">
        <v>1</v>
      </c>
      <c r="U8" t="s">
        <v>28</v>
      </c>
    </row>
    <row r="9" spans="1:21" x14ac:dyDescent="0.45">
      <c r="A9" s="25">
        <v>6</v>
      </c>
      <c r="B9" s="26">
        <v>3.1703450164427299E-2</v>
      </c>
      <c r="C9" s="26">
        <v>0.37597791619416798</v>
      </c>
      <c r="D9" s="27">
        <v>413</v>
      </c>
      <c r="E9" s="27">
        <v>1718</v>
      </c>
      <c r="F9" s="5">
        <v>2131</v>
      </c>
      <c r="G9" s="6">
        <f t="shared" si="1"/>
        <v>0.19380572501173157</v>
      </c>
      <c r="H9" s="6">
        <f t="shared" si="2"/>
        <v>6.8264462809917353E-2</v>
      </c>
      <c r="I9" s="6">
        <f t="shared" si="5"/>
        <v>0.9750413223140495</v>
      </c>
      <c r="J9" s="6">
        <f t="shared" si="3"/>
        <v>0.11254503766786766</v>
      </c>
      <c r="K9" s="6">
        <f t="shared" si="6"/>
        <v>0.45135931870291518</v>
      </c>
      <c r="L9" s="6">
        <f t="shared" si="4"/>
        <v>0.52368200361113426</v>
      </c>
      <c r="Q9" s="7">
        <v>0.6</v>
      </c>
      <c r="R9" s="9">
        <f t="shared" si="0"/>
        <v>1.625068870523416</v>
      </c>
      <c r="S9" s="3">
        <v>1</v>
      </c>
    </row>
    <row r="10" spans="1:21" x14ac:dyDescent="0.45">
      <c r="A10" s="25">
        <v>7</v>
      </c>
      <c r="B10" s="26">
        <v>2.22094346861492E-2</v>
      </c>
      <c r="C10" s="26">
        <v>3.1701862529925899E-2</v>
      </c>
      <c r="D10" s="27">
        <v>49</v>
      </c>
      <c r="E10" s="27">
        <v>2082</v>
      </c>
      <c r="F10" s="5">
        <v>2131</v>
      </c>
      <c r="G10" s="6">
        <f t="shared" si="1"/>
        <v>2.2993899577663068E-2</v>
      </c>
      <c r="H10" s="6">
        <f t="shared" si="2"/>
        <v>8.0991735537190076E-3</v>
      </c>
      <c r="I10" s="6">
        <f t="shared" si="5"/>
        <v>0.98314049586776853</v>
      </c>
      <c r="J10" s="6">
        <f t="shared" si="3"/>
        <v>0.13639043563707828</v>
      </c>
      <c r="K10" s="6">
        <f t="shared" si="6"/>
        <v>0.58774975433999344</v>
      </c>
      <c r="L10" s="6">
        <f t="shared" si="4"/>
        <v>0.39539074152777509</v>
      </c>
      <c r="Q10" s="7">
        <v>0.7</v>
      </c>
      <c r="R10" s="9">
        <f t="shared" si="0"/>
        <v>1.4044864226682408</v>
      </c>
      <c r="S10" s="3">
        <v>1</v>
      </c>
    </row>
    <row r="11" spans="1:21" x14ac:dyDescent="0.45">
      <c r="A11" s="25">
        <v>8</v>
      </c>
      <c r="B11" s="26">
        <v>1.7745256323898499E-2</v>
      </c>
      <c r="C11" s="26">
        <v>2.22054186015796E-2</v>
      </c>
      <c r="D11" s="27">
        <v>46</v>
      </c>
      <c r="E11" s="27">
        <v>2086</v>
      </c>
      <c r="F11" s="5">
        <v>2132</v>
      </c>
      <c r="G11" s="6">
        <f t="shared" si="1"/>
        <v>2.1575984990619138E-2</v>
      </c>
      <c r="H11" s="6">
        <f t="shared" si="2"/>
        <v>7.603305785123967E-3</v>
      </c>
      <c r="I11" s="6">
        <f t="shared" si="5"/>
        <v>0.99074380165289244</v>
      </c>
      <c r="J11" s="6">
        <f t="shared" si="3"/>
        <v>0.13665247297739927</v>
      </c>
      <c r="K11" s="6">
        <f t="shared" si="6"/>
        <v>0.72440222731739268</v>
      </c>
      <c r="L11" s="6">
        <f t="shared" si="4"/>
        <v>0.26634157433549976</v>
      </c>
      <c r="Q11" s="7">
        <v>0.8</v>
      </c>
      <c r="R11" s="9">
        <f t="shared" si="0"/>
        <v>1.2384297520661154</v>
      </c>
      <c r="S11" s="3">
        <v>1</v>
      </c>
    </row>
    <row r="12" spans="1:21" x14ac:dyDescent="0.45">
      <c r="A12" s="25">
        <v>9</v>
      </c>
      <c r="B12" s="26">
        <v>1.37297807662792E-2</v>
      </c>
      <c r="C12" s="26">
        <v>1.7743585310787999E-2</v>
      </c>
      <c r="D12" s="27">
        <v>33</v>
      </c>
      <c r="E12" s="27">
        <v>2098</v>
      </c>
      <c r="F12" s="5">
        <v>2131</v>
      </c>
      <c r="G12" s="6">
        <f t="shared" si="1"/>
        <v>1.5485687470671047E-2</v>
      </c>
      <c r="H12" s="6">
        <f t="shared" si="2"/>
        <v>5.454545454545455E-3</v>
      </c>
      <c r="I12" s="6">
        <f t="shared" si="5"/>
        <v>0.99619834710743793</v>
      </c>
      <c r="J12" s="6">
        <f t="shared" si="3"/>
        <v>0.13743858499836226</v>
      </c>
      <c r="K12" s="6">
        <f t="shared" si="6"/>
        <v>0.86184081231575493</v>
      </c>
      <c r="L12" s="6">
        <f t="shared" si="4"/>
        <v>0.134357534791683</v>
      </c>
      <c r="Q12" s="7">
        <v>0.9</v>
      </c>
      <c r="R12" s="9">
        <f t="shared" si="0"/>
        <v>1.1068870523415977</v>
      </c>
      <c r="S12" s="3">
        <v>1</v>
      </c>
    </row>
    <row r="13" spans="1:21" x14ac:dyDescent="0.45">
      <c r="A13" s="25">
        <v>10</v>
      </c>
      <c r="B13" s="26">
        <v>2.8248004843103099E-3</v>
      </c>
      <c r="C13" s="26">
        <v>1.37286417559404E-2</v>
      </c>
      <c r="D13" s="27">
        <v>23</v>
      </c>
      <c r="E13" s="27">
        <v>2109</v>
      </c>
      <c r="F13" s="5">
        <v>2132</v>
      </c>
      <c r="G13" s="6">
        <f t="shared" si="1"/>
        <v>1.0787992495309569E-2</v>
      </c>
      <c r="H13" s="6">
        <f t="shared" si="2"/>
        <v>3.8016528925619835E-3</v>
      </c>
      <c r="I13" s="6">
        <f t="shared" si="5"/>
        <v>0.99999999999999989</v>
      </c>
      <c r="J13" s="6">
        <f t="shared" si="3"/>
        <v>0.13815918768424501</v>
      </c>
      <c r="K13" s="6">
        <f t="shared" si="6"/>
        <v>1</v>
      </c>
      <c r="L13" s="6">
        <f t="shared" si="4"/>
        <v>1.1102230246251565E-16</v>
      </c>
      <c r="Q13" s="7">
        <v>1</v>
      </c>
      <c r="R13" s="9">
        <f t="shared" si="0"/>
        <v>0.99999999999999989</v>
      </c>
      <c r="S13" s="10">
        <v>1</v>
      </c>
    </row>
    <row r="14" spans="1:21" x14ac:dyDescent="0.45">
      <c r="A14" s="4"/>
      <c r="B14" s="11"/>
      <c r="C14" s="11"/>
      <c r="D14" s="12">
        <f>SUM(D4:D13)</f>
        <v>6050</v>
      </c>
      <c r="E14" s="12">
        <f>SUM(E4:E13)</f>
        <v>15265</v>
      </c>
      <c r="F14" s="12">
        <f>SUM(F4:F13)</f>
        <v>21315</v>
      </c>
      <c r="G14" s="28">
        <f>D14/F14</f>
        <v>0.2838376730002346</v>
      </c>
      <c r="H14" s="4"/>
      <c r="I14" s="4"/>
      <c r="J14" s="15"/>
      <c r="K14" s="17" t="s">
        <v>16</v>
      </c>
      <c r="L14" s="16">
        <f>MAX(L4:L13)</f>
        <v>0.5679625784690846</v>
      </c>
    </row>
    <row r="16" spans="1:21" ht="15" customHeight="1" x14ac:dyDescent="0.45">
      <c r="A16" s="29" t="s">
        <v>7</v>
      </c>
      <c r="B16" s="29"/>
      <c r="C16" s="29"/>
      <c r="D16" s="29"/>
      <c r="E16" s="29"/>
      <c r="F16" s="29"/>
      <c r="G16" s="29"/>
      <c r="H16" s="29"/>
      <c r="I16" s="29"/>
      <c r="J16" s="13"/>
      <c r="K16" s="13"/>
      <c r="L16" s="13"/>
    </row>
    <row r="17" spans="1:19" ht="34.9" x14ac:dyDescent="0.45">
      <c r="A17" s="1" t="s">
        <v>0</v>
      </c>
      <c r="B17" s="1" t="s">
        <v>1</v>
      </c>
      <c r="C17" s="1" t="s">
        <v>2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Q17" s="2" t="s">
        <v>3</v>
      </c>
      <c r="R17" s="2" t="s">
        <v>4</v>
      </c>
      <c r="S17" s="2" t="s">
        <v>5</v>
      </c>
    </row>
    <row r="18" spans="1:19" ht="1.5" customHeight="1" x14ac:dyDescent="0.45">
      <c r="A18" s="1">
        <v>0</v>
      </c>
      <c r="B18" s="1"/>
      <c r="C18" s="1"/>
      <c r="D18" s="1"/>
      <c r="E18" s="1"/>
      <c r="F18" s="1"/>
      <c r="G18" s="1"/>
      <c r="H18" s="1"/>
      <c r="I18" s="1">
        <v>0</v>
      </c>
      <c r="J18" s="14"/>
      <c r="K18" s="14"/>
      <c r="L18" s="14"/>
      <c r="Q18" s="3">
        <v>0</v>
      </c>
      <c r="R18" s="3"/>
      <c r="S18" s="3">
        <v>1</v>
      </c>
    </row>
    <row r="19" spans="1:19" x14ac:dyDescent="0.45">
      <c r="A19" s="25">
        <v>1</v>
      </c>
      <c r="B19" s="26">
        <v>0.59773274402576304</v>
      </c>
      <c r="C19" s="26">
        <v>0.90376474417048103</v>
      </c>
      <c r="D19" s="27">
        <v>1336</v>
      </c>
      <c r="E19" s="27">
        <v>796</v>
      </c>
      <c r="F19" s="5">
        <v>2132</v>
      </c>
      <c r="G19" s="6">
        <f>D19/F19</f>
        <v>0.62664165103189495</v>
      </c>
      <c r="H19" s="6">
        <f>D19/$D$29</f>
        <v>0.22082644628099174</v>
      </c>
      <c r="I19" s="6">
        <f>H19</f>
        <v>0.22082644628099174</v>
      </c>
      <c r="J19" s="6">
        <f>E19/$E$29</f>
        <v>5.2145430723878151E-2</v>
      </c>
      <c r="K19" s="6">
        <f>J19</f>
        <v>5.2145430723878151E-2</v>
      </c>
      <c r="L19" s="6">
        <f>ABS(I19-K19)</f>
        <v>0.16868101555711359</v>
      </c>
      <c r="P19" s="7"/>
      <c r="Q19" s="7">
        <v>0.1</v>
      </c>
      <c r="R19" s="8">
        <f t="shared" ref="R19:R28" si="7">I19/Q19</f>
        <v>2.2082644628099173</v>
      </c>
      <c r="S19" s="3">
        <v>1</v>
      </c>
    </row>
    <row r="20" spans="1:19" x14ac:dyDescent="0.45">
      <c r="A20" s="25">
        <v>2</v>
      </c>
      <c r="B20" s="26">
        <v>0.54042373479347905</v>
      </c>
      <c r="C20" s="26">
        <v>0.59771767318969704</v>
      </c>
      <c r="D20" s="27">
        <v>1193</v>
      </c>
      <c r="E20" s="27">
        <v>938</v>
      </c>
      <c r="F20" s="5">
        <v>2131</v>
      </c>
      <c r="G20" s="6">
        <f t="shared" ref="G20:G28" si="8">D20/F20</f>
        <v>0.55983106522759263</v>
      </c>
      <c r="H20" s="6">
        <f t="shared" ref="H20:H28" si="9">D20/$D$29</f>
        <v>0.19719008264462809</v>
      </c>
      <c r="I20" s="6">
        <f>I19+H20</f>
        <v>0.4180165289256198</v>
      </c>
      <c r="J20" s="6">
        <f t="shared" ref="J20:J28" si="10">E20/$E$29</f>
        <v>6.14477563052735E-2</v>
      </c>
      <c r="K20" s="6">
        <f>K19+J20</f>
        <v>0.11359318702915165</v>
      </c>
      <c r="L20" s="6">
        <f t="shared" ref="L20:L28" si="11">ABS(I20-K20)</f>
        <v>0.30442334189646814</v>
      </c>
      <c r="P20" s="7"/>
      <c r="Q20" s="7">
        <v>0.2</v>
      </c>
      <c r="R20" s="9">
        <f t="shared" si="7"/>
        <v>2.0900826446280987</v>
      </c>
      <c r="S20" s="3">
        <v>1</v>
      </c>
    </row>
    <row r="21" spans="1:19" x14ac:dyDescent="0.45">
      <c r="A21" s="25">
        <v>3</v>
      </c>
      <c r="B21" s="26">
        <v>0.49377281504417703</v>
      </c>
      <c r="C21" s="26">
        <v>0.54040242194952204</v>
      </c>
      <c r="D21" s="27">
        <v>1109</v>
      </c>
      <c r="E21" s="27">
        <v>1023</v>
      </c>
      <c r="F21" s="5">
        <v>2132</v>
      </c>
      <c r="G21" s="6">
        <f t="shared" si="8"/>
        <v>0.52016885553470915</v>
      </c>
      <c r="H21" s="6">
        <f t="shared" si="9"/>
        <v>0.18330578512396695</v>
      </c>
      <c r="I21" s="6">
        <f t="shared" ref="I21:I28" si="12">I20+H21</f>
        <v>0.60132231404958669</v>
      </c>
      <c r="J21" s="6">
        <f t="shared" si="10"/>
        <v>6.7016049787094661E-2</v>
      </c>
      <c r="K21" s="6">
        <f t="shared" ref="K21:K28" si="13">K20+J21</f>
        <v>0.1806092368162463</v>
      </c>
      <c r="L21" s="6">
        <f t="shared" si="11"/>
        <v>0.42071307723334039</v>
      </c>
      <c r="P21" s="7"/>
      <c r="Q21" s="7">
        <v>0.3</v>
      </c>
      <c r="R21" s="9">
        <f t="shared" si="7"/>
        <v>2.0044077134986225</v>
      </c>
      <c r="S21" s="3">
        <v>1</v>
      </c>
    </row>
    <row r="22" spans="1:19" x14ac:dyDescent="0.45">
      <c r="A22" s="25">
        <v>4</v>
      </c>
      <c r="B22" s="26">
        <v>0.44519392762980398</v>
      </c>
      <c r="C22" s="26">
        <v>0.49375447278305801</v>
      </c>
      <c r="D22" s="27">
        <v>1008</v>
      </c>
      <c r="E22" s="27">
        <v>1123</v>
      </c>
      <c r="F22" s="5">
        <v>2131</v>
      </c>
      <c r="G22" s="6">
        <f t="shared" si="8"/>
        <v>0.47301736274049744</v>
      </c>
      <c r="H22" s="6">
        <f t="shared" si="9"/>
        <v>0.16661157024793388</v>
      </c>
      <c r="I22" s="6">
        <f t="shared" si="12"/>
        <v>0.76793388429752052</v>
      </c>
      <c r="J22" s="6">
        <f t="shared" si="10"/>
        <v>7.3566983295119556E-2</v>
      </c>
      <c r="K22" s="6">
        <f t="shared" si="13"/>
        <v>0.25417622011136587</v>
      </c>
      <c r="L22" s="6">
        <f t="shared" si="11"/>
        <v>0.51375766418615465</v>
      </c>
      <c r="P22" s="7"/>
      <c r="Q22" s="7">
        <v>0.4</v>
      </c>
      <c r="R22" s="9">
        <f t="shared" si="7"/>
        <v>1.9198347107438012</v>
      </c>
      <c r="S22" s="3">
        <v>1</v>
      </c>
    </row>
    <row r="23" spans="1:19" x14ac:dyDescent="0.45">
      <c r="A23" s="25">
        <v>5</v>
      </c>
      <c r="B23" s="26">
        <v>0.37600234314967101</v>
      </c>
      <c r="C23" s="26">
        <v>0.445192302866733</v>
      </c>
      <c r="D23" s="27">
        <v>840</v>
      </c>
      <c r="E23" s="27">
        <v>1292</v>
      </c>
      <c r="F23" s="18">
        <v>2132</v>
      </c>
      <c r="G23" s="19">
        <f t="shared" si="8"/>
        <v>0.39399624765478425</v>
      </c>
      <c r="H23" s="19">
        <f t="shared" si="9"/>
        <v>0.13884297520661157</v>
      </c>
      <c r="I23" s="19">
        <f t="shared" si="12"/>
        <v>0.90677685950413212</v>
      </c>
      <c r="J23" s="19">
        <f t="shared" si="10"/>
        <v>8.4638060923681618E-2</v>
      </c>
      <c r="K23" s="19">
        <f t="shared" si="13"/>
        <v>0.33881428103504752</v>
      </c>
      <c r="L23" s="19">
        <f t="shared" si="11"/>
        <v>0.5679625784690846</v>
      </c>
      <c r="P23" s="7"/>
      <c r="Q23" s="7">
        <v>0.5</v>
      </c>
      <c r="R23" s="9">
        <f t="shared" si="7"/>
        <v>1.8135537190082642</v>
      </c>
      <c r="S23" s="3">
        <v>1</v>
      </c>
    </row>
    <row r="24" spans="1:19" x14ac:dyDescent="0.45">
      <c r="A24" s="25">
        <v>6</v>
      </c>
      <c r="B24" s="26">
        <v>3.1703450164427299E-2</v>
      </c>
      <c r="C24" s="26">
        <v>0.37597791619416798</v>
      </c>
      <c r="D24" s="27">
        <v>413</v>
      </c>
      <c r="E24" s="27">
        <v>1718</v>
      </c>
      <c r="F24" s="5">
        <v>2131</v>
      </c>
      <c r="G24" s="6">
        <f t="shared" si="8"/>
        <v>0.19380572501173157</v>
      </c>
      <c r="H24" s="6">
        <f t="shared" si="9"/>
        <v>6.8264462809917353E-2</v>
      </c>
      <c r="I24" s="6">
        <f t="shared" si="12"/>
        <v>0.9750413223140495</v>
      </c>
      <c r="J24" s="6">
        <f t="shared" si="10"/>
        <v>0.11254503766786766</v>
      </c>
      <c r="K24" s="6">
        <f t="shared" si="13"/>
        <v>0.45135931870291518</v>
      </c>
      <c r="L24" s="6">
        <f t="shared" si="11"/>
        <v>0.52368200361113426</v>
      </c>
      <c r="P24" s="7"/>
      <c r="Q24" s="7">
        <v>0.6</v>
      </c>
      <c r="R24" s="9">
        <f t="shared" si="7"/>
        <v>1.625068870523416</v>
      </c>
      <c r="S24" s="3">
        <v>1</v>
      </c>
    </row>
    <row r="25" spans="1:19" x14ac:dyDescent="0.45">
      <c r="A25" s="25">
        <v>7</v>
      </c>
      <c r="B25" s="26">
        <v>2.22094346861492E-2</v>
      </c>
      <c r="C25" s="26">
        <v>3.1701862529925899E-2</v>
      </c>
      <c r="D25" s="27">
        <v>49</v>
      </c>
      <c r="E25" s="27">
        <v>2082</v>
      </c>
      <c r="F25" s="5">
        <v>2131</v>
      </c>
      <c r="G25" s="6">
        <f t="shared" si="8"/>
        <v>2.2993899577663068E-2</v>
      </c>
      <c r="H25" s="6">
        <f t="shared" si="9"/>
        <v>8.0991735537190076E-3</v>
      </c>
      <c r="I25" s="6">
        <f t="shared" si="12"/>
        <v>0.98314049586776853</v>
      </c>
      <c r="J25" s="6">
        <f t="shared" si="10"/>
        <v>0.13639043563707828</v>
      </c>
      <c r="K25" s="6">
        <f t="shared" si="13"/>
        <v>0.58774975433999344</v>
      </c>
      <c r="L25" s="6">
        <f t="shared" si="11"/>
        <v>0.39539074152777509</v>
      </c>
      <c r="P25" s="7"/>
      <c r="Q25" s="7">
        <v>0.7</v>
      </c>
      <c r="R25" s="9">
        <f t="shared" si="7"/>
        <v>1.4044864226682408</v>
      </c>
      <c r="S25" s="3">
        <v>1</v>
      </c>
    </row>
    <row r="26" spans="1:19" x14ac:dyDescent="0.45">
      <c r="A26" s="25">
        <v>8</v>
      </c>
      <c r="B26" s="26">
        <v>1.7745256323898499E-2</v>
      </c>
      <c r="C26" s="26">
        <v>2.22054186015796E-2</v>
      </c>
      <c r="D26" s="27">
        <v>46</v>
      </c>
      <c r="E26" s="27">
        <v>2086</v>
      </c>
      <c r="F26" s="5">
        <v>2132</v>
      </c>
      <c r="G26" s="6">
        <f t="shared" si="8"/>
        <v>2.1575984990619138E-2</v>
      </c>
      <c r="H26" s="6">
        <f t="shared" si="9"/>
        <v>7.603305785123967E-3</v>
      </c>
      <c r="I26" s="6">
        <f t="shared" si="12"/>
        <v>0.99074380165289244</v>
      </c>
      <c r="J26" s="6">
        <f t="shared" si="10"/>
        <v>0.13665247297739927</v>
      </c>
      <c r="K26" s="6">
        <f t="shared" si="13"/>
        <v>0.72440222731739268</v>
      </c>
      <c r="L26" s="6">
        <f t="shared" si="11"/>
        <v>0.26634157433549976</v>
      </c>
      <c r="P26" s="7"/>
      <c r="Q26" s="7">
        <v>0.8</v>
      </c>
      <c r="R26" s="9">
        <f t="shared" si="7"/>
        <v>1.2384297520661154</v>
      </c>
      <c r="S26" s="3">
        <v>1</v>
      </c>
    </row>
    <row r="27" spans="1:19" x14ac:dyDescent="0.45">
      <c r="A27" s="25">
        <v>9</v>
      </c>
      <c r="B27" s="26">
        <v>1.37297807662792E-2</v>
      </c>
      <c r="C27" s="26">
        <v>1.7743585310787999E-2</v>
      </c>
      <c r="D27" s="27">
        <v>33</v>
      </c>
      <c r="E27" s="27">
        <v>2098</v>
      </c>
      <c r="F27" s="5">
        <v>2131</v>
      </c>
      <c r="G27" s="6">
        <f t="shared" si="8"/>
        <v>1.5485687470671047E-2</v>
      </c>
      <c r="H27" s="6">
        <f t="shared" si="9"/>
        <v>5.454545454545455E-3</v>
      </c>
      <c r="I27" s="6">
        <f t="shared" si="12"/>
        <v>0.99619834710743793</v>
      </c>
      <c r="J27" s="6">
        <f t="shared" si="10"/>
        <v>0.13743858499836226</v>
      </c>
      <c r="K27" s="6">
        <f t="shared" si="13"/>
        <v>0.86184081231575493</v>
      </c>
      <c r="L27" s="6">
        <f t="shared" si="11"/>
        <v>0.134357534791683</v>
      </c>
      <c r="P27" s="7"/>
      <c r="Q27" s="7">
        <v>0.9</v>
      </c>
      <c r="R27" s="9">
        <f t="shared" si="7"/>
        <v>1.1068870523415977</v>
      </c>
      <c r="S27" s="3">
        <v>1</v>
      </c>
    </row>
    <row r="28" spans="1:19" x14ac:dyDescent="0.45">
      <c r="A28" s="25">
        <v>10</v>
      </c>
      <c r="B28" s="26">
        <v>2.8248004843103099E-3</v>
      </c>
      <c r="C28" s="26">
        <v>1.37286417559404E-2</v>
      </c>
      <c r="D28" s="27">
        <v>23</v>
      </c>
      <c r="E28" s="27">
        <v>2109</v>
      </c>
      <c r="F28" s="5">
        <v>2132</v>
      </c>
      <c r="G28" s="6">
        <f t="shared" si="8"/>
        <v>1.0787992495309569E-2</v>
      </c>
      <c r="H28" s="6">
        <f t="shared" si="9"/>
        <v>3.8016528925619835E-3</v>
      </c>
      <c r="I28" s="6">
        <f t="shared" si="12"/>
        <v>0.99999999999999989</v>
      </c>
      <c r="J28" s="6">
        <f t="shared" si="10"/>
        <v>0.13815918768424501</v>
      </c>
      <c r="K28" s="6">
        <f t="shared" si="13"/>
        <v>1</v>
      </c>
      <c r="L28" s="6">
        <f t="shared" si="11"/>
        <v>1.1102230246251565E-16</v>
      </c>
      <c r="P28" s="7"/>
      <c r="Q28" s="7">
        <v>1</v>
      </c>
      <c r="R28" s="9">
        <f t="shared" si="7"/>
        <v>0.99999999999999989</v>
      </c>
      <c r="S28" s="10">
        <v>1</v>
      </c>
    </row>
    <row r="29" spans="1:19" x14ac:dyDescent="0.45">
      <c r="A29" s="4"/>
      <c r="B29" s="11"/>
      <c r="C29" s="11"/>
      <c r="D29" s="12">
        <f>SUM(D19:D28)</f>
        <v>6050</v>
      </c>
      <c r="E29" s="12">
        <f>SUM(E19:E28)</f>
        <v>15265</v>
      </c>
      <c r="F29" s="12">
        <f>SUM(F19:F28)</f>
        <v>21315</v>
      </c>
      <c r="G29" s="4"/>
      <c r="H29" s="4"/>
      <c r="I29" s="4"/>
      <c r="J29" s="15"/>
      <c r="K29" s="17" t="s">
        <v>16</v>
      </c>
      <c r="L29" s="16">
        <f>MAX(L19:L28)</f>
        <v>0.5679625784690846</v>
      </c>
    </row>
  </sheetData>
  <mergeCells count="2">
    <mergeCell ref="A1:I1"/>
    <mergeCell ref="A16:I16"/>
  </mergeCells>
  <conditionalFormatting sqref="G9:G13 G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{3DA850F6-A252-4C7B-9350-16C0827991E4}</x14:id>
        </ext>
      </extLst>
    </cfRule>
  </conditionalFormatting>
  <conditionalFormatting sqref="G22:G28 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{B9F84589-2807-4776-A1CB-5FD5148A4B04}</x14:id>
        </ext>
      </extLst>
    </cfRule>
  </conditionalFormatting>
  <conditionalFormatting sqref="G5:G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{792EB30D-D181-40E0-8C37-FDC8889E7CB8}</x14:id>
        </ext>
      </extLst>
    </cfRule>
  </conditionalFormatting>
  <conditionalFormatting sqref="G20:G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{0503F98B-7444-4F6A-8231-543CAA57F5A1}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850F6-A252-4C7B-9350-16C082799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G9:G13 G4</xm:sqref>
        </x14:conditionalFormatting>
        <x14:conditionalFormatting xmlns:xm="http://schemas.microsoft.com/office/excel/2006/main">
          <x14:cfRule type="dataBar" id="{B9F84589-2807-4776-A1CB-5FD5148A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G22:G28 G19</xm:sqref>
        </x14:conditionalFormatting>
        <x14:conditionalFormatting xmlns:xm="http://schemas.microsoft.com/office/excel/2006/main">
          <x14:cfRule type="dataBar" id="{792EB30D-D181-40E0-8C37-FDC8889E7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G5:G8</xm:sqref>
        </x14:conditionalFormatting>
        <x14:conditionalFormatting xmlns:xm="http://schemas.microsoft.com/office/excel/2006/main">
          <x14:cfRule type="dataBar" id="{0503F98B-7444-4F6A-8231-543CAA57F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G20:G21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Problem</vt:lpstr>
      <vt:lpstr>Gains Table - Dev &amp; Val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Nithin</cp:lastModifiedBy>
  <dcterms:created xsi:type="dcterms:W3CDTF">2014-11-01T15:25:33Z</dcterms:created>
  <dcterms:modified xsi:type="dcterms:W3CDTF">2022-10-31T16:17:13Z</dcterms:modified>
</cp:coreProperties>
</file>