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chemewise" sheetId="4" r:id="rId1"/>
    <sheet name="gen" sheetId="3" r:id="rId2"/>
  </sheets>
  <definedNames>
    <definedName name="_xlnm.Print_Titles" localSheetId="0">schemewise!$2:$3</definedName>
  </definedNames>
  <calcPr calcId="144525"/>
</workbook>
</file>

<file path=xl/calcChain.xml><?xml version="1.0" encoding="utf-8"?>
<calcChain xmlns="http://schemas.openxmlformats.org/spreadsheetml/2006/main">
  <c r="R40" i="4" l="1"/>
  <c r="R41" i="4"/>
  <c r="R31" i="4"/>
  <c r="F31" i="4"/>
  <c r="Q41" i="4" l="1"/>
  <c r="Q40" i="4"/>
  <c r="Q31" i="4"/>
  <c r="O41" i="4" l="1"/>
  <c r="O40" i="4"/>
  <c r="L41" i="4"/>
  <c r="L40" i="4"/>
  <c r="I41" i="4"/>
  <c r="I40" i="4"/>
  <c r="F41" i="4"/>
  <c r="F40" i="4"/>
  <c r="F11" i="3"/>
  <c r="F10" i="3"/>
  <c r="F9" i="3"/>
  <c r="F8" i="3"/>
  <c r="F7" i="3"/>
  <c r="E12" i="3"/>
  <c r="F12" i="3" s="1"/>
  <c r="D12" i="3"/>
  <c r="P41" i="4" l="1"/>
  <c r="P31" i="4"/>
  <c r="P40" i="4"/>
  <c r="N41" i="4"/>
  <c r="K41" i="4"/>
  <c r="H41" i="4"/>
  <c r="E41" i="4"/>
  <c r="N40" i="4" l="1"/>
  <c r="M40" i="4"/>
  <c r="K40" i="4"/>
  <c r="J40" i="4"/>
  <c r="H40" i="4"/>
  <c r="G40" i="4"/>
  <c r="E40" i="4"/>
  <c r="D40" i="4"/>
  <c r="N31" i="4"/>
  <c r="M31" i="4"/>
  <c r="M41" i="4" s="1"/>
  <c r="K31" i="4"/>
  <c r="J31" i="4"/>
  <c r="J41" i="4" s="1"/>
  <c r="H31" i="4"/>
  <c r="G31" i="4"/>
  <c r="G41" i="4" s="1"/>
  <c r="E31" i="4"/>
  <c r="D31" i="4"/>
  <c r="D41" i="4" s="1"/>
  <c r="T22" i="4"/>
  <c r="F16" i="4"/>
  <c r="F12" i="4"/>
  <c r="F6" i="4"/>
  <c r="F5" i="4"/>
  <c r="F4" i="4"/>
</calcChain>
</file>

<file path=xl/sharedStrings.xml><?xml version="1.0" encoding="utf-8"?>
<sst xmlns="http://schemas.openxmlformats.org/spreadsheetml/2006/main" count="101" uniqueCount="87">
  <si>
    <t>Sl No</t>
  </si>
  <si>
    <t>Scheme Code</t>
  </si>
  <si>
    <t>Scheme Name</t>
  </si>
  <si>
    <t>Outlay (Rs. in Lakh)</t>
  </si>
  <si>
    <t>VSI 038</t>
  </si>
  <si>
    <t>Govt Share Participation in Primary HWCS-XXXVII-4851-00-195-94</t>
  </si>
  <si>
    <t>VSI 039</t>
  </si>
  <si>
    <t>Marketing and Export Promotion Scheme-XXXVII-2851-00-103-64</t>
  </si>
  <si>
    <t>VSI 040</t>
  </si>
  <si>
    <t>Training and Skill Development Programme-XXXVII-2851-00-103-74</t>
  </si>
  <si>
    <t>VSI 044</t>
  </si>
  <si>
    <t>VSI 044 (1)</t>
  </si>
  <si>
    <t>VSI 046</t>
  </si>
  <si>
    <t>VSI 051 (1)</t>
  </si>
  <si>
    <t>Group Insurance Scheme for Handloom Weavers(50%SS)-XXXVII-2851-00-103-78(1)</t>
  </si>
  <si>
    <t>VSI 067</t>
  </si>
  <si>
    <t>ii.  Share Participation for Modernisation of Powerloom Co-operative Societies-XXXVII-4851-00-195-85</t>
  </si>
  <si>
    <t>VSI 068</t>
  </si>
  <si>
    <t>Group Insurance Scheme for Powerloom Weavers(50%SS)-XXXVII-2851-00-108-95(1)</t>
  </si>
  <si>
    <t>VSI 181</t>
  </si>
  <si>
    <t>Training ,Study and Propaganda for encouraging the use of Handloom clothes for Handloom and Textiles Directorate-[XXXVII]  2851-00-003-92</t>
  </si>
  <si>
    <t>VSI 186</t>
  </si>
  <si>
    <t>Revitalisation of spinnig mills under TEXFED-XXXVII-6851-00-109-74(3)</t>
  </si>
  <si>
    <t>VSI 186 (1)</t>
  </si>
  <si>
    <t>Revitalisation of spinnig mills under TEXFED-XXXVII-6851-00-109-74(1)</t>
  </si>
  <si>
    <t>VSI 198</t>
  </si>
  <si>
    <t>Contributory Thrift Fund-XXXVII-2851-00-103-43</t>
  </si>
  <si>
    <t>VSI 215</t>
  </si>
  <si>
    <t>VSI 265</t>
  </si>
  <si>
    <t>Modernisation of Powerloom Co-Operative Societies under Texfed-XXXVII-4860-01-195-92</t>
  </si>
  <si>
    <t>VSI 271</t>
  </si>
  <si>
    <t>Self Employment Scheme under Handloom Sector-XXXVII-2851-00-103-39</t>
  </si>
  <si>
    <t>VSI 271 (1)</t>
  </si>
  <si>
    <t>Self Employment Scheme under Handloom Sector-XXXVII-2851-00-103-25</t>
  </si>
  <si>
    <t>VSI 272</t>
  </si>
  <si>
    <t>Weavers/Allied Workers Motivation Programme-XXXVII-2851-00-103-38</t>
  </si>
  <si>
    <t>VSI 273</t>
  </si>
  <si>
    <t>Establishment of Handloom Village and Integrated Handloom Village-XXXVII-2851-00-103-37</t>
  </si>
  <si>
    <t>VSI 280</t>
  </si>
  <si>
    <t>VSI 337</t>
  </si>
  <si>
    <t>REVITALISATION OF POWERLOOM CO-OPERATIVES SOCIETIES-XXXVII-2851-00-108-90</t>
  </si>
  <si>
    <t>2018-19</t>
  </si>
  <si>
    <t>2019-20</t>
  </si>
  <si>
    <t>Establishment of Indian Institute of Handloom Technology-[XXXVII] 2851-00-103-48</t>
  </si>
  <si>
    <t>2020-21</t>
  </si>
  <si>
    <t xml:space="preserve">  SETTING UP OF TEXTILE PROCESSING CENTRE AT NADUKANI-[XXXVII] 2851-00-103-24</t>
  </si>
  <si>
    <t>2021-22</t>
  </si>
  <si>
    <t>VSI 364</t>
  </si>
  <si>
    <t>Kaithari Gramam /Handloom Village At Kanjirode-XXXVII-2851-00-103-23</t>
  </si>
  <si>
    <t>VSI 365</t>
  </si>
  <si>
    <t>Women's Garment Units-XXXVII-2851-00-108-89</t>
  </si>
  <si>
    <t>FINANCIAL STATEMENT OF HANDLOOM AND POWERLOOM SECTOR</t>
  </si>
  <si>
    <t>VSI 180</t>
  </si>
  <si>
    <t>2017-18</t>
  </si>
  <si>
    <t>VSI 066</t>
  </si>
  <si>
    <t>I. Upgradation of Facilities for Training in Powerlooms-XXXVII-2851-00-108-99</t>
  </si>
  <si>
    <t>VSI 281</t>
  </si>
  <si>
    <t>Detailed survey on Handloom industry in Kerala-XXXVII-2851-00-103-32</t>
  </si>
  <si>
    <t>VSI 331</t>
  </si>
  <si>
    <t>Loan to K.Karunakaran memorial co-operative spinning mills (Mala), Malappuram co-operative spinning mills and Kannur co-operative spinning mills-XXXVII-6860-01-101-91</t>
  </si>
  <si>
    <t>VSI SDG2</t>
  </si>
  <si>
    <t>Modernisation of Handloom, Diversification of Handloom Products and Incubation centres for handloom sector-[XXXVII] 2851-00-103-27</t>
  </si>
  <si>
    <t>VSI SDG3</t>
  </si>
  <si>
    <t>Procurement of raw materials and other items for handloom sector-[XXXVII] 2851-00-103-26</t>
  </si>
  <si>
    <t>VSI 359</t>
  </si>
  <si>
    <t>ii.Share Participation to  HANVEEV-XXXVII-4851-00-195-99</t>
  </si>
  <si>
    <t>Sub Total</t>
  </si>
  <si>
    <t>Power loom Industry</t>
  </si>
  <si>
    <t>i.Providing Margin Money for Quality Raw Material for Weavers-XXXVII-6851-00-103-89</t>
  </si>
  <si>
    <t>i.Providing subsidy for Quality Raw Material for Weavers-XXXVII-2851-00-103-63</t>
  </si>
  <si>
    <t>Modernisation of Handloom Societies, Hantex, Hanveev and Promotion of Value Added Products-2851-00-103-33</t>
  </si>
  <si>
    <t>Modernisation of Handloom Societies, Hantex, Hanveev and Promotion of Value Added ProductsXXXVII- 2851-00-103-26</t>
  </si>
  <si>
    <t>Modernisation of Handloom Societies, Hantex, Hanveev and Promotion of Value Added ProductsXXXVII 2851-00-103-27</t>
  </si>
  <si>
    <t>Total</t>
  </si>
  <si>
    <t>Year</t>
  </si>
  <si>
    <t>Plan Outlay</t>
  </si>
  <si>
    <t>Plan Expenditure*</t>
  </si>
  <si>
    <t>Expenditure (in percent)</t>
  </si>
  <si>
    <t>Grand Total</t>
  </si>
  <si>
    <t>Table  handloom and powerloom sector, plan outlay and expenditure in the 13th Five-Year Plan in Rs lakh</t>
  </si>
  <si>
    <t>Kerala State Handloom Development Corporation Limited  investments-XXXVII-4851-00-195-95</t>
  </si>
  <si>
    <t>Expenditure (Rs. in Lakh</t>
  </si>
  <si>
    <t xml:space="preserve">Expenditure% </t>
  </si>
  <si>
    <t>Expenditure  Rs. in Lakh</t>
  </si>
  <si>
    <t>Expenditure ( Rs. in Lakh</t>
  </si>
  <si>
    <t>Expenditure Rs. in Lakh</t>
  </si>
  <si>
    <t>Expenditure (Rs. in Lakh) as on 25.8.2021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</si>
</sst>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0" borderId="10" xfId="0" applyBorder="1" applyAlignment="1"/>
    <xf numFmtId="0" fontId="14" fillId="0" borderId="10" xfId="0" applyFont="1" applyBorder="1"/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0" xfId="0" applyFont="1" applyFill="1"/>
    <xf numFmtId="0" fontId="18" fillId="33" borderId="0" xfId="0" applyFont="1" applyFill="1" applyAlignment="1">
      <alignment wrapText="1"/>
    </xf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/>
    <xf numFmtId="0" fontId="19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horizontal="center" wrapText="1"/>
    </xf>
    <xf numFmtId="0" fontId="21" fillId="33" borderId="10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0" fontId="20" fillId="33" borderId="0" xfId="0" applyFont="1" applyFill="1"/>
    <xf numFmtId="3" fontId="18" fillId="33" borderId="10" xfId="0" applyNumberFormat="1" applyFont="1" applyFill="1" applyBorder="1" applyAlignment="1">
      <alignment horizontal="center" wrapText="1"/>
    </xf>
    <xf numFmtId="4" fontId="18" fillId="33" borderId="10" xfId="0" applyNumberFormat="1" applyFont="1" applyFill="1" applyBorder="1" applyAlignment="1">
      <alignment horizontal="center" wrapText="1"/>
    </xf>
    <xf numFmtId="3" fontId="18" fillId="33" borderId="10" xfId="0" applyNumberFormat="1" applyFont="1" applyFill="1" applyBorder="1" applyAlignment="1">
      <alignment horizontal="center"/>
    </xf>
    <xf numFmtId="4" fontId="18" fillId="33" borderId="10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2" fillId="33" borderId="0" xfId="0" applyFont="1" applyFill="1"/>
    <xf numFmtId="0" fontId="22" fillId="33" borderId="0" xfId="0" applyFont="1" applyFill="1" applyAlignment="1">
      <alignment wrapText="1"/>
    </xf>
    <xf numFmtId="0" fontId="22" fillId="33" borderId="0" xfId="0" applyFont="1" applyFill="1" applyAlignment="1">
      <alignment horizontal="center" wrapText="1"/>
    </xf>
    <xf numFmtId="0" fontId="22" fillId="33" borderId="0" xfId="0" applyFont="1" applyFill="1" applyAlignment="1">
      <alignment horizontal="center"/>
    </xf>
    <xf numFmtId="0" fontId="23" fillId="33" borderId="0" xfId="0" applyFont="1" applyFill="1" applyAlignment="1">
      <alignment wrapText="1"/>
    </xf>
    <xf numFmtId="0" fontId="24" fillId="33" borderId="10" xfId="0" applyFont="1" applyFill="1" applyBorder="1"/>
    <xf numFmtId="0" fontId="24" fillId="33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horizontal="center"/>
    </xf>
    <xf numFmtId="0" fontId="24" fillId="33" borderId="11" xfId="0" applyFont="1" applyFill="1" applyBorder="1" applyAlignment="1">
      <alignment horizontal="center" wrapText="1"/>
    </xf>
    <xf numFmtId="0" fontId="24" fillId="33" borderId="10" xfId="0" applyFont="1" applyFill="1" applyBorder="1" applyAlignment="1">
      <alignment horizontal="center" wrapText="1"/>
    </xf>
    <xf numFmtId="0" fontId="24" fillId="33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2" fillId="33" borderId="10" xfId="0" applyFont="1" applyFill="1" applyBorder="1" applyAlignment="1">
      <alignment wrapText="1"/>
    </xf>
    <xf numFmtId="0" fontId="25" fillId="33" borderId="10" xfId="0" applyFont="1" applyFill="1" applyBorder="1" applyAlignment="1">
      <alignment wrapText="1"/>
    </xf>
    <xf numFmtId="0" fontId="25" fillId="33" borderId="10" xfId="0" applyFont="1" applyFill="1" applyBorder="1" applyAlignment="1">
      <alignment horizontal="center" wrapText="1"/>
    </xf>
    <xf numFmtId="0" fontId="25" fillId="33" borderId="10" xfId="0" applyFont="1" applyFill="1" applyBorder="1" applyAlignment="1">
      <alignment horizontal="center"/>
    </xf>
    <xf numFmtId="3" fontId="25" fillId="33" borderId="10" xfId="0" applyNumberFormat="1" applyFont="1" applyFill="1" applyBorder="1" applyAlignment="1">
      <alignment horizontal="center"/>
    </xf>
    <xf numFmtId="4" fontId="25" fillId="33" borderId="10" xfId="0" applyNumberFormat="1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Normal="100" workbookViewId="0">
      <selection activeCell="T3" sqref="T3"/>
    </sheetView>
  </sheetViews>
  <sheetFormatPr defaultRowHeight="15" x14ac:dyDescent="0.25"/>
  <cols>
    <col min="1" max="1" width="3" customWidth="1"/>
    <col min="2" max="2" width="8" style="1" hidden="1" customWidth="1"/>
    <col min="3" max="3" width="36.5703125" style="6" customWidth="1"/>
    <col min="4" max="4" width="6.85546875" style="1" customWidth="1"/>
    <col min="5" max="5" width="6.5703125" style="8" customWidth="1"/>
    <col min="6" max="6" width="6.5703125" style="1" customWidth="1"/>
    <col min="7" max="7" width="7.140625" style="1" customWidth="1"/>
    <col min="8" max="8" width="6.28515625" style="8" customWidth="1"/>
    <col min="9" max="9" width="6.7109375" style="1" customWidth="1"/>
    <col min="10" max="10" width="5.85546875" customWidth="1"/>
    <col min="11" max="11" width="8.140625" style="7" customWidth="1"/>
    <col min="12" max="12" width="6.140625" customWidth="1"/>
    <col min="13" max="13" width="6.28515625" customWidth="1"/>
    <col min="14" max="14" width="7.5703125" style="7" customWidth="1"/>
    <col min="15" max="15" width="6.5703125" customWidth="1"/>
    <col min="16" max="16" width="7.140625" customWidth="1"/>
    <col min="17" max="17" width="7.28515625" style="7" customWidth="1"/>
    <col min="18" max="18" width="7" customWidth="1"/>
  </cols>
  <sheetData>
    <row r="1" spans="1:22" x14ac:dyDescent="0.25">
      <c r="A1" s="54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3"/>
      <c r="T1" s="3"/>
      <c r="U1" s="3"/>
      <c r="V1" s="2"/>
    </row>
    <row r="2" spans="1:22" x14ac:dyDescent="0.25">
      <c r="A2" s="14"/>
      <c r="B2" s="15"/>
      <c r="C2" s="15"/>
      <c r="D2" s="55" t="s">
        <v>53</v>
      </c>
      <c r="E2" s="55"/>
      <c r="F2" s="55"/>
      <c r="G2" s="55" t="s">
        <v>41</v>
      </c>
      <c r="H2" s="55"/>
      <c r="I2" s="55"/>
      <c r="J2" s="56" t="s">
        <v>42</v>
      </c>
      <c r="K2" s="56"/>
      <c r="L2" s="56"/>
      <c r="M2" s="56" t="s">
        <v>44</v>
      </c>
      <c r="N2" s="56"/>
      <c r="O2" s="56"/>
      <c r="P2" s="56" t="s">
        <v>46</v>
      </c>
      <c r="Q2" s="56"/>
      <c r="R2" s="56"/>
      <c r="S2" s="2"/>
      <c r="T2" s="2"/>
      <c r="U2" s="2"/>
      <c r="V2" s="2"/>
    </row>
    <row r="3" spans="1:22" ht="135.75" customHeight="1" x14ac:dyDescent="0.25">
      <c r="A3" s="16" t="s">
        <v>0</v>
      </c>
      <c r="B3" s="13" t="s">
        <v>1</v>
      </c>
      <c r="C3" s="13" t="s">
        <v>2</v>
      </c>
      <c r="D3" s="13" t="s">
        <v>3</v>
      </c>
      <c r="E3" s="13" t="s">
        <v>81</v>
      </c>
      <c r="F3" s="13" t="s">
        <v>82</v>
      </c>
      <c r="G3" s="13" t="s">
        <v>3</v>
      </c>
      <c r="H3" s="13" t="s">
        <v>83</v>
      </c>
      <c r="I3" s="13" t="s">
        <v>82</v>
      </c>
      <c r="J3" s="13" t="s">
        <v>3</v>
      </c>
      <c r="K3" s="13" t="s">
        <v>84</v>
      </c>
      <c r="L3" s="13" t="s">
        <v>82</v>
      </c>
      <c r="M3" s="13" t="s">
        <v>3</v>
      </c>
      <c r="N3" s="13" t="s">
        <v>85</v>
      </c>
      <c r="O3" s="13" t="s">
        <v>82</v>
      </c>
      <c r="P3" s="13" t="s">
        <v>3</v>
      </c>
      <c r="Q3" s="13" t="s">
        <v>86</v>
      </c>
      <c r="R3" s="13" t="s">
        <v>82</v>
      </c>
      <c r="S3" s="2"/>
      <c r="T3" s="2"/>
      <c r="U3" s="2"/>
      <c r="V3" s="2"/>
    </row>
    <row r="4" spans="1:22" ht="42.75" customHeight="1" x14ac:dyDescent="0.25">
      <c r="A4" s="17">
        <v>1</v>
      </c>
      <c r="B4" s="18" t="s">
        <v>4</v>
      </c>
      <c r="C4" s="18" t="s">
        <v>5</v>
      </c>
      <c r="D4" s="19">
        <v>250</v>
      </c>
      <c r="E4" s="20">
        <v>56.91</v>
      </c>
      <c r="F4" s="20">
        <f>56.91/250*100</f>
        <v>22.763999999999999</v>
      </c>
      <c r="G4" s="21">
        <v>250</v>
      </c>
      <c r="H4" s="21">
        <v>48.362000000000002</v>
      </c>
      <c r="I4" s="21">
        <v>19.344999999999999</v>
      </c>
      <c r="J4" s="21">
        <v>100</v>
      </c>
      <c r="K4" s="21">
        <v>14.09</v>
      </c>
      <c r="L4" s="21">
        <v>14.09</v>
      </c>
      <c r="M4" s="21">
        <v>84</v>
      </c>
      <c r="N4" s="21">
        <v>72.290000000000006</v>
      </c>
      <c r="O4" s="21">
        <v>86.06</v>
      </c>
      <c r="P4" s="21">
        <v>84</v>
      </c>
      <c r="Q4" s="21">
        <v>0</v>
      </c>
      <c r="R4" s="22">
        <v>0</v>
      </c>
      <c r="S4" s="2"/>
      <c r="T4" s="2"/>
      <c r="U4" s="2"/>
      <c r="V4" s="2"/>
    </row>
    <row r="5" spans="1:22" ht="30.75" customHeight="1" x14ac:dyDescent="0.25">
      <c r="A5" s="17">
        <v>2</v>
      </c>
      <c r="B5" s="18" t="s">
        <v>6</v>
      </c>
      <c r="C5" s="18" t="s">
        <v>7</v>
      </c>
      <c r="D5" s="20">
        <v>400</v>
      </c>
      <c r="E5" s="20">
        <v>256.26</v>
      </c>
      <c r="F5" s="20">
        <f>256.26/400*100</f>
        <v>64.064999999999998</v>
      </c>
      <c r="G5" s="21">
        <v>620</v>
      </c>
      <c r="H5" s="21">
        <v>303.48</v>
      </c>
      <c r="I5" s="21">
        <v>49.715000000000003</v>
      </c>
      <c r="J5" s="21">
        <v>300</v>
      </c>
      <c r="K5" s="21">
        <v>107.62</v>
      </c>
      <c r="L5" s="21">
        <v>36.409999999999997</v>
      </c>
      <c r="M5" s="21">
        <v>252</v>
      </c>
      <c r="N5" s="21">
        <v>165.02</v>
      </c>
      <c r="O5" s="21">
        <v>65.48</v>
      </c>
      <c r="P5" s="21">
        <v>200</v>
      </c>
      <c r="Q5" s="21">
        <v>0</v>
      </c>
      <c r="R5" s="21">
        <v>0</v>
      </c>
      <c r="S5" s="2"/>
      <c r="T5" s="2"/>
      <c r="U5" s="2"/>
      <c r="V5" s="2"/>
    </row>
    <row r="6" spans="1:22" ht="36" customHeight="1" x14ac:dyDescent="0.25">
      <c r="A6" s="17">
        <v>3</v>
      </c>
      <c r="B6" s="18" t="s">
        <v>8</v>
      </c>
      <c r="C6" s="18" t="s">
        <v>9</v>
      </c>
      <c r="D6" s="21">
        <v>225</v>
      </c>
      <c r="E6" s="21">
        <v>204.47</v>
      </c>
      <c r="F6" s="21">
        <f>204.47/225*100</f>
        <v>90.87555555555555</v>
      </c>
      <c r="G6" s="21">
        <v>200</v>
      </c>
      <c r="H6" s="21">
        <v>145.97999999999999</v>
      </c>
      <c r="I6" s="21">
        <v>73.257000000000005</v>
      </c>
      <c r="J6" s="21">
        <v>200</v>
      </c>
      <c r="K6" s="21">
        <v>86.92</v>
      </c>
      <c r="L6" s="21">
        <v>47.61</v>
      </c>
      <c r="M6" s="21">
        <v>168</v>
      </c>
      <c r="N6" s="21">
        <v>128.44999999999999</v>
      </c>
      <c r="O6" s="21">
        <v>76.459999999999994</v>
      </c>
      <c r="P6" s="21">
        <v>150</v>
      </c>
      <c r="Q6" s="21">
        <v>2.2130000000000001</v>
      </c>
      <c r="R6" s="21">
        <v>1.476</v>
      </c>
      <c r="S6" s="2"/>
      <c r="T6" s="2"/>
      <c r="U6" s="2"/>
      <c r="V6" s="2"/>
    </row>
    <row r="7" spans="1:22" ht="42" customHeight="1" x14ac:dyDescent="0.25">
      <c r="A7" s="17">
        <v>4</v>
      </c>
      <c r="B7" s="18" t="s">
        <v>10</v>
      </c>
      <c r="C7" s="18" t="s">
        <v>69</v>
      </c>
      <c r="D7" s="20">
        <v>150</v>
      </c>
      <c r="E7" s="23">
        <v>100.09</v>
      </c>
      <c r="F7" s="21">
        <v>66.724999999999994</v>
      </c>
      <c r="G7" s="21">
        <v>150</v>
      </c>
      <c r="H7" s="21">
        <v>53.15</v>
      </c>
      <c r="I7" s="21">
        <v>35.435000000000002</v>
      </c>
      <c r="J7" s="22">
        <v>150</v>
      </c>
      <c r="K7" s="22">
        <v>25.49</v>
      </c>
      <c r="L7" s="22">
        <v>17</v>
      </c>
      <c r="M7" s="21">
        <v>126</v>
      </c>
      <c r="N7" s="21">
        <v>105.3</v>
      </c>
      <c r="O7" s="21">
        <v>83.57</v>
      </c>
      <c r="P7" s="21">
        <v>150</v>
      </c>
      <c r="Q7" s="21">
        <v>0</v>
      </c>
      <c r="R7" s="21">
        <v>0</v>
      </c>
      <c r="S7" s="2"/>
      <c r="T7" s="2"/>
      <c r="U7" s="2"/>
      <c r="V7" s="2"/>
    </row>
    <row r="8" spans="1:22" ht="39.75" customHeight="1" x14ac:dyDescent="0.25">
      <c r="A8" s="17">
        <v>5</v>
      </c>
      <c r="B8" s="18" t="s">
        <v>11</v>
      </c>
      <c r="C8" s="18" t="s">
        <v>68</v>
      </c>
      <c r="D8" s="20">
        <v>250</v>
      </c>
      <c r="E8" s="24">
        <v>250</v>
      </c>
      <c r="F8" s="21">
        <v>100</v>
      </c>
      <c r="G8" s="21">
        <v>200</v>
      </c>
      <c r="H8" s="21">
        <v>0</v>
      </c>
      <c r="I8" s="21">
        <v>0</v>
      </c>
      <c r="J8" s="21">
        <v>200</v>
      </c>
      <c r="K8" s="21">
        <v>0</v>
      </c>
      <c r="L8" s="21">
        <v>0</v>
      </c>
      <c r="M8" s="21">
        <v>100</v>
      </c>
      <c r="N8" s="21">
        <v>100</v>
      </c>
      <c r="O8" s="21">
        <v>100</v>
      </c>
      <c r="P8" s="21">
        <v>100</v>
      </c>
      <c r="Q8" s="21">
        <v>0</v>
      </c>
      <c r="R8" s="21">
        <v>0</v>
      </c>
      <c r="S8" s="2"/>
      <c r="T8" s="2"/>
      <c r="U8" s="2"/>
      <c r="V8" s="2"/>
    </row>
    <row r="9" spans="1:22" ht="36.75" customHeight="1" x14ac:dyDescent="0.25">
      <c r="A9" s="17">
        <v>6</v>
      </c>
      <c r="B9" s="18" t="s">
        <v>12</v>
      </c>
      <c r="C9" s="18" t="s">
        <v>65</v>
      </c>
      <c r="D9" s="20">
        <v>396</v>
      </c>
      <c r="E9" s="25">
        <v>1533</v>
      </c>
      <c r="F9" s="21">
        <v>211.869</v>
      </c>
      <c r="G9" s="21">
        <v>80</v>
      </c>
      <c r="H9" s="21">
        <v>80</v>
      </c>
      <c r="I9" s="21">
        <v>123.75</v>
      </c>
      <c r="J9" s="21">
        <v>88.2</v>
      </c>
      <c r="K9" s="21">
        <v>0</v>
      </c>
      <c r="L9" s="21">
        <v>0</v>
      </c>
      <c r="M9" s="22">
        <v>74</v>
      </c>
      <c r="N9" s="22">
        <v>40</v>
      </c>
      <c r="O9" s="22">
        <v>54.05</v>
      </c>
      <c r="P9" s="21">
        <v>100</v>
      </c>
      <c r="Q9" s="21">
        <v>0</v>
      </c>
      <c r="R9" s="21">
        <v>0</v>
      </c>
      <c r="S9" s="2"/>
      <c r="T9" s="2"/>
      <c r="U9" s="2"/>
      <c r="V9" s="2"/>
    </row>
    <row r="10" spans="1:22" ht="39.75" customHeight="1" x14ac:dyDescent="0.25">
      <c r="A10" s="17">
        <v>7</v>
      </c>
      <c r="B10" s="18" t="s">
        <v>13</v>
      </c>
      <c r="C10" s="18" t="s">
        <v>14</v>
      </c>
      <c r="D10" s="20">
        <v>18</v>
      </c>
      <c r="E10" s="24">
        <v>8.3190000000000008</v>
      </c>
      <c r="F10" s="21">
        <v>46.218000000000004</v>
      </c>
      <c r="G10" s="21">
        <v>18</v>
      </c>
      <c r="H10" s="21">
        <v>3.11</v>
      </c>
      <c r="I10" s="21">
        <v>17.266999999999999</v>
      </c>
      <c r="J10" s="21">
        <v>18</v>
      </c>
      <c r="K10" s="21">
        <v>0</v>
      </c>
      <c r="L10" s="21">
        <v>0</v>
      </c>
      <c r="M10" s="21">
        <v>18</v>
      </c>
      <c r="N10" s="21">
        <v>0</v>
      </c>
      <c r="O10" s="21">
        <v>0</v>
      </c>
      <c r="P10" s="21">
        <v>10</v>
      </c>
      <c r="Q10" s="21">
        <v>0</v>
      </c>
      <c r="R10" s="21">
        <v>0</v>
      </c>
      <c r="S10" s="2"/>
      <c r="T10" s="2"/>
      <c r="U10" s="2"/>
      <c r="V10" s="2"/>
    </row>
    <row r="11" spans="1:22" ht="44.25" customHeight="1" x14ac:dyDescent="0.25">
      <c r="A11" s="17">
        <v>8</v>
      </c>
      <c r="B11" s="26" t="s">
        <v>52</v>
      </c>
      <c r="C11" s="18" t="s">
        <v>43</v>
      </c>
      <c r="D11" s="21"/>
      <c r="E11" s="21">
        <v>0</v>
      </c>
      <c r="F11" s="21"/>
      <c r="G11" s="21"/>
      <c r="H11" s="21">
        <v>0</v>
      </c>
      <c r="I11" s="21"/>
      <c r="J11" s="21">
        <v>0</v>
      </c>
      <c r="K11" s="21">
        <v>557.1</v>
      </c>
      <c r="L11" s="21">
        <v>601.80999999999995</v>
      </c>
      <c r="M11" s="21">
        <v>0</v>
      </c>
      <c r="N11" s="21">
        <v>346.77</v>
      </c>
      <c r="O11" s="21">
        <v>0</v>
      </c>
      <c r="P11" s="22"/>
      <c r="Q11" s="22"/>
      <c r="R11" s="22"/>
      <c r="S11" s="2"/>
      <c r="T11" s="2"/>
      <c r="U11" s="2"/>
      <c r="V11" s="2"/>
    </row>
    <row r="12" spans="1:22" ht="53.25" customHeight="1" x14ac:dyDescent="0.25">
      <c r="A12" s="17">
        <v>9</v>
      </c>
      <c r="B12" s="18" t="s">
        <v>19</v>
      </c>
      <c r="C12" s="18" t="s">
        <v>20</v>
      </c>
      <c r="D12" s="25">
        <v>220</v>
      </c>
      <c r="E12" s="21">
        <v>150.83000000000001</v>
      </c>
      <c r="F12" s="21">
        <f>150.83/220*100</f>
        <v>68.559090909090912</v>
      </c>
      <c r="G12" s="21"/>
      <c r="H12" s="21">
        <v>3.62</v>
      </c>
      <c r="I12" s="21">
        <v>0</v>
      </c>
      <c r="J12" s="22"/>
      <c r="K12" s="22">
        <v>0</v>
      </c>
      <c r="L12" s="22"/>
      <c r="M12" s="22">
        <v>0</v>
      </c>
      <c r="N12" s="22">
        <v>0</v>
      </c>
      <c r="O12" s="22">
        <v>0</v>
      </c>
      <c r="P12" s="21">
        <v>0</v>
      </c>
      <c r="Q12" s="21"/>
      <c r="R12" s="22"/>
      <c r="S12" s="2"/>
      <c r="T12" s="2"/>
      <c r="U12" s="2"/>
      <c r="V12" s="2"/>
    </row>
    <row r="13" spans="1:22" ht="41.25" customHeight="1" x14ac:dyDescent="0.25">
      <c r="A13" s="17">
        <v>10</v>
      </c>
      <c r="B13" s="18" t="s">
        <v>21</v>
      </c>
      <c r="C13" s="18" t="s">
        <v>22</v>
      </c>
      <c r="D13" s="21">
        <v>2000</v>
      </c>
      <c r="E13" s="21">
        <v>1736.75</v>
      </c>
      <c r="F13" s="21">
        <v>86.837999999999994</v>
      </c>
      <c r="G13" s="21">
        <v>800</v>
      </c>
      <c r="H13" s="21">
        <v>800</v>
      </c>
      <c r="I13" s="21">
        <v>100</v>
      </c>
      <c r="J13" s="21">
        <v>2460.0500000000002</v>
      </c>
      <c r="K13" s="21">
        <v>0</v>
      </c>
      <c r="L13" s="21">
        <v>79.22</v>
      </c>
      <c r="M13" s="27">
        <v>0</v>
      </c>
      <c r="N13" s="25">
        <v>1308.54</v>
      </c>
      <c r="O13" s="27">
        <v>0</v>
      </c>
      <c r="P13" s="22"/>
      <c r="Q13" s="22"/>
      <c r="R13" s="22"/>
      <c r="S13" s="2"/>
      <c r="T13" s="2"/>
      <c r="U13" s="2"/>
      <c r="V13" s="2"/>
    </row>
    <row r="14" spans="1:22" ht="34.5" customHeight="1" x14ac:dyDescent="0.25">
      <c r="A14" s="17">
        <v>11</v>
      </c>
      <c r="B14" s="18" t="s">
        <v>23</v>
      </c>
      <c r="C14" s="18" t="s">
        <v>24</v>
      </c>
      <c r="D14" s="19"/>
      <c r="E14" s="19">
        <v>1012</v>
      </c>
      <c r="F14" s="19"/>
      <c r="G14" s="21">
        <v>1700</v>
      </c>
      <c r="H14" s="21">
        <v>1709.06</v>
      </c>
      <c r="I14" s="21">
        <v>100.533</v>
      </c>
      <c r="J14" s="22"/>
      <c r="K14" s="22">
        <v>673.29</v>
      </c>
      <c r="L14" s="22"/>
      <c r="M14" s="21">
        <v>2037</v>
      </c>
      <c r="N14" s="21">
        <v>2031</v>
      </c>
      <c r="O14" s="21">
        <v>99.71</v>
      </c>
      <c r="P14" s="21">
        <v>1750</v>
      </c>
      <c r="Q14" s="21">
        <v>350</v>
      </c>
      <c r="R14" s="21">
        <v>20</v>
      </c>
      <c r="S14" s="2"/>
      <c r="T14" s="2"/>
      <c r="U14" s="2"/>
      <c r="V14" s="2"/>
    </row>
    <row r="15" spans="1:22" ht="42.75" customHeight="1" x14ac:dyDescent="0.25">
      <c r="A15" s="17">
        <v>12</v>
      </c>
      <c r="B15" s="18" t="s">
        <v>25</v>
      </c>
      <c r="C15" s="18" t="s">
        <v>26</v>
      </c>
      <c r="D15" s="21">
        <v>88</v>
      </c>
      <c r="E15" s="21">
        <v>87.915999999999997</v>
      </c>
      <c r="F15" s="21">
        <v>99.905000000000001</v>
      </c>
      <c r="G15" s="21">
        <v>100</v>
      </c>
      <c r="H15" s="21">
        <v>99.950999999999993</v>
      </c>
      <c r="I15" s="21">
        <v>99.950999999999993</v>
      </c>
      <c r="J15" s="21">
        <v>100</v>
      </c>
      <c r="K15" s="21">
        <v>59.77</v>
      </c>
      <c r="L15" s="21">
        <v>59.768999999999998</v>
      </c>
      <c r="M15" s="21">
        <v>84</v>
      </c>
      <c r="N15" s="21">
        <v>133.4</v>
      </c>
      <c r="O15" s="21">
        <v>158.75</v>
      </c>
      <c r="P15" s="21">
        <v>100</v>
      </c>
      <c r="Q15" s="21">
        <v>82.213999999999999</v>
      </c>
      <c r="R15" s="21">
        <v>82.213999999999999</v>
      </c>
      <c r="S15" s="2"/>
      <c r="T15" s="2"/>
      <c r="U15" s="2"/>
      <c r="V15" s="2"/>
    </row>
    <row r="16" spans="1:22" ht="40.5" customHeight="1" x14ac:dyDescent="0.25">
      <c r="A16" s="17">
        <v>13</v>
      </c>
      <c r="B16" s="18" t="s">
        <v>27</v>
      </c>
      <c r="C16" s="18" t="s">
        <v>80</v>
      </c>
      <c r="D16" s="21">
        <v>264</v>
      </c>
      <c r="E16" s="28">
        <v>839</v>
      </c>
      <c r="F16" s="20">
        <f>839/264*100</f>
        <v>317.80303030303031</v>
      </c>
      <c r="G16" s="21">
        <v>120</v>
      </c>
      <c r="H16" s="21">
        <v>99</v>
      </c>
      <c r="I16" s="21">
        <v>66.667000000000002</v>
      </c>
      <c r="J16" s="21">
        <v>220</v>
      </c>
      <c r="K16" s="21">
        <v>0</v>
      </c>
      <c r="L16" s="21">
        <v>0</v>
      </c>
      <c r="M16" s="21">
        <v>150</v>
      </c>
      <c r="N16" s="21">
        <v>100</v>
      </c>
      <c r="O16" s="21">
        <v>66.67</v>
      </c>
      <c r="P16" s="21">
        <v>150</v>
      </c>
      <c r="Q16" s="21">
        <v>0</v>
      </c>
      <c r="R16" s="21">
        <v>0</v>
      </c>
      <c r="S16" s="2"/>
      <c r="T16" s="2"/>
      <c r="U16" s="2"/>
      <c r="V16" s="2"/>
    </row>
    <row r="17" spans="1:22" ht="39" customHeight="1" x14ac:dyDescent="0.25">
      <c r="A17" s="17">
        <v>14</v>
      </c>
      <c r="B17" s="18" t="s">
        <v>30</v>
      </c>
      <c r="C17" s="18" t="s">
        <v>31</v>
      </c>
      <c r="D17" s="21">
        <v>275</v>
      </c>
      <c r="E17" s="21">
        <v>70.930000000000007</v>
      </c>
      <c r="F17" s="21">
        <v>0</v>
      </c>
      <c r="G17" s="21">
        <v>250</v>
      </c>
      <c r="H17" s="21">
        <v>40</v>
      </c>
      <c r="I17" s="21">
        <v>16</v>
      </c>
      <c r="J17" s="21">
        <v>200</v>
      </c>
      <c r="K17" s="21">
        <v>13.69</v>
      </c>
      <c r="L17" s="21">
        <v>6.85</v>
      </c>
      <c r="M17" s="21">
        <v>75</v>
      </c>
      <c r="N17" s="21">
        <v>15</v>
      </c>
      <c r="O17" s="21">
        <v>20</v>
      </c>
      <c r="P17" s="21">
        <v>75</v>
      </c>
      <c r="Q17" s="21">
        <v>2.8769999999999998</v>
      </c>
      <c r="R17" s="21">
        <v>3.84</v>
      </c>
      <c r="S17" s="2"/>
      <c r="T17" s="2"/>
      <c r="U17" s="2"/>
      <c r="V17" s="2"/>
    </row>
    <row r="18" spans="1:22" ht="36.75" customHeight="1" x14ac:dyDescent="0.25">
      <c r="A18" s="17">
        <v>15</v>
      </c>
      <c r="B18" s="18" t="s">
        <v>32</v>
      </c>
      <c r="C18" s="18" t="s">
        <v>33</v>
      </c>
      <c r="D18" s="21"/>
      <c r="E18" s="21"/>
      <c r="F18" s="21"/>
      <c r="G18" s="21">
        <v>250</v>
      </c>
      <c r="H18" s="21">
        <v>130</v>
      </c>
      <c r="I18" s="21">
        <v>52</v>
      </c>
      <c r="J18" s="21">
        <v>100</v>
      </c>
      <c r="K18" s="21">
        <v>18.75</v>
      </c>
      <c r="L18" s="21">
        <v>18.75</v>
      </c>
      <c r="M18" s="21">
        <v>25</v>
      </c>
      <c r="N18" s="21">
        <v>85</v>
      </c>
      <c r="O18" s="21">
        <v>340</v>
      </c>
      <c r="P18" s="21">
        <v>25</v>
      </c>
      <c r="Q18" s="22">
        <v>0</v>
      </c>
      <c r="R18" s="22">
        <v>0</v>
      </c>
      <c r="S18" s="2"/>
      <c r="T18" s="2"/>
      <c r="U18" s="2"/>
      <c r="V18" s="2"/>
    </row>
    <row r="19" spans="1:22" ht="36" customHeight="1" x14ac:dyDescent="0.25">
      <c r="A19" s="17">
        <v>16</v>
      </c>
      <c r="B19" s="18" t="s">
        <v>34</v>
      </c>
      <c r="C19" s="18" t="s">
        <v>35</v>
      </c>
      <c r="D19" s="21">
        <v>450</v>
      </c>
      <c r="E19" s="21">
        <v>848.43600000000004</v>
      </c>
      <c r="F19" s="21">
        <v>188.541</v>
      </c>
      <c r="G19" s="21">
        <v>500</v>
      </c>
      <c r="H19" s="21">
        <v>500</v>
      </c>
      <c r="I19" s="21">
        <v>100</v>
      </c>
      <c r="J19" s="21">
        <v>500</v>
      </c>
      <c r="K19" s="21">
        <v>492.82</v>
      </c>
      <c r="L19" s="21">
        <v>98.56</v>
      </c>
      <c r="M19" s="21">
        <v>420</v>
      </c>
      <c r="N19" s="22">
        <v>420</v>
      </c>
      <c r="O19" s="22">
        <v>100</v>
      </c>
      <c r="P19" s="21">
        <v>400</v>
      </c>
      <c r="Q19" s="21">
        <v>398.79700000000003</v>
      </c>
      <c r="R19" s="21">
        <v>99.7</v>
      </c>
      <c r="S19" s="2"/>
      <c r="T19" s="2"/>
      <c r="U19" s="2"/>
      <c r="V19" s="2"/>
    </row>
    <row r="20" spans="1:22" ht="45.75" customHeight="1" x14ac:dyDescent="0.25">
      <c r="A20" s="17">
        <v>17</v>
      </c>
      <c r="B20" s="18" t="s">
        <v>36</v>
      </c>
      <c r="C20" s="18" t="s">
        <v>37</v>
      </c>
      <c r="D20" s="21">
        <v>10</v>
      </c>
      <c r="E20" s="21">
        <v>0</v>
      </c>
      <c r="F20" s="21">
        <v>0</v>
      </c>
      <c r="G20" s="21">
        <v>34</v>
      </c>
      <c r="H20" s="21">
        <v>0</v>
      </c>
      <c r="I20" s="21">
        <v>0</v>
      </c>
      <c r="J20" s="21">
        <v>50</v>
      </c>
      <c r="K20" s="21">
        <v>0</v>
      </c>
      <c r="L20" s="21">
        <v>0</v>
      </c>
      <c r="M20" s="21">
        <v>42</v>
      </c>
      <c r="N20" s="21">
        <v>0</v>
      </c>
      <c r="O20" s="21">
        <v>0</v>
      </c>
      <c r="P20" s="21">
        <v>1</v>
      </c>
      <c r="Q20" s="21">
        <v>0</v>
      </c>
      <c r="R20" s="21">
        <v>0</v>
      </c>
      <c r="S20" s="2"/>
      <c r="T20" s="2"/>
      <c r="U20" s="2"/>
      <c r="V20" s="2"/>
    </row>
    <row r="21" spans="1:22" ht="44.25" customHeight="1" x14ac:dyDescent="0.25">
      <c r="A21" s="17">
        <v>18</v>
      </c>
      <c r="B21" s="18" t="s">
        <v>38</v>
      </c>
      <c r="C21" s="18" t="s">
        <v>70</v>
      </c>
      <c r="D21" s="21">
        <v>1000</v>
      </c>
      <c r="E21" s="29">
        <v>245.95</v>
      </c>
      <c r="F21" s="21">
        <v>25.486000000000001</v>
      </c>
      <c r="G21" s="21">
        <v>1200</v>
      </c>
      <c r="H21" s="21">
        <v>209.85</v>
      </c>
      <c r="I21" s="21">
        <v>17.556999999999999</v>
      </c>
      <c r="J21" s="21">
        <v>715.75</v>
      </c>
      <c r="K21" s="21">
        <v>112.85</v>
      </c>
      <c r="L21" s="21">
        <v>16.27</v>
      </c>
      <c r="M21" s="21">
        <v>715</v>
      </c>
      <c r="N21" s="22">
        <v>674.27</v>
      </c>
      <c r="O21" s="22">
        <v>94.3</v>
      </c>
      <c r="P21" s="21">
        <v>550</v>
      </c>
      <c r="Q21" s="21">
        <v>0</v>
      </c>
      <c r="R21" s="21">
        <v>0</v>
      </c>
      <c r="S21" s="2"/>
      <c r="T21" s="2"/>
      <c r="U21" s="2"/>
      <c r="V21" s="2"/>
    </row>
    <row r="22" spans="1:22" ht="48" customHeight="1" x14ac:dyDescent="0.25">
      <c r="A22" s="17">
        <v>19</v>
      </c>
      <c r="B22" s="18"/>
      <c r="C22" s="18" t="s">
        <v>71</v>
      </c>
      <c r="D22" s="21"/>
      <c r="E22" s="21">
        <v>1100</v>
      </c>
      <c r="F22" s="21"/>
      <c r="G22" s="21"/>
      <c r="H22" s="21">
        <v>0</v>
      </c>
      <c r="I22" s="21"/>
      <c r="J22" s="21"/>
      <c r="K22" s="21">
        <v>0</v>
      </c>
      <c r="L22" s="21"/>
      <c r="M22" s="21"/>
      <c r="N22" s="22">
        <v>0</v>
      </c>
      <c r="O22" s="22"/>
      <c r="P22" s="21"/>
      <c r="Q22" s="21"/>
      <c r="R22" s="21"/>
      <c r="S22" s="2"/>
      <c r="T22" s="2">
        <f>SUM(P4:P30,P34:P40)</f>
        <v>5336</v>
      </c>
      <c r="U22" s="2"/>
      <c r="V22" s="2"/>
    </row>
    <row r="23" spans="1:22" ht="51.75" customHeight="1" x14ac:dyDescent="0.25">
      <c r="A23" s="17">
        <v>20</v>
      </c>
      <c r="B23" s="18"/>
      <c r="C23" s="18" t="s">
        <v>72</v>
      </c>
      <c r="D23" s="21"/>
      <c r="E23" s="29">
        <v>990.35</v>
      </c>
      <c r="F23" s="21"/>
      <c r="G23" s="21"/>
      <c r="H23" s="21">
        <v>0</v>
      </c>
      <c r="I23" s="21"/>
      <c r="J23" s="21"/>
      <c r="K23" s="21">
        <v>0</v>
      </c>
      <c r="L23" s="21"/>
      <c r="M23" s="21"/>
      <c r="N23" s="22">
        <v>0</v>
      </c>
      <c r="O23" s="22"/>
      <c r="P23" s="21"/>
      <c r="Q23" s="21"/>
      <c r="R23" s="21"/>
      <c r="S23" s="2"/>
      <c r="T23" s="2"/>
      <c r="U23" s="2"/>
      <c r="V23" s="2"/>
    </row>
    <row r="24" spans="1:22" ht="13.5" customHeight="1" x14ac:dyDescent="0.25">
      <c r="A24" s="17"/>
      <c r="B24" s="18"/>
      <c r="C24" s="1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2"/>
      <c r="P24" s="21"/>
      <c r="Q24" s="21"/>
      <c r="R24" s="21"/>
      <c r="S24" s="2"/>
      <c r="T24" s="2"/>
      <c r="U24" s="2"/>
      <c r="V24" s="2"/>
    </row>
    <row r="25" spans="1:22" ht="42" customHeight="1" x14ac:dyDescent="0.25">
      <c r="A25" s="17">
        <v>21</v>
      </c>
      <c r="B25" s="18" t="s">
        <v>56</v>
      </c>
      <c r="C25" s="18" t="s">
        <v>57</v>
      </c>
      <c r="D25" s="21">
        <v>12</v>
      </c>
      <c r="E25" s="21">
        <v>0</v>
      </c>
      <c r="F25" s="21">
        <v>0</v>
      </c>
      <c r="G25" s="21"/>
      <c r="H25" s="21">
        <v>0</v>
      </c>
      <c r="I25" s="21"/>
      <c r="J25" s="21"/>
      <c r="K25" s="21"/>
      <c r="L25" s="21"/>
      <c r="M25" s="21"/>
      <c r="N25" s="22"/>
      <c r="O25" s="22"/>
      <c r="P25" s="21"/>
      <c r="Q25" s="21"/>
      <c r="R25" s="21"/>
      <c r="S25" s="2"/>
      <c r="T25" s="2"/>
      <c r="U25" s="2"/>
      <c r="V25" s="2"/>
    </row>
    <row r="26" spans="1:22" ht="45.75" customHeight="1" x14ac:dyDescent="0.25">
      <c r="A26" s="17">
        <v>22</v>
      </c>
      <c r="B26" s="18" t="s">
        <v>64</v>
      </c>
      <c r="C26" s="18" t="s">
        <v>45</v>
      </c>
      <c r="D26" s="21">
        <v>0</v>
      </c>
      <c r="E26" s="21">
        <v>0</v>
      </c>
      <c r="F26" s="21"/>
      <c r="G26" s="21"/>
      <c r="H26" s="21">
        <v>0</v>
      </c>
      <c r="I26" s="21"/>
      <c r="J26" s="21"/>
      <c r="K26" s="21"/>
      <c r="L26" s="21"/>
      <c r="M26" s="21">
        <v>600</v>
      </c>
      <c r="N26" s="21">
        <v>150</v>
      </c>
      <c r="O26" s="21">
        <v>25</v>
      </c>
      <c r="P26" s="21">
        <v>1000</v>
      </c>
      <c r="Q26" s="21">
        <v>0</v>
      </c>
      <c r="R26" s="21">
        <v>0</v>
      </c>
      <c r="S26" s="2"/>
      <c r="T26" s="2"/>
      <c r="U26" s="2"/>
      <c r="V26" s="2"/>
    </row>
    <row r="27" spans="1:22" ht="45" customHeight="1" x14ac:dyDescent="0.25">
      <c r="A27" s="17">
        <v>23</v>
      </c>
      <c r="B27" s="18" t="s">
        <v>60</v>
      </c>
      <c r="C27" s="18" t="s">
        <v>61</v>
      </c>
      <c r="D27" s="21">
        <v>0</v>
      </c>
      <c r="E27" s="21">
        <v>0</v>
      </c>
      <c r="F27" s="21">
        <v>0</v>
      </c>
      <c r="G27" s="21"/>
      <c r="H27" s="21"/>
      <c r="I27" s="21"/>
      <c r="J27" s="21"/>
      <c r="K27" s="21"/>
      <c r="L27" s="21"/>
      <c r="M27" s="21"/>
      <c r="N27" s="22"/>
      <c r="O27" s="22"/>
      <c r="P27" s="21"/>
      <c r="Q27" s="21"/>
      <c r="R27" s="21"/>
      <c r="S27" s="2"/>
      <c r="T27" s="2"/>
      <c r="U27" s="2"/>
      <c r="V27" s="2"/>
    </row>
    <row r="28" spans="1:22" ht="35.25" customHeight="1" x14ac:dyDescent="0.25">
      <c r="A28" s="17">
        <v>24</v>
      </c>
      <c r="B28" s="30" t="s">
        <v>62</v>
      </c>
      <c r="C28" s="18" t="s">
        <v>63</v>
      </c>
      <c r="D28" s="21">
        <v>0</v>
      </c>
      <c r="E28" s="21">
        <v>0</v>
      </c>
      <c r="F28" s="21">
        <v>0</v>
      </c>
      <c r="G28" s="21"/>
      <c r="H28" s="21"/>
      <c r="I28" s="21"/>
      <c r="J28" s="21"/>
      <c r="K28" s="21"/>
      <c r="L28" s="21"/>
      <c r="M28" s="21"/>
      <c r="N28" s="22"/>
      <c r="O28" s="22"/>
      <c r="P28" s="21"/>
      <c r="Q28" s="21"/>
      <c r="R28" s="21"/>
      <c r="S28" s="2"/>
      <c r="T28" s="2"/>
      <c r="U28" s="2"/>
      <c r="V28" s="2"/>
    </row>
    <row r="29" spans="1:22" ht="36" customHeight="1" x14ac:dyDescent="0.25">
      <c r="A29" s="17">
        <v>25</v>
      </c>
      <c r="B29" s="26" t="s">
        <v>47</v>
      </c>
      <c r="C29" s="18" t="s">
        <v>48</v>
      </c>
      <c r="D29" s="21"/>
      <c r="E29" s="21">
        <v>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50</v>
      </c>
      <c r="Q29" s="21">
        <v>0</v>
      </c>
      <c r="R29" s="21">
        <v>0</v>
      </c>
      <c r="S29" s="2"/>
      <c r="T29" s="2"/>
      <c r="U29" s="2"/>
      <c r="V29" s="2"/>
    </row>
    <row r="30" spans="1:22" ht="47.25" customHeight="1" x14ac:dyDescent="0.25">
      <c r="A30" s="17">
        <v>26</v>
      </c>
      <c r="B30" s="26" t="s">
        <v>49</v>
      </c>
      <c r="C30" s="18" t="s">
        <v>50</v>
      </c>
      <c r="D30" s="21"/>
      <c r="E30" s="21">
        <v>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>
        <v>47</v>
      </c>
      <c r="Q30" s="21">
        <v>0</v>
      </c>
      <c r="R30" s="21">
        <v>0</v>
      </c>
      <c r="S30" s="2"/>
      <c r="T30" s="2"/>
      <c r="U30" s="2"/>
      <c r="V30" s="2"/>
    </row>
    <row r="31" spans="1:22" x14ac:dyDescent="0.25">
      <c r="A31" s="17"/>
      <c r="B31" s="18"/>
      <c r="C31" s="11" t="s">
        <v>66</v>
      </c>
      <c r="D31" s="12">
        <f>SUM(D4:D30)</f>
        <v>6008</v>
      </c>
      <c r="E31" s="12">
        <f>SUM(E4:E30)</f>
        <v>9491.2110000000011</v>
      </c>
      <c r="F31" s="12">
        <f>E31/D31*100</f>
        <v>157.97621504660455</v>
      </c>
      <c r="G31" s="12">
        <f>SUM(G4:G30)</f>
        <v>6472</v>
      </c>
      <c r="H31" s="12">
        <f>SUM(H4:H30)</f>
        <v>4225.5630000000001</v>
      </c>
      <c r="I31" s="12">
        <v>60.82</v>
      </c>
      <c r="J31" s="31">
        <f>SUM(J4:J30)</f>
        <v>5402</v>
      </c>
      <c r="K31" s="32">
        <f>SUM(K4:K30)</f>
        <v>2162.39</v>
      </c>
      <c r="L31" s="32">
        <v>63.4</v>
      </c>
      <c r="M31" s="33">
        <f>SUM(M4:M30)</f>
        <v>4970</v>
      </c>
      <c r="N31" s="34">
        <f>SUM(N4:N30)</f>
        <v>5875.0399999999991</v>
      </c>
      <c r="O31" s="12">
        <v>166.77</v>
      </c>
      <c r="P31" s="33">
        <f>SUM(P4:P30)</f>
        <v>4942</v>
      </c>
      <c r="Q31" s="35">
        <f>SUM(Q4:Q30)</f>
        <v>836.10100000000011</v>
      </c>
      <c r="R31" s="35">
        <f>Q31/P31*100</f>
        <v>16.918271954674225</v>
      </c>
      <c r="S31" s="2"/>
      <c r="T31" s="2"/>
      <c r="U31" s="2"/>
      <c r="V31" s="2"/>
    </row>
    <row r="32" spans="1:22" ht="9.75" customHeight="1" x14ac:dyDescent="0.25">
      <c r="A32" s="36"/>
      <c r="B32" s="37"/>
      <c r="C32" s="37"/>
      <c r="D32" s="38"/>
      <c r="E32" s="38"/>
      <c r="F32" s="38"/>
      <c r="G32" s="38"/>
      <c r="H32" s="38"/>
      <c r="I32" s="38"/>
      <c r="J32" s="39"/>
      <c r="K32" s="39"/>
      <c r="L32" s="39"/>
      <c r="M32" s="39"/>
      <c r="N32" s="39"/>
      <c r="O32" s="39"/>
      <c r="P32" s="39"/>
      <c r="Q32" s="39"/>
      <c r="R32" s="39"/>
      <c r="S32" s="2"/>
      <c r="T32" s="2"/>
      <c r="U32" s="2"/>
      <c r="V32" s="2"/>
    </row>
    <row r="33" spans="1:22" x14ac:dyDescent="0.25">
      <c r="A33" s="36"/>
      <c r="B33" s="37"/>
      <c r="C33" s="40" t="s">
        <v>67</v>
      </c>
      <c r="D33" s="38"/>
      <c r="E33" s="38"/>
      <c r="F33" s="38"/>
      <c r="G33" s="38"/>
      <c r="H33" s="38"/>
      <c r="I33" s="38"/>
      <c r="J33" s="39"/>
      <c r="K33" s="39"/>
      <c r="L33" s="39"/>
      <c r="M33" s="39"/>
      <c r="N33" s="39"/>
      <c r="O33" s="39"/>
      <c r="P33" s="39"/>
      <c r="Q33" s="39"/>
      <c r="R33" s="39"/>
    </row>
    <row r="34" spans="1:22" ht="38.25" customHeight="1" x14ac:dyDescent="0.25">
      <c r="A34" s="41">
        <v>27</v>
      </c>
      <c r="B34" s="42" t="s">
        <v>54</v>
      </c>
      <c r="C34" s="42" t="s">
        <v>55</v>
      </c>
      <c r="D34" s="43">
        <v>137</v>
      </c>
      <c r="E34" s="44">
        <v>0</v>
      </c>
      <c r="F34" s="45">
        <v>0</v>
      </c>
      <c r="G34" s="45"/>
      <c r="H34" s="45">
        <v>0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2"/>
      <c r="T34" s="2"/>
      <c r="U34" s="2"/>
      <c r="V34" s="2"/>
    </row>
    <row r="35" spans="1:22" ht="47.25" customHeight="1" x14ac:dyDescent="0.25">
      <c r="A35" s="41">
        <v>28</v>
      </c>
      <c r="B35" s="42" t="s">
        <v>15</v>
      </c>
      <c r="C35" s="42" t="s">
        <v>16</v>
      </c>
      <c r="D35" s="45">
        <v>16.5</v>
      </c>
      <c r="E35" s="45">
        <v>10.199999999999999</v>
      </c>
      <c r="F35" s="45">
        <v>61.18</v>
      </c>
      <c r="G35" s="45">
        <v>18</v>
      </c>
      <c r="H35" s="45">
        <v>11.18</v>
      </c>
      <c r="I35" s="45">
        <v>62.110999999999997</v>
      </c>
      <c r="J35" s="45">
        <v>18</v>
      </c>
      <c r="K35" s="45">
        <v>0.9</v>
      </c>
      <c r="L35" s="45">
        <v>40</v>
      </c>
      <c r="M35" s="45">
        <v>16</v>
      </c>
      <c r="N35" s="46">
        <v>16</v>
      </c>
      <c r="O35" s="46">
        <v>100</v>
      </c>
      <c r="P35" s="45">
        <v>16</v>
      </c>
      <c r="Q35" s="45">
        <v>0</v>
      </c>
      <c r="R35" s="45">
        <v>0</v>
      </c>
      <c r="S35" s="2"/>
      <c r="T35" s="2"/>
      <c r="U35" s="2"/>
      <c r="V35" s="2"/>
    </row>
    <row r="36" spans="1:22" ht="33" customHeight="1" x14ac:dyDescent="0.25">
      <c r="A36" s="41">
        <v>30</v>
      </c>
      <c r="B36" s="42" t="s">
        <v>17</v>
      </c>
      <c r="C36" s="42" t="s">
        <v>18</v>
      </c>
      <c r="D36" s="39">
        <v>0.5</v>
      </c>
      <c r="E36" s="45">
        <v>0.16</v>
      </c>
      <c r="F36" s="45">
        <v>32</v>
      </c>
      <c r="G36" s="45">
        <v>1</v>
      </c>
      <c r="H36" s="45">
        <v>0.24</v>
      </c>
      <c r="I36" s="45">
        <v>24.32</v>
      </c>
      <c r="J36" s="45">
        <v>1</v>
      </c>
      <c r="K36" s="45">
        <v>0.2</v>
      </c>
      <c r="L36" s="45">
        <v>19.920000000000002</v>
      </c>
      <c r="M36" s="45">
        <v>1</v>
      </c>
      <c r="N36" s="45">
        <v>0.05</v>
      </c>
      <c r="O36" s="45">
        <v>4.5599999999999996</v>
      </c>
      <c r="P36" s="45">
        <v>1</v>
      </c>
      <c r="Q36" s="45">
        <v>0</v>
      </c>
      <c r="R36" s="45">
        <v>0</v>
      </c>
      <c r="S36" s="2"/>
      <c r="T36" s="2"/>
      <c r="U36" s="2"/>
      <c r="V36" s="2"/>
    </row>
    <row r="37" spans="1:22" ht="43.5" customHeight="1" x14ac:dyDescent="0.25">
      <c r="A37" s="41">
        <v>31</v>
      </c>
      <c r="B37" s="42" t="s">
        <v>28</v>
      </c>
      <c r="C37" s="42" t="s">
        <v>29</v>
      </c>
      <c r="D37" s="45">
        <v>330</v>
      </c>
      <c r="E37" s="45">
        <v>30</v>
      </c>
      <c r="F37" s="45">
        <v>9.0909999999999993</v>
      </c>
      <c r="G37" s="45">
        <v>251</v>
      </c>
      <c r="H37" s="45">
        <v>70</v>
      </c>
      <c r="I37" s="45">
        <v>27.888000000000002</v>
      </c>
      <c r="J37" s="45">
        <v>80</v>
      </c>
      <c r="K37" s="45">
        <v>40</v>
      </c>
      <c r="L37" s="45">
        <v>50</v>
      </c>
      <c r="M37" s="45">
        <v>68</v>
      </c>
      <c r="N37" s="45">
        <v>62</v>
      </c>
      <c r="O37" s="46">
        <v>91.18</v>
      </c>
      <c r="P37" s="46">
        <v>80</v>
      </c>
      <c r="Q37" s="46">
        <v>2.5</v>
      </c>
      <c r="R37" s="46">
        <v>3.13</v>
      </c>
      <c r="S37" s="2"/>
      <c r="T37" s="2"/>
      <c r="U37" s="2"/>
      <c r="V37" s="2"/>
    </row>
    <row r="38" spans="1:22" ht="62.25" customHeight="1" x14ac:dyDescent="0.25">
      <c r="A38" s="41">
        <v>32</v>
      </c>
      <c r="B38" s="42" t="s">
        <v>58</v>
      </c>
      <c r="C38" s="42" t="s">
        <v>59</v>
      </c>
      <c r="D38" s="45">
        <v>700</v>
      </c>
      <c r="E38" s="45">
        <v>500</v>
      </c>
      <c r="F38" s="45">
        <v>71.429000000000002</v>
      </c>
      <c r="G38" s="45"/>
      <c r="H38" s="45">
        <v>0</v>
      </c>
      <c r="I38" s="45"/>
      <c r="J38" s="45"/>
      <c r="K38" s="45"/>
      <c r="L38" s="45"/>
      <c r="M38" s="45"/>
      <c r="N38" s="46"/>
      <c r="O38" s="46"/>
      <c r="P38" s="45"/>
      <c r="Q38" s="45"/>
      <c r="R38" s="45"/>
      <c r="S38" s="2"/>
      <c r="T38" s="2"/>
      <c r="U38" s="2"/>
      <c r="V38" s="2"/>
    </row>
    <row r="39" spans="1:22" ht="39.75" customHeight="1" x14ac:dyDescent="0.25">
      <c r="A39" s="41">
        <v>33</v>
      </c>
      <c r="B39" s="42" t="s">
        <v>39</v>
      </c>
      <c r="C39" s="42" t="s">
        <v>40</v>
      </c>
      <c r="D39" s="45">
        <v>0</v>
      </c>
      <c r="E39" s="45">
        <v>0</v>
      </c>
      <c r="F39" s="45">
        <v>0</v>
      </c>
      <c r="G39" s="45">
        <v>350</v>
      </c>
      <c r="H39" s="45">
        <v>0</v>
      </c>
      <c r="I39" s="45">
        <v>0</v>
      </c>
      <c r="J39" s="45">
        <v>100</v>
      </c>
      <c r="K39" s="45">
        <v>7.5</v>
      </c>
      <c r="L39" s="45">
        <v>7.5</v>
      </c>
      <c r="M39" s="45">
        <v>84</v>
      </c>
      <c r="N39" s="45">
        <v>47.75</v>
      </c>
      <c r="O39" s="45">
        <v>56.84</v>
      </c>
      <c r="P39" s="45">
        <v>100</v>
      </c>
      <c r="Q39" s="45">
        <v>0</v>
      </c>
      <c r="R39" s="46">
        <v>0</v>
      </c>
      <c r="S39" s="2"/>
      <c r="T39" s="2"/>
      <c r="U39" s="2"/>
      <c r="V39" s="2"/>
    </row>
    <row r="40" spans="1:22" x14ac:dyDescent="0.25">
      <c r="A40" s="47"/>
      <c r="B40" s="48"/>
      <c r="C40" s="49" t="s">
        <v>66</v>
      </c>
      <c r="D40" s="50">
        <f>SUM(D34:D39)</f>
        <v>1184</v>
      </c>
      <c r="E40" s="50">
        <f>SUM(E34:E39)</f>
        <v>540.36</v>
      </c>
      <c r="F40" s="50">
        <f>E40/D40*100</f>
        <v>45.638513513513516</v>
      </c>
      <c r="G40" s="50">
        <f>SUM(G34:G39)</f>
        <v>620</v>
      </c>
      <c r="H40" s="50">
        <f>SUM(H34:H39)</f>
        <v>81.42</v>
      </c>
      <c r="I40" s="50">
        <f>H40/G40*100</f>
        <v>13.132258064516128</v>
      </c>
      <c r="J40" s="51">
        <f>SUM(J34:J39)</f>
        <v>199</v>
      </c>
      <c r="K40" s="51">
        <f>SUM(K34:K39)</f>
        <v>48.6</v>
      </c>
      <c r="L40" s="51">
        <f>K40/J40*100</f>
        <v>24.422110552763819</v>
      </c>
      <c r="M40" s="51">
        <f>SUM(M34:M39)</f>
        <v>169</v>
      </c>
      <c r="N40" s="51">
        <f>SUM(N34:N39)</f>
        <v>125.8</v>
      </c>
      <c r="O40" s="51">
        <f>N40/M40*100</f>
        <v>74.437869822485197</v>
      </c>
      <c r="P40" s="51">
        <f>SUM(P34:P39)</f>
        <v>197</v>
      </c>
      <c r="Q40" s="51">
        <f>SUM(Q34:Q39)</f>
        <v>2.5</v>
      </c>
      <c r="R40" s="51">
        <f>Q40/P40*100</f>
        <v>1.2690355329949239</v>
      </c>
    </row>
    <row r="41" spans="1:22" x14ac:dyDescent="0.25">
      <c r="A41" s="47"/>
      <c r="B41" s="48"/>
      <c r="C41" s="49" t="s">
        <v>73</v>
      </c>
      <c r="D41" s="50">
        <f>SUM(D31,D40)</f>
        <v>7192</v>
      </c>
      <c r="E41" s="50">
        <f>SUM(E31,E40)</f>
        <v>10031.571000000002</v>
      </c>
      <c r="F41" s="50">
        <f>E41/D41*100</f>
        <v>139.48235539488323</v>
      </c>
      <c r="G41" s="50">
        <f>SUM(G31,G40)</f>
        <v>7092</v>
      </c>
      <c r="H41" s="50">
        <f>SUM(H31,H40)</f>
        <v>4306.9830000000002</v>
      </c>
      <c r="I41" s="50">
        <f>H41/G41*100</f>
        <v>60.73016074450085</v>
      </c>
      <c r="J41" s="52">
        <f>SUM(J31,J40)</f>
        <v>5601</v>
      </c>
      <c r="K41" s="53">
        <f>SUM(K31,K40)</f>
        <v>2210.9899999999998</v>
      </c>
      <c r="L41" s="51">
        <f>K41/J41*100</f>
        <v>39.474915193715404</v>
      </c>
      <c r="M41" s="52">
        <f>SUM(M31,M40)</f>
        <v>5139</v>
      </c>
      <c r="N41" s="53">
        <f>SUM(N31,N40)</f>
        <v>6000.8399999999992</v>
      </c>
      <c r="O41" s="51">
        <f>N41/M41*100</f>
        <v>116.77057793345007</v>
      </c>
      <c r="P41" s="52">
        <f>SUM(P31,P40)</f>
        <v>5139</v>
      </c>
      <c r="Q41" s="51">
        <f>SUM(Q31,Q40)</f>
        <v>838.60100000000011</v>
      </c>
      <c r="R41" s="51">
        <f>Q41/P41*100</f>
        <v>16.318369332554976</v>
      </c>
    </row>
  </sheetData>
  <mergeCells count="6">
    <mergeCell ref="A1:R1"/>
    <mergeCell ref="D2:F2"/>
    <mergeCell ref="G2:I2"/>
    <mergeCell ref="M2:O2"/>
    <mergeCell ref="J2:L2"/>
    <mergeCell ref="P2:R2"/>
  </mergeCells>
  <pageMargins left="0.45" right="0.70866141732283472" top="0.74803149606299213" bottom="0.74803149606299213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topLeftCell="A4" workbookViewId="0">
      <selection activeCell="G19" sqref="G19"/>
    </sheetView>
  </sheetViews>
  <sheetFormatPr defaultRowHeight="15" x14ac:dyDescent="0.25"/>
  <cols>
    <col min="4" max="4" width="12.28515625" customWidth="1"/>
  </cols>
  <sheetData>
    <row r="3" spans="3:6" x14ac:dyDescent="0.25">
      <c r="C3" t="s">
        <v>79</v>
      </c>
    </row>
    <row r="6" spans="3:6" ht="45" x14ac:dyDescent="0.25">
      <c r="C6" s="4" t="s">
        <v>74</v>
      </c>
      <c r="D6" s="4" t="s">
        <v>75</v>
      </c>
      <c r="E6" s="5" t="s">
        <v>76</v>
      </c>
      <c r="F6" s="5" t="s">
        <v>77</v>
      </c>
    </row>
    <row r="7" spans="3:6" x14ac:dyDescent="0.25">
      <c r="C7" s="4" t="s">
        <v>53</v>
      </c>
      <c r="D7" s="4">
        <v>7192</v>
      </c>
      <c r="E7" s="9">
        <v>10031.57</v>
      </c>
      <c r="F7" s="4">
        <f t="shared" ref="F7:F12" si="0">E7/D7*100</f>
        <v>139.48234149054502</v>
      </c>
    </row>
    <row r="8" spans="3:6" x14ac:dyDescent="0.25">
      <c r="C8" s="4" t="s">
        <v>41</v>
      </c>
      <c r="D8" s="4">
        <v>7092</v>
      </c>
      <c r="E8" s="4">
        <v>4306.9830000000002</v>
      </c>
      <c r="F8" s="4">
        <f t="shared" si="0"/>
        <v>60.73016074450085</v>
      </c>
    </row>
    <row r="9" spans="3:6" x14ac:dyDescent="0.25">
      <c r="C9" s="4" t="s">
        <v>42</v>
      </c>
      <c r="D9" s="4">
        <v>5601</v>
      </c>
      <c r="E9" s="4">
        <v>2210.9899999999998</v>
      </c>
      <c r="F9" s="4">
        <f t="shared" si="0"/>
        <v>39.474915193715404</v>
      </c>
    </row>
    <row r="10" spans="3:6" x14ac:dyDescent="0.25">
      <c r="C10" s="4" t="s">
        <v>44</v>
      </c>
      <c r="D10" s="4">
        <v>5139</v>
      </c>
      <c r="E10" s="4">
        <v>6000.84</v>
      </c>
      <c r="F10" s="4">
        <f t="shared" si="0"/>
        <v>116.7705779334501</v>
      </c>
    </row>
    <row r="11" spans="3:6" x14ac:dyDescent="0.25">
      <c r="C11" s="4" t="s">
        <v>46</v>
      </c>
      <c r="D11" s="4">
        <v>5139</v>
      </c>
      <c r="E11" s="4">
        <v>838.601</v>
      </c>
      <c r="F11" s="4">
        <f t="shared" si="0"/>
        <v>16.318369332554973</v>
      </c>
    </row>
    <row r="12" spans="3:6" ht="30" x14ac:dyDescent="0.25">
      <c r="C12" s="5" t="s">
        <v>78</v>
      </c>
      <c r="D12" s="10">
        <f>SUM(D7:D11)</f>
        <v>30163</v>
      </c>
      <c r="E12" s="4">
        <f>SUM(E7:E11)</f>
        <v>23388.983999999997</v>
      </c>
      <c r="F12" s="4">
        <f t="shared" si="0"/>
        <v>77.541968637071903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schemewise</vt:lpstr>
      <vt:lpstr>gen</vt:lpstr>
      <vt:lpstr>schemewise!Print_Titles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2021-09-02T07:08:53Z</cp:lastPrinted>
  <dcterms:created xsi:type="dcterms:W3CDTF">2021-06-30T10:52:25Z</dcterms:created>
  <dcterms:modified xsi:type="dcterms:W3CDTF">2021-11-24T10:39:36Z</dcterms:modified>
</cp:coreProperties>
</file>