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thin/Documents/NEU/ALY 6050/Assignment-5/"/>
    </mc:Choice>
  </mc:AlternateContent>
  <xr:revisionPtr revIDLastSave="0" documentId="13_ncr:1_{DAEC8A34-C9E0-034A-AF0D-8063D1CAF321}" xr6:coauthVersionLast="47" xr6:coauthVersionMax="47" xr10:uidLastSave="{00000000-0000-0000-0000-000000000000}"/>
  <bookViews>
    <workbookView xWindow="0" yWindow="500" windowWidth="28800" windowHeight="16380" activeTab="1" xr2:uid="{67D479FB-40F5-2A44-B1B5-726694343560}"/>
  </bookViews>
  <sheets>
    <sheet name="Sensitivity Report 1" sheetId="41" r:id="rId1"/>
    <sheet name="Case-1" sheetId="17" r:id="rId2"/>
    <sheet name="Sensitivity Report 2" sheetId="42" r:id="rId3"/>
    <sheet name="Case-2" sheetId="38" r:id="rId4"/>
    <sheet name="Part-1_STS" sheetId="14" state="veryHidden" r:id="rId5"/>
  </sheets>
  <definedNames>
    <definedName name="solver_adj" localSheetId="1" hidden="1">'Case-1'!$M$4:$P$4</definedName>
    <definedName name="solver_adj" localSheetId="3" hidden="1">'Case-2'!$D$5:$G$5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itr" localSheetId="1" hidden="1">2147483647</definedName>
    <definedName name="solver_itr" localSheetId="3" hidden="1">2147483647</definedName>
    <definedName name="solver_lhs1" localSheetId="1" hidden="1">'Case-1'!$Q$12</definedName>
    <definedName name="solver_lhs1" localSheetId="3" hidden="1">'Case-2'!$H$9</definedName>
    <definedName name="solver_lhs2" localSheetId="1" hidden="1">'Case-1'!$Q$13</definedName>
    <definedName name="solver_lhs2" localSheetId="3" hidden="1">'Case-2'!$H$10</definedName>
    <definedName name="solver_lhs3" localSheetId="1" hidden="1">'Case-1'!$Q$14</definedName>
    <definedName name="solver_lhs3" localSheetId="3" hidden="1">'Case-2'!$H$11</definedName>
    <definedName name="solver_lhs4" localSheetId="1" hidden="1">'Case-1'!$Q$15</definedName>
    <definedName name="solver_lhs4" localSheetId="3" hidden="1">'Case-2'!$H$12</definedName>
    <definedName name="solver_lhs5" localSheetId="1" hidden="1">'Case-1'!$Q$23</definedName>
    <definedName name="solver_lhs5" localSheetId="3" hidden="1">'Case-2'!$H$13</definedName>
    <definedName name="solver_lhs6" localSheetId="1" hidden="1">'Case-1'!$Q$24</definedName>
    <definedName name="solver_lhs7" localSheetId="1" hidden="1">'Case-1'!$Q$25</definedName>
    <definedName name="solver_lhs8" localSheetId="1" hidden="1">'Case-1'!$Q$26</definedName>
    <definedName name="solver_lin" localSheetId="1" hidden="1">1</definedName>
    <definedName name="solver_lin" localSheetId="3" hidden="1">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4</definedName>
    <definedName name="solver_num" localSheetId="3" hidden="1">5</definedName>
    <definedName name="solver_opt" localSheetId="1" hidden="1">'Case-1'!$Q$4</definedName>
    <definedName name="solver_opt" localSheetId="3" hidden="1">'Case-2'!$H$5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1</definedName>
    <definedName name="solver_rel2" localSheetId="1" hidden="1">1</definedName>
    <definedName name="solver_rel2" localSheetId="3" hidden="1">1</definedName>
    <definedName name="solver_rel3" localSheetId="1" hidden="1">3</definedName>
    <definedName name="solver_rel3" localSheetId="3" hidden="1">3</definedName>
    <definedName name="solver_rel4" localSheetId="1" hidden="1">3</definedName>
    <definedName name="solver_rel4" localSheetId="3" hidden="1">3</definedName>
    <definedName name="solver_rel5" localSheetId="1" hidden="1">3</definedName>
    <definedName name="solver_rel5" localSheetId="3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hs1" localSheetId="1" hidden="1">'Case-1'!$S$12</definedName>
    <definedName name="solver_rhs1" localSheetId="3" hidden="1">'Case-2'!$J$9</definedName>
    <definedName name="solver_rhs2" localSheetId="1" hidden="1">'Case-1'!$S$13</definedName>
    <definedName name="solver_rhs2" localSheetId="3" hidden="1">'Case-2'!$J$10</definedName>
    <definedName name="solver_rhs3" localSheetId="1" hidden="1">'Case-1'!$S$14</definedName>
    <definedName name="solver_rhs3" localSheetId="3" hidden="1">'Case-2'!$J$11</definedName>
    <definedName name="solver_rhs4" localSheetId="1" hidden="1">'Case-1'!$S$15</definedName>
    <definedName name="solver_rhs4" localSheetId="3" hidden="1">'Case-2'!$J$12</definedName>
    <definedName name="solver_rhs5" localSheetId="1" hidden="1">'Case-1'!$S$23</definedName>
    <definedName name="solver_rhs5" localSheetId="3" hidden="1">'Case-2'!$J$13</definedName>
    <definedName name="solver_rhs6" localSheetId="1" hidden="1">'Case-1'!$S$24</definedName>
    <definedName name="solver_rhs7" localSheetId="1" hidden="1">'Case-1'!$S$26</definedName>
    <definedName name="solver_rhs8" localSheetId="1" hidden="1">'Case-1'!$S$26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2</definedName>
    <definedName name="solver_ver" localSheetId="3" hidden="1">2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8" l="1"/>
  <c r="H21" i="17"/>
  <c r="I21" i="17"/>
  <c r="H20" i="17"/>
  <c r="H19" i="17"/>
  <c r="H10" i="38"/>
  <c r="H9" i="38"/>
  <c r="H5" i="38"/>
  <c r="H12" i="38"/>
  <c r="H11" i="38"/>
  <c r="H15" i="17"/>
  <c r="Q4" i="17"/>
  <c r="Q12" i="17"/>
  <c r="T12" i="17" s="1"/>
  <c r="Q13" i="17"/>
  <c r="T13" i="17" s="1"/>
  <c r="Q14" i="17"/>
  <c r="Q15" i="17"/>
  <c r="F33" i="17"/>
</calcChain>
</file>

<file path=xl/sharedStrings.xml><?xml version="1.0" encoding="utf-8"?>
<sst xmlns="http://schemas.openxmlformats.org/spreadsheetml/2006/main" count="208" uniqueCount="102">
  <si>
    <t>Cell</t>
  </si>
  <si>
    <t>Name</t>
  </si>
  <si>
    <t>Variable Cells</t>
  </si>
  <si>
    <t>Constraints</t>
  </si>
  <si>
    <t>Costs of products in dollars</t>
  </si>
  <si>
    <t xml:space="preserve">Pressure washer </t>
  </si>
  <si>
    <t xml:space="preserve">Go-kart </t>
  </si>
  <si>
    <t>Item</t>
  </si>
  <si>
    <t>Cost</t>
  </si>
  <si>
    <t>Monthly budget</t>
  </si>
  <si>
    <t>Selling Price of products in dollars</t>
  </si>
  <si>
    <t xml:space="preserve">Generator  </t>
  </si>
  <si>
    <t xml:space="preserve">(Case of 5 Water Pumps) </t>
  </si>
  <si>
    <t>Shelves</t>
  </si>
  <si>
    <t>Size (Each)</t>
  </si>
  <si>
    <t>30 ft long and 5 ft wide</t>
  </si>
  <si>
    <t>Pressure washers</t>
  </si>
  <si>
    <t>5 ft by 5 ft</t>
  </si>
  <si>
    <t>Go Kart</t>
  </si>
  <si>
    <t>8 ft by 5 ft</t>
  </si>
  <si>
    <t>Items</t>
  </si>
  <si>
    <t>No of Products</t>
  </si>
  <si>
    <t>x1</t>
  </si>
  <si>
    <t>x2</t>
  </si>
  <si>
    <t>x3</t>
  </si>
  <si>
    <t>x4</t>
  </si>
  <si>
    <t>Decision Variables</t>
  </si>
  <si>
    <t>Case of 5 Water Pumps</t>
  </si>
  <si>
    <t>Objective function</t>
  </si>
  <si>
    <t>Z</t>
  </si>
  <si>
    <t>&lt;=</t>
  </si>
  <si>
    <t>Space Constraints</t>
  </si>
  <si>
    <t>Allocation constraint for pressure washers and go-karts</t>
  </si>
  <si>
    <t xml:space="preserve">x1 + x2 </t>
  </si>
  <si>
    <t>&gt;=</t>
  </si>
  <si>
    <t>0.30 * (x1 + x2 + x3 + x4)</t>
  </si>
  <si>
    <t>Generators constraint</t>
  </si>
  <si>
    <t xml:space="preserve">&gt;= </t>
  </si>
  <si>
    <t>2 * x4</t>
  </si>
  <si>
    <t>Non Negative</t>
  </si>
  <si>
    <t>x1,x2,x3,x4</t>
  </si>
  <si>
    <t>case of each Water Pumps</t>
  </si>
  <si>
    <t>x4/5</t>
  </si>
  <si>
    <t>166.99x1 + 358.99x2 + 290.99x3 - 508x4</t>
  </si>
  <si>
    <t>Objective Parameters</t>
  </si>
  <si>
    <t>Constranit LHS</t>
  </si>
  <si>
    <t>Inequality</t>
  </si>
  <si>
    <t>Constraint RHS</t>
  </si>
  <si>
    <t>0.7x1 + 0.7x2-0.3x3-0.3x4</t>
  </si>
  <si>
    <t>x3-2x4</t>
  </si>
  <si>
    <t>Worksheet: [ALY6050_MOD5Project_PentareddyN.xlsx]Sheet1</t>
  </si>
  <si>
    <t>$M$4</t>
  </si>
  <si>
    <t>Cost x1</t>
  </si>
  <si>
    <t>$N$4</t>
  </si>
  <si>
    <t>Cost x2</t>
  </si>
  <si>
    <t>$O$4</t>
  </si>
  <si>
    <t>Cost x3</t>
  </si>
  <si>
    <t>$P$4</t>
  </si>
  <si>
    <t>Cost x4</t>
  </si>
  <si>
    <t>$Q$12</t>
  </si>
  <si>
    <t>Monthly budget Constranit LHS</t>
  </si>
  <si>
    <t>$Q$13</t>
  </si>
  <si>
    <t>Space Constraints Constranit LHS</t>
  </si>
  <si>
    <t>$Q$14</t>
  </si>
  <si>
    <t>Allocation constraint for pressure washers and go-karts Constranit LHS</t>
  </si>
  <si>
    <t>$Q$15</t>
  </si>
  <si>
    <t>Generators constraint Constranit LHS</t>
  </si>
  <si>
    <t>Microsoft Excel 16.80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</si>
  <si>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</si>
  <si>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</si>
  <si>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</si>
  <si>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</si>
  <si>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</si>
  <si>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</si>
  <si>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</si>
  <si>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</si>
  <si>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</si>
  <si>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</si>
  <si>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</si>
  <si>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</si>
  <si>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Unused</t>
  </si>
  <si>
    <t>82*30</t>
  </si>
  <si>
    <t>Worksheet: [ALY6050_MOD5Project_PentareddyN.xlsx]Sheet3</t>
  </si>
  <si>
    <t>$D$5</t>
  </si>
  <si>
    <t>$E$5</t>
  </si>
  <si>
    <t>$F$5</t>
  </si>
  <si>
    <t>$G$5</t>
  </si>
  <si>
    <t>$H$13</t>
  </si>
  <si>
    <t>$H$14</t>
  </si>
  <si>
    <t>$H$15</t>
  </si>
  <si>
    <t>$H$16</t>
  </si>
  <si>
    <t>330x1​+370x2+410x3+635/5x4</t>
  </si>
  <si>
    <t>166.99x1 + 358.99x2 + 290.99x3 +142x4</t>
  </si>
  <si>
    <t>(499.99x1+729.99x2+700.99x3​+269.99/5x4​)−(330x1​+370x2+410x3+635/5x4)</t>
  </si>
  <si>
    <t>166.99x1 + 358.99x2 + 290.99x3 - 73.002x4</t>
  </si>
  <si>
    <t>5x1 + 8x2 + 5x3 + 5X4</t>
  </si>
  <si>
    <t>Report Created: 2024-03-22 12:29:17 PM</t>
  </si>
  <si>
    <t>X4 constraint</t>
  </si>
  <si>
    <t>Report Created: 2024-03-22 12:42:18 PM</t>
  </si>
  <si>
    <t>$H$17</t>
  </si>
  <si>
    <t>X4 constraint Constranit LHS</t>
  </si>
  <si>
    <t>Changing X4 consraints to oberve the cangaes the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</si>
</sst>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0" xfId="0" applyNumberFormat="1"/>
    <xf numFmtId="0" fontId="0" fillId="2" borderId="0" xfId="0" applyFill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 applyAlignment="1"/>
    <xf numFmtId="0" fontId="0" fillId="0" borderId="2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4448-A740-7F46-8617-693D6D124E58}">
  <dimension ref="A1:H20"/>
  <sheetViews>
    <sheetView showGridLines="0" workbookViewId="0">
      <selection activeCellId="3" sqref="A9:H20 G8:H8 A8:E8 A1:H7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59" bestFit="1" customWidth="1"/>
    <col min="4" max="4" width="12.1640625" bestFit="1" customWidth="1"/>
    <col min="5" max="5" width="12.83203125" bestFit="1" customWidth="1"/>
    <col min="6" max="6" width="10.5" bestFit="1" customWidth="1"/>
    <col min="7" max="8" width="12.1640625" bestFit="1" customWidth="1"/>
  </cols>
  <sheetData>
    <row r="1" spans="1:8" x14ac:dyDescent="0.2">
      <c r="A1" s="1" t="s">
        <v>67</v>
      </c>
    </row>
    <row r="2" spans="1:8" x14ac:dyDescent="0.2">
      <c r="A2" s="1" t="s">
        <v>50</v>
      </c>
    </row>
    <row r="3" spans="1:8" x14ac:dyDescent="0.2">
      <c r="A3" s="1" t="s">
        <v>96</v>
      </c>
    </row>
    <row r="6" spans="1:8" ht="17" thickBot="1" x14ac:dyDescent="0.25">
      <c r="A6" t="s">
        <v>2</v>
      </c>
    </row>
    <row r="7" spans="1:8" x14ac:dyDescent="0.2">
      <c r="B7" s="29"/>
      <c r="C7" s="29"/>
      <c r="D7" s="29" t="s">
        <v>68</v>
      </c>
      <c r="E7" s="29" t="s">
        <v>70</v>
      </c>
      <c r="F7" s="29" t="s">
        <v>71</v>
      </c>
      <c r="G7" s="29" t="s">
        <v>73</v>
      </c>
      <c r="H7" s="29" t="s">
        <v>73</v>
      </c>
    </row>
    <row r="8" spans="1:8" ht="17" thickBot="1" x14ac:dyDescent="0.25">
      <c r="B8" s="30" t="s">
        <v>0</v>
      </c>
      <c r="C8" s="30" t="s">
        <v>1</v>
      </c>
      <c r="D8" s="30" t="s">
        <v>69</v>
      </c>
      <c r="E8" s="30" t="s">
        <v>8</v>
      </c>
      <c r="F8" s="30" t="s">
        <v>72</v>
      </c>
      <c r="G8" s="30" t="s">
        <v>74</v>
      </c>
      <c r="H8" s="30" t="s">
        <v>75</v>
      </c>
    </row>
    <row r="9" spans="1:8" x14ac:dyDescent="0.2">
      <c r="B9" s="27" t="s">
        <v>51</v>
      </c>
      <c r="C9" s="27" t="s">
        <v>52</v>
      </c>
      <c r="D9" s="27">
        <v>0</v>
      </c>
      <c r="E9" s="27">
        <v>-33.666101694915262</v>
      </c>
      <c r="F9" s="27">
        <v>166.99</v>
      </c>
      <c r="G9" s="27">
        <v>33.666101694915262</v>
      </c>
      <c r="H9" s="27">
        <v>1E+30</v>
      </c>
    </row>
    <row r="10" spans="1:8" x14ac:dyDescent="0.2">
      <c r="B10" s="27" t="s">
        <v>53</v>
      </c>
      <c r="C10" s="27" t="s">
        <v>54</v>
      </c>
      <c r="D10" s="27">
        <v>125.08474576271186</v>
      </c>
      <c r="E10" s="27">
        <v>0</v>
      </c>
      <c r="F10" s="27">
        <v>358.99</v>
      </c>
      <c r="G10" s="27">
        <v>106.59400000000004</v>
      </c>
      <c r="H10" s="27">
        <v>39.726000000000013</v>
      </c>
    </row>
    <row r="11" spans="1:8" x14ac:dyDescent="0.2">
      <c r="B11" s="27" t="s">
        <v>55</v>
      </c>
      <c r="C11" s="27" t="s">
        <v>56</v>
      </c>
      <c r="D11" s="27">
        <v>291.86440677966095</v>
      </c>
      <c r="E11" s="27">
        <v>0</v>
      </c>
      <c r="F11" s="27">
        <v>290.99</v>
      </c>
      <c r="G11" s="27">
        <v>94.585714285714332</v>
      </c>
      <c r="H11" s="27">
        <v>66.621250000000003</v>
      </c>
    </row>
    <row r="12" spans="1:8" ht="17" thickBot="1" x14ac:dyDescent="0.25">
      <c r="B12" s="28" t="s">
        <v>57</v>
      </c>
      <c r="C12" s="28" t="s">
        <v>58</v>
      </c>
      <c r="D12" s="28">
        <v>0</v>
      </c>
      <c r="E12" s="28">
        <v>-363.99200000000013</v>
      </c>
      <c r="F12" s="28">
        <v>-73.001999999999953</v>
      </c>
      <c r="G12" s="28">
        <v>363.99200000000013</v>
      </c>
      <c r="H12" s="28">
        <v>1E+30</v>
      </c>
    </row>
    <row r="14" spans="1:8" ht="17" thickBot="1" x14ac:dyDescent="0.25">
      <c r="A14" t="s">
        <v>3</v>
      </c>
    </row>
    <row r="15" spans="1:8" x14ac:dyDescent="0.2">
      <c r="B15" s="29"/>
      <c r="C15" s="29"/>
      <c r="D15" s="29" t="s">
        <v>68</v>
      </c>
      <c r="E15" s="29" t="s">
        <v>76</v>
      </c>
      <c r="F15" s="29" t="s">
        <v>78</v>
      </c>
      <c r="G15" s="29" t="s">
        <v>73</v>
      </c>
      <c r="H15" s="29" t="s">
        <v>73</v>
      </c>
    </row>
    <row r="16" spans="1:8" ht="17" thickBot="1" x14ac:dyDescent="0.25">
      <c r="B16" s="30" t="s">
        <v>0</v>
      </c>
      <c r="C16" s="30" t="s">
        <v>1</v>
      </c>
      <c r="D16" s="30" t="s">
        <v>69</v>
      </c>
      <c r="E16" s="30" t="s">
        <v>77</v>
      </c>
      <c r="F16" s="30" t="s">
        <v>79</v>
      </c>
      <c r="G16" s="30" t="s">
        <v>74</v>
      </c>
      <c r="H16" s="30" t="s">
        <v>75</v>
      </c>
    </row>
    <row r="17" spans="2:8" x14ac:dyDescent="0.2">
      <c r="B17" s="27" t="s">
        <v>59</v>
      </c>
      <c r="C17" s="27" t="s">
        <v>60</v>
      </c>
      <c r="D17" s="27">
        <v>165945.76271186437</v>
      </c>
      <c r="E17" s="27">
        <v>0</v>
      </c>
      <c r="F17" s="27">
        <v>170000</v>
      </c>
      <c r="G17" s="27">
        <v>1E+30</v>
      </c>
      <c r="H17" s="27">
        <v>4054.2372881356227</v>
      </c>
    </row>
    <row r="18" spans="2:8" x14ac:dyDescent="0.2">
      <c r="B18" s="27" t="s">
        <v>61</v>
      </c>
      <c r="C18" s="27" t="s">
        <v>62</v>
      </c>
      <c r="D18" s="27">
        <v>2459.9999999999995</v>
      </c>
      <c r="E18" s="27">
        <v>52.777966101694915</v>
      </c>
      <c r="F18" s="27">
        <v>2460</v>
      </c>
      <c r="G18" s="27">
        <v>60.10050251256326</v>
      </c>
      <c r="H18" s="27">
        <v>2459.9999999999986</v>
      </c>
    </row>
    <row r="19" spans="2:8" x14ac:dyDescent="0.2">
      <c r="B19" s="27" t="s">
        <v>63</v>
      </c>
      <c r="C19" s="27" t="s">
        <v>64</v>
      </c>
      <c r="D19" s="27">
        <v>1.4210854715202004E-14</v>
      </c>
      <c r="E19" s="27">
        <v>-90.333898305084745</v>
      </c>
      <c r="F19" s="27">
        <v>0</v>
      </c>
      <c r="G19" s="27">
        <v>215.24999999999997</v>
      </c>
      <c r="H19" s="27">
        <v>16.727272727272855</v>
      </c>
    </row>
    <row r="20" spans="2:8" ht="17" thickBot="1" x14ac:dyDescent="0.25">
      <c r="B20" s="28" t="s">
        <v>65</v>
      </c>
      <c r="C20" s="28" t="s">
        <v>66</v>
      </c>
      <c r="D20" s="28">
        <v>291.86440677966095</v>
      </c>
      <c r="E20" s="28">
        <v>0</v>
      </c>
      <c r="F20" s="28">
        <v>0</v>
      </c>
      <c r="G20" s="28">
        <v>291.86440677966095</v>
      </c>
      <c r="H20" s="28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D361-9A28-6340-B3FE-19F11B7D1B7F}">
  <dimension ref="B2:T33"/>
  <sheetViews>
    <sheetView tabSelected="1" topLeftCell="E1" workbookViewId="0">
      <selection activeCell="H17" sqref="H17"/>
    </sheetView>
  </sheetViews>
  <sheetFormatPr baseColWidth="10" defaultRowHeight="16" x14ac:dyDescent="0.2"/>
  <cols>
    <col min="1" max="1" width="10.83203125" customWidth="1"/>
    <col min="2" max="2" width="21.83203125" customWidth="1"/>
    <col min="3" max="3" width="12.6640625" customWidth="1"/>
    <col min="4" max="4" width="39" customWidth="1"/>
    <col min="5" max="5" width="13.5" bestFit="1" customWidth="1"/>
    <col min="6" max="6" width="14" customWidth="1"/>
    <col min="8" max="8" width="18" customWidth="1"/>
    <col min="9" max="9" width="10.83203125" style="8"/>
    <col min="17" max="17" width="33.33203125" bestFit="1" customWidth="1"/>
    <col min="19" max="19" width="17.1640625" customWidth="1"/>
  </cols>
  <sheetData>
    <row r="2" spans="2:20" x14ac:dyDescent="0.2">
      <c r="B2" s="20" t="s">
        <v>4</v>
      </c>
      <c r="C2" s="20"/>
      <c r="E2" s="4" t="s">
        <v>9</v>
      </c>
      <c r="F2" s="5">
        <v>170000</v>
      </c>
      <c r="H2" s="20" t="s">
        <v>10</v>
      </c>
      <c r="I2" s="21"/>
      <c r="Q2" s="15" t="s">
        <v>29</v>
      </c>
    </row>
    <row r="3" spans="2:20" x14ac:dyDescent="0.2">
      <c r="M3" t="s">
        <v>22</v>
      </c>
      <c r="N3" t="s">
        <v>23</v>
      </c>
      <c r="O3" t="s">
        <v>24</v>
      </c>
      <c r="P3" t="s">
        <v>25</v>
      </c>
      <c r="Q3" t="s">
        <v>92</v>
      </c>
    </row>
    <row r="4" spans="2:20" x14ac:dyDescent="0.2">
      <c r="B4" s="6" t="s">
        <v>7</v>
      </c>
      <c r="C4" s="6" t="s">
        <v>8</v>
      </c>
      <c r="H4" s="6" t="s">
        <v>7</v>
      </c>
      <c r="I4" s="7" t="s">
        <v>8</v>
      </c>
      <c r="M4" s="16">
        <v>0</v>
      </c>
      <c r="N4" s="16">
        <v>125.08474576271186</v>
      </c>
      <c r="O4" s="16">
        <v>291.86440677966095</v>
      </c>
      <c r="P4" s="16">
        <v>0</v>
      </c>
      <c r="Q4" s="19">
        <f>SUMPRODUCT(M5:P5,M4:P4)</f>
        <v>129833.79661016948</v>
      </c>
    </row>
    <row r="5" spans="2:20" x14ac:dyDescent="0.2">
      <c r="B5" t="s">
        <v>5</v>
      </c>
      <c r="C5">
        <v>330</v>
      </c>
      <c r="E5" s="20" t="s">
        <v>3</v>
      </c>
      <c r="F5" s="20"/>
      <c r="H5" t="s">
        <v>5</v>
      </c>
      <c r="I5" s="8">
        <v>499.99</v>
      </c>
      <c r="K5" s="25" t="s">
        <v>44</v>
      </c>
      <c r="L5" s="26"/>
      <c r="M5" s="2">
        <v>166.99</v>
      </c>
      <c r="N5" s="2">
        <v>358.99</v>
      </c>
      <c r="O5" s="2">
        <v>290.99</v>
      </c>
      <c r="P5" s="2">
        <v>-73.001999999999995</v>
      </c>
      <c r="Q5" s="2"/>
    </row>
    <row r="6" spans="2:20" x14ac:dyDescent="0.2">
      <c r="B6" t="s">
        <v>6</v>
      </c>
      <c r="C6">
        <v>370</v>
      </c>
      <c r="E6" t="s">
        <v>13</v>
      </c>
      <c r="F6">
        <v>82</v>
      </c>
      <c r="H6" t="s">
        <v>6</v>
      </c>
      <c r="I6" s="8">
        <v>729.99</v>
      </c>
    </row>
    <row r="7" spans="2:20" x14ac:dyDescent="0.2">
      <c r="B7" t="s">
        <v>11</v>
      </c>
      <c r="C7">
        <v>410</v>
      </c>
      <c r="E7" t="s">
        <v>14</v>
      </c>
      <c r="F7" t="s">
        <v>15</v>
      </c>
      <c r="H7" t="s">
        <v>11</v>
      </c>
      <c r="I7" s="8">
        <v>700.99</v>
      </c>
    </row>
    <row r="8" spans="2:20" x14ac:dyDescent="0.2">
      <c r="B8" t="s">
        <v>27</v>
      </c>
      <c r="C8">
        <v>635</v>
      </c>
      <c r="E8" t="s">
        <v>16</v>
      </c>
      <c r="F8" t="s">
        <v>17</v>
      </c>
      <c r="H8" t="s">
        <v>12</v>
      </c>
      <c r="I8" s="8">
        <v>269.99</v>
      </c>
    </row>
    <row r="9" spans="2:20" x14ac:dyDescent="0.2">
      <c r="E9" t="s">
        <v>11</v>
      </c>
      <c r="F9" t="s">
        <v>17</v>
      </c>
    </row>
    <row r="10" spans="2:20" x14ac:dyDescent="0.2">
      <c r="B10" s="20" t="s">
        <v>26</v>
      </c>
      <c r="C10" s="20"/>
      <c r="E10" t="s">
        <v>18</v>
      </c>
      <c r="F10" t="s">
        <v>19</v>
      </c>
    </row>
    <row r="11" spans="2:20" x14ac:dyDescent="0.2">
      <c r="B11" t="s">
        <v>20</v>
      </c>
      <c r="C11" t="s">
        <v>21</v>
      </c>
      <c r="E11" t="s">
        <v>27</v>
      </c>
      <c r="F11" t="s">
        <v>17</v>
      </c>
      <c r="K11" s="25" t="s">
        <v>3</v>
      </c>
      <c r="L11" s="25"/>
      <c r="M11" t="s">
        <v>22</v>
      </c>
      <c r="N11" t="s">
        <v>23</v>
      </c>
      <c r="O11" t="s">
        <v>24</v>
      </c>
      <c r="P11" t="s">
        <v>25</v>
      </c>
      <c r="Q11" s="1" t="s">
        <v>45</v>
      </c>
      <c r="R11" s="1" t="s">
        <v>46</v>
      </c>
      <c r="S11" s="1" t="s">
        <v>47</v>
      </c>
      <c r="T11" s="1" t="s">
        <v>80</v>
      </c>
    </row>
    <row r="12" spans="2:20" x14ac:dyDescent="0.2">
      <c r="B12" t="s">
        <v>5</v>
      </c>
      <c r="C12" t="s">
        <v>22</v>
      </c>
      <c r="K12" s="23" t="s">
        <v>9</v>
      </c>
      <c r="L12" s="24"/>
      <c r="M12" s="2">
        <v>330</v>
      </c>
      <c r="N12" s="2">
        <v>370</v>
      </c>
      <c r="O12" s="2">
        <v>410</v>
      </c>
      <c r="P12" s="2">
        <v>127</v>
      </c>
      <c r="Q12" s="2">
        <f>SUMPRODUCT(M12:P12,M4:P4)</f>
        <v>165945.76271186437</v>
      </c>
      <c r="R12" s="2" t="s">
        <v>30</v>
      </c>
      <c r="S12" s="2">
        <v>170000</v>
      </c>
      <c r="T12">
        <f>S12-Q12</f>
        <v>4054.2372881356278</v>
      </c>
    </row>
    <row r="13" spans="2:20" x14ac:dyDescent="0.2">
      <c r="B13" t="s">
        <v>6</v>
      </c>
      <c r="C13" t="s">
        <v>23</v>
      </c>
      <c r="K13" s="23" t="s">
        <v>31</v>
      </c>
      <c r="L13" s="24"/>
      <c r="M13" s="2">
        <v>5</v>
      </c>
      <c r="N13" s="2">
        <v>8</v>
      </c>
      <c r="O13" s="2">
        <v>5</v>
      </c>
      <c r="P13" s="2">
        <v>5</v>
      </c>
      <c r="Q13" s="2">
        <f>SUMPRODUCT(M13:P13,M4:P4)</f>
        <v>2459.9999999999995</v>
      </c>
      <c r="R13" s="2" t="s">
        <v>30</v>
      </c>
      <c r="S13" s="2">
        <v>2460</v>
      </c>
      <c r="T13">
        <f>S13-Q13</f>
        <v>0</v>
      </c>
    </row>
    <row r="14" spans="2:20" x14ac:dyDescent="0.2">
      <c r="B14" t="s">
        <v>11</v>
      </c>
      <c r="C14" t="s">
        <v>24</v>
      </c>
      <c r="K14" s="23" t="s">
        <v>32</v>
      </c>
      <c r="L14" s="24"/>
      <c r="M14" s="2">
        <v>0.7</v>
      </c>
      <c r="N14" s="2">
        <v>0.7</v>
      </c>
      <c r="O14" s="2">
        <v>-0.3</v>
      </c>
      <c r="P14" s="2">
        <v>-0.3</v>
      </c>
      <c r="Q14" s="2">
        <f>SUMPRODUCT(M14:P14,M4:P4)</f>
        <v>1.4210854715202004E-14</v>
      </c>
      <c r="R14" s="2" t="s">
        <v>34</v>
      </c>
      <c r="S14" s="2">
        <v>0</v>
      </c>
    </row>
    <row r="15" spans="2:20" x14ac:dyDescent="0.2">
      <c r="B15" t="s">
        <v>27</v>
      </c>
      <c r="C15" t="s">
        <v>25</v>
      </c>
      <c r="H15">
        <f>82*30</f>
        <v>2460</v>
      </c>
      <c r="K15" s="23" t="s">
        <v>36</v>
      </c>
      <c r="L15" s="24"/>
      <c r="M15" s="2"/>
      <c r="N15" s="2"/>
      <c r="O15" s="2">
        <v>1</v>
      </c>
      <c r="P15" s="2">
        <v>-2</v>
      </c>
      <c r="Q15" s="2">
        <f>SUMPRODUCT(M15:P15,M4:P4)</f>
        <v>291.86440677966095</v>
      </c>
      <c r="R15" s="2" t="s">
        <v>34</v>
      </c>
      <c r="S15" s="2">
        <v>0</v>
      </c>
    </row>
    <row r="16" spans="2:20" x14ac:dyDescent="0.2">
      <c r="B16" t="s">
        <v>41</v>
      </c>
      <c r="C16" t="s">
        <v>42</v>
      </c>
      <c r="K16" s="23"/>
      <c r="L16" s="23"/>
    </row>
    <row r="18" spans="2:9" x14ac:dyDescent="0.2">
      <c r="B18" s="12" t="s">
        <v>28</v>
      </c>
      <c r="C18" s="13" t="s">
        <v>29</v>
      </c>
      <c r="D18" s="10" t="s">
        <v>93</v>
      </c>
      <c r="E18" s="9"/>
      <c r="F18" s="9"/>
    </row>
    <row r="19" spans="2:9" x14ac:dyDescent="0.2">
      <c r="B19" s="14"/>
      <c r="C19" s="14"/>
      <c r="D19" s="10" t="s">
        <v>94</v>
      </c>
      <c r="H19">
        <f>269.99/5</f>
        <v>53.998000000000005</v>
      </c>
    </row>
    <row r="20" spans="2:9" x14ac:dyDescent="0.2">
      <c r="B20" s="22" t="s">
        <v>3</v>
      </c>
      <c r="C20" s="22"/>
      <c r="H20">
        <f>635/5</f>
        <v>127</v>
      </c>
    </row>
    <row r="21" spans="2:9" x14ac:dyDescent="0.2">
      <c r="B21" s="14"/>
      <c r="C21" s="14"/>
      <c r="H21">
        <f>H19-H20</f>
        <v>-73.001999999999995</v>
      </c>
      <c r="I21" s="8">
        <f>H19-H20</f>
        <v>-73.001999999999995</v>
      </c>
    </row>
    <row r="22" spans="2:9" x14ac:dyDescent="0.2">
      <c r="B22" s="14" t="s">
        <v>9</v>
      </c>
      <c r="C22" s="14"/>
      <c r="D22" s="10" t="s">
        <v>91</v>
      </c>
      <c r="E22" s="10" t="s">
        <v>30</v>
      </c>
      <c r="F22" s="11">
        <v>170000</v>
      </c>
    </row>
    <row r="23" spans="2:9" x14ac:dyDescent="0.2">
      <c r="B23" s="14" t="s">
        <v>31</v>
      </c>
      <c r="C23" s="14"/>
      <c r="D23" s="10" t="s">
        <v>95</v>
      </c>
      <c r="E23" s="10" t="s">
        <v>30</v>
      </c>
      <c r="F23" s="11" t="s">
        <v>81</v>
      </c>
    </row>
    <row r="24" spans="2:9" ht="51" x14ac:dyDescent="0.2">
      <c r="B24" s="14" t="s">
        <v>32</v>
      </c>
      <c r="C24" s="14"/>
      <c r="D24" s="10" t="s">
        <v>33</v>
      </c>
      <c r="E24" s="10" t="s">
        <v>34</v>
      </c>
      <c r="F24" s="17" t="s">
        <v>35</v>
      </c>
      <c r="G24" s="17" t="s">
        <v>48</v>
      </c>
      <c r="H24" s="17" t="s">
        <v>34</v>
      </c>
      <c r="I24" s="18">
        <v>0</v>
      </c>
    </row>
    <row r="25" spans="2:9" ht="17" x14ac:dyDescent="0.2">
      <c r="B25" s="14" t="s">
        <v>36</v>
      </c>
      <c r="C25" s="14"/>
      <c r="D25" s="10" t="s">
        <v>24</v>
      </c>
      <c r="E25" s="10" t="s">
        <v>37</v>
      </c>
      <c r="F25" s="11" t="s">
        <v>38</v>
      </c>
      <c r="G25" s="17" t="s">
        <v>49</v>
      </c>
      <c r="H25" s="17" t="s">
        <v>34</v>
      </c>
      <c r="I25" s="18">
        <v>0</v>
      </c>
    </row>
    <row r="26" spans="2:9" x14ac:dyDescent="0.2">
      <c r="B26" s="14" t="s">
        <v>39</v>
      </c>
      <c r="C26" s="14"/>
      <c r="D26" s="10" t="s">
        <v>40</v>
      </c>
      <c r="E26" s="10" t="s">
        <v>34</v>
      </c>
      <c r="F26" s="11">
        <v>0</v>
      </c>
    </row>
    <row r="33" spans="6:6" x14ac:dyDescent="0.2">
      <c r="F33">
        <f>-0.7*1-0.7*2+0.3*3+0.3*4</f>
        <v>0</v>
      </c>
    </row>
  </sheetData>
  <mergeCells count="12">
    <mergeCell ref="K15:L15"/>
    <mergeCell ref="K16:L16"/>
    <mergeCell ref="K5:L5"/>
    <mergeCell ref="K11:L11"/>
    <mergeCell ref="K12:L12"/>
    <mergeCell ref="K13:L13"/>
    <mergeCell ref="K14:L14"/>
    <mergeCell ref="B2:C2"/>
    <mergeCell ref="H2:I2"/>
    <mergeCell ref="E5:F5"/>
    <mergeCell ref="B10:C10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F1D9-DA52-6448-92B7-5938DF12477C}">
  <dimension ref="A1:H21"/>
  <sheetViews>
    <sheetView showGridLines="0" workbookViewId="0">
      <selection activeCell="H21" sqref="A1:H21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59" bestFit="1" customWidth="1"/>
    <col min="4" max="4" width="12.1640625" bestFit="1" customWidth="1"/>
    <col min="5" max="5" width="12.83203125" bestFit="1" customWidth="1"/>
    <col min="6" max="6" width="10.5" bestFit="1" customWidth="1"/>
    <col min="7" max="8" width="12.1640625" bestFit="1" customWidth="1"/>
  </cols>
  <sheetData>
    <row r="1" spans="1:8" x14ac:dyDescent="0.2">
      <c r="A1" s="1" t="s">
        <v>67</v>
      </c>
    </row>
    <row r="2" spans="1:8" x14ac:dyDescent="0.2">
      <c r="A2" s="1" t="s">
        <v>82</v>
      </c>
    </row>
    <row r="3" spans="1:8" x14ac:dyDescent="0.2">
      <c r="A3" s="1" t="s">
        <v>98</v>
      </c>
    </row>
    <row r="6" spans="1:8" ht="17" thickBot="1" x14ac:dyDescent="0.25">
      <c r="A6" t="s">
        <v>2</v>
      </c>
    </row>
    <row r="7" spans="1:8" x14ac:dyDescent="0.2">
      <c r="B7" s="29"/>
      <c r="C7" s="29"/>
      <c r="D7" s="29" t="s">
        <v>68</v>
      </c>
      <c r="E7" s="29" t="s">
        <v>70</v>
      </c>
      <c r="F7" s="29" t="s">
        <v>71</v>
      </c>
      <c r="G7" s="29" t="s">
        <v>73</v>
      </c>
      <c r="H7" s="29" t="s">
        <v>73</v>
      </c>
    </row>
    <row r="8" spans="1:8" ht="17" thickBot="1" x14ac:dyDescent="0.25">
      <c r="B8" s="30" t="s">
        <v>0</v>
      </c>
      <c r="C8" s="30" t="s">
        <v>1</v>
      </c>
      <c r="D8" s="30" t="s">
        <v>69</v>
      </c>
      <c r="E8" s="30" t="s">
        <v>8</v>
      </c>
      <c r="F8" s="30" t="s">
        <v>72</v>
      </c>
      <c r="G8" s="30" t="s">
        <v>74</v>
      </c>
      <c r="H8" s="30" t="s">
        <v>75</v>
      </c>
    </row>
    <row r="9" spans="1:8" x14ac:dyDescent="0.2">
      <c r="B9" s="27" t="s">
        <v>83</v>
      </c>
      <c r="C9" s="27" t="s">
        <v>22</v>
      </c>
      <c r="D9" s="27">
        <v>0</v>
      </c>
      <c r="E9" s="27">
        <v>-33.666101694915255</v>
      </c>
      <c r="F9" s="27">
        <v>166.99</v>
      </c>
      <c r="G9" s="27">
        <v>33.666101694915255</v>
      </c>
      <c r="H9" s="27">
        <v>1E+30</v>
      </c>
    </row>
    <row r="10" spans="1:8" x14ac:dyDescent="0.2">
      <c r="B10" s="27" t="s">
        <v>84</v>
      </c>
      <c r="C10" s="27" t="s">
        <v>23</v>
      </c>
      <c r="D10" s="27">
        <v>125.08474576271189</v>
      </c>
      <c r="E10" s="27">
        <v>0</v>
      </c>
      <c r="F10" s="27">
        <v>358.99</v>
      </c>
      <c r="G10" s="27">
        <v>106.59400000000001</v>
      </c>
      <c r="H10" s="27">
        <v>39.726000000000006</v>
      </c>
    </row>
    <row r="11" spans="1:8" x14ac:dyDescent="0.2">
      <c r="B11" s="27" t="s">
        <v>85</v>
      </c>
      <c r="C11" s="27" t="s">
        <v>24</v>
      </c>
      <c r="D11" s="27">
        <v>291.85440677966102</v>
      </c>
      <c r="E11" s="27">
        <v>0</v>
      </c>
      <c r="F11" s="27">
        <v>290.99</v>
      </c>
      <c r="G11" s="27">
        <v>94.585714285714289</v>
      </c>
      <c r="H11" s="27">
        <v>66.621250000000003</v>
      </c>
    </row>
    <row r="12" spans="1:8" ht="17" thickBot="1" x14ac:dyDescent="0.25">
      <c r="B12" s="28" t="s">
        <v>86</v>
      </c>
      <c r="C12" s="28" t="s">
        <v>25</v>
      </c>
      <c r="D12" s="28">
        <v>9.9999999999909051E-3</v>
      </c>
      <c r="E12" s="28">
        <v>0</v>
      </c>
      <c r="F12" s="28">
        <v>142.99</v>
      </c>
      <c r="G12" s="28">
        <v>148.00000000000011</v>
      </c>
      <c r="H12" s="28">
        <v>1E+30</v>
      </c>
    </row>
    <row r="14" spans="1:8" ht="17" thickBot="1" x14ac:dyDescent="0.25">
      <c r="A14" t="s">
        <v>3</v>
      </c>
    </row>
    <row r="15" spans="1:8" x14ac:dyDescent="0.2">
      <c r="B15" s="29"/>
      <c r="C15" s="29"/>
      <c r="D15" s="29" t="s">
        <v>68</v>
      </c>
      <c r="E15" s="29" t="s">
        <v>76</v>
      </c>
      <c r="F15" s="29" t="s">
        <v>78</v>
      </c>
      <c r="G15" s="29" t="s">
        <v>73</v>
      </c>
      <c r="H15" s="29" t="s">
        <v>73</v>
      </c>
    </row>
    <row r="16" spans="1:8" ht="17" thickBot="1" x14ac:dyDescent="0.25">
      <c r="B16" s="30" t="s">
        <v>0</v>
      </c>
      <c r="C16" s="30" t="s">
        <v>1</v>
      </c>
      <c r="D16" s="30" t="s">
        <v>69</v>
      </c>
      <c r="E16" s="30" t="s">
        <v>77</v>
      </c>
      <c r="F16" s="30" t="s">
        <v>79</v>
      </c>
      <c r="G16" s="30" t="s">
        <v>74</v>
      </c>
      <c r="H16" s="30" t="s">
        <v>75</v>
      </c>
    </row>
    <row r="17" spans="2:8" x14ac:dyDescent="0.2">
      <c r="B17" s="27" t="s">
        <v>87</v>
      </c>
      <c r="C17" s="27" t="s">
        <v>60</v>
      </c>
      <c r="D17" s="27">
        <v>165942.93271186439</v>
      </c>
      <c r="E17" s="27">
        <v>0</v>
      </c>
      <c r="F17" s="27">
        <v>170000</v>
      </c>
      <c r="G17" s="27">
        <v>1E+30</v>
      </c>
      <c r="H17" s="27">
        <v>4057.0672881356058</v>
      </c>
    </row>
    <row r="18" spans="2:8" x14ac:dyDescent="0.2">
      <c r="B18" s="27" t="s">
        <v>88</v>
      </c>
      <c r="C18" s="27" t="s">
        <v>62</v>
      </c>
      <c r="D18" s="27">
        <v>2460</v>
      </c>
      <c r="E18" s="27">
        <v>52.777966101694922</v>
      </c>
      <c r="F18" s="27">
        <v>2460</v>
      </c>
      <c r="G18" s="27">
        <v>60.142454773869531</v>
      </c>
      <c r="H18" s="27">
        <v>2459.7471428571421</v>
      </c>
    </row>
    <row r="19" spans="2:8" x14ac:dyDescent="0.2">
      <c r="B19" s="27" t="s">
        <v>89</v>
      </c>
      <c r="C19" s="27" t="s">
        <v>64</v>
      </c>
      <c r="D19" s="27">
        <v>1.7053199130590002E-14</v>
      </c>
      <c r="E19" s="27">
        <v>-90.333898305084745</v>
      </c>
      <c r="F19" s="27">
        <v>0</v>
      </c>
      <c r="G19" s="27">
        <v>215.22787499999993</v>
      </c>
      <c r="H19" s="27">
        <v>16.738948951049004</v>
      </c>
    </row>
    <row r="20" spans="2:8" x14ac:dyDescent="0.2">
      <c r="B20" s="27" t="s">
        <v>90</v>
      </c>
      <c r="C20" s="27" t="s">
        <v>66</v>
      </c>
      <c r="D20" s="27">
        <v>291.83440677966104</v>
      </c>
      <c r="E20" s="27">
        <v>0</v>
      </c>
      <c r="F20" s="27">
        <v>0</v>
      </c>
      <c r="G20" s="27">
        <v>291.83440677966098</v>
      </c>
      <c r="H20" s="27">
        <v>1E+30</v>
      </c>
    </row>
    <row r="21" spans="2:8" ht="17" thickBot="1" x14ac:dyDescent="0.25">
      <c r="B21" s="28" t="s">
        <v>99</v>
      </c>
      <c r="C21" s="28" t="s">
        <v>100</v>
      </c>
      <c r="D21" s="28">
        <v>9.9999999999909051E-3</v>
      </c>
      <c r="E21" s="28">
        <v>-148.00000000000011</v>
      </c>
      <c r="F21" s="28">
        <v>0.01</v>
      </c>
      <c r="G21" s="28">
        <v>97.278135593220327</v>
      </c>
      <c r="H21" s="28">
        <v>9.9999999999909051E-3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4779-6FFF-B246-87EE-FA1B83B892A3}">
  <dimension ref="A1:J13"/>
  <sheetViews>
    <sheetView workbookViewId="0">
      <selection activeCell="G3" sqref="G3"/>
    </sheetView>
  </sheetViews>
  <sheetFormatPr baseColWidth="10" defaultRowHeight="16" x14ac:dyDescent="0.2"/>
  <cols>
    <col min="8" max="8" width="33.33203125" bestFit="1" customWidth="1"/>
  </cols>
  <sheetData>
    <row r="1" spans="1:10" x14ac:dyDescent="0.2">
      <c r="A1" s="31" t="s">
        <v>101</v>
      </c>
      <c r="B1" s="31"/>
      <c r="C1" s="31"/>
    </row>
    <row r="2" spans="1:10" x14ac:dyDescent="0.2">
      <c r="A2" s="31"/>
      <c r="B2" s="31"/>
      <c r="C2" s="31"/>
    </row>
    <row r="3" spans="1:10" x14ac:dyDescent="0.2">
      <c r="A3" s="31"/>
      <c r="B3" s="31"/>
      <c r="C3" s="31"/>
    </row>
    <row r="4" spans="1:10" x14ac:dyDescent="0.2">
      <c r="D4" t="s">
        <v>22</v>
      </c>
      <c r="E4" t="s">
        <v>23</v>
      </c>
      <c r="F4" t="s">
        <v>24</v>
      </c>
      <c r="G4" t="s">
        <v>25</v>
      </c>
      <c r="H4" t="s">
        <v>43</v>
      </c>
    </row>
    <row r="5" spans="1:10" x14ac:dyDescent="0.2">
      <c r="D5" s="16">
        <v>0</v>
      </c>
      <c r="E5" s="16">
        <v>125.08474576271189</v>
      </c>
      <c r="F5" s="16">
        <v>291.85440677966102</v>
      </c>
      <c r="G5" s="16">
        <v>9.9999999999909051E-3</v>
      </c>
      <c r="H5" s="19">
        <f>SUMPRODUCT(D6:G6,D5:G5)</f>
        <v>129832.31661016951</v>
      </c>
    </row>
    <row r="6" spans="1:10" x14ac:dyDescent="0.2">
      <c r="B6" s="25" t="s">
        <v>44</v>
      </c>
      <c r="C6" s="26"/>
      <c r="D6" s="2">
        <v>166.99</v>
      </c>
      <c r="E6" s="2">
        <v>358.99</v>
      </c>
      <c r="F6" s="2">
        <v>290.99</v>
      </c>
      <c r="G6" s="2">
        <v>142.99</v>
      </c>
      <c r="H6" s="2"/>
    </row>
    <row r="8" spans="1:10" x14ac:dyDescent="0.2">
      <c r="B8" s="25" t="s">
        <v>3</v>
      </c>
      <c r="C8" s="25"/>
      <c r="D8" t="s">
        <v>22</v>
      </c>
      <c r="E8" t="s">
        <v>23</v>
      </c>
      <c r="F8" t="s">
        <v>24</v>
      </c>
      <c r="G8" t="s">
        <v>25</v>
      </c>
      <c r="H8" s="1" t="s">
        <v>45</v>
      </c>
      <c r="I8" s="1" t="s">
        <v>46</v>
      </c>
      <c r="J8" s="1" t="s">
        <v>47</v>
      </c>
    </row>
    <row r="9" spans="1:10" x14ac:dyDescent="0.2">
      <c r="B9" s="23" t="s">
        <v>9</v>
      </c>
      <c r="C9" s="24"/>
      <c r="D9" s="2">
        <v>330</v>
      </c>
      <c r="E9" s="2">
        <v>370</v>
      </c>
      <c r="F9" s="2">
        <v>410</v>
      </c>
      <c r="G9" s="2">
        <v>127</v>
      </c>
      <c r="H9" s="2">
        <f>SUMPRODUCT(D9:G9,D5:G5)</f>
        <v>165942.93271186439</v>
      </c>
      <c r="I9" s="2" t="s">
        <v>30</v>
      </c>
      <c r="J9" s="2">
        <v>170000</v>
      </c>
    </row>
    <row r="10" spans="1:10" x14ac:dyDescent="0.2">
      <c r="B10" s="23" t="s">
        <v>31</v>
      </c>
      <c r="C10" s="24"/>
      <c r="D10" s="2">
        <v>5</v>
      </c>
      <c r="E10" s="2">
        <v>8</v>
      </c>
      <c r="F10" s="2">
        <v>5</v>
      </c>
      <c r="G10" s="2">
        <v>5</v>
      </c>
      <c r="H10" s="2">
        <f>SUMPRODUCT(D10:G10,D5:G5)</f>
        <v>2460</v>
      </c>
      <c r="I10" s="2" t="s">
        <v>30</v>
      </c>
      <c r="J10" s="2">
        <v>2460</v>
      </c>
    </row>
    <row r="11" spans="1:10" x14ac:dyDescent="0.2">
      <c r="B11" s="23" t="s">
        <v>32</v>
      </c>
      <c r="C11" s="24"/>
      <c r="D11" s="2">
        <v>0.7</v>
      </c>
      <c r="E11" s="2">
        <v>0.7</v>
      </c>
      <c r="F11" s="2">
        <v>-0.3</v>
      </c>
      <c r="G11" s="2">
        <v>-0.3</v>
      </c>
      <c r="H11" s="2">
        <f>SUMPRODUCT(D11:G11,D5:G5)</f>
        <v>1.7053199130590002E-14</v>
      </c>
      <c r="I11" s="2" t="s">
        <v>34</v>
      </c>
      <c r="J11" s="2">
        <v>0</v>
      </c>
    </row>
    <row r="12" spans="1:10" x14ac:dyDescent="0.2">
      <c r="B12" s="23" t="s">
        <v>36</v>
      </c>
      <c r="C12" s="24"/>
      <c r="D12" s="2"/>
      <c r="E12" s="2"/>
      <c r="F12" s="2">
        <v>1</v>
      </c>
      <c r="G12" s="2">
        <v>-2</v>
      </c>
      <c r="H12" s="2">
        <f>SUMPRODUCT(D12:G12,D5:G5)</f>
        <v>291.83440677966104</v>
      </c>
      <c r="I12" s="2" t="s">
        <v>34</v>
      </c>
      <c r="J12" s="2">
        <v>0</v>
      </c>
    </row>
    <row r="13" spans="1:10" x14ac:dyDescent="0.2">
      <c r="B13" s="23" t="s">
        <v>97</v>
      </c>
      <c r="C13" s="24"/>
      <c r="D13" s="2"/>
      <c r="E13" s="2"/>
      <c r="F13" s="2"/>
      <c r="G13" s="2">
        <v>1</v>
      </c>
      <c r="H13" s="2">
        <f>SUMPRODUCT(D13:G13,D5:G5)</f>
        <v>9.9999999999909051E-3</v>
      </c>
      <c r="I13" s="2" t="s">
        <v>34</v>
      </c>
      <c r="J13" s="2">
        <v>0.01</v>
      </c>
    </row>
  </sheetData>
  <mergeCells count="8">
    <mergeCell ref="B13:C13"/>
    <mergeCell ref="A1:C3"/>
    <mergeCell ref="B6:C6"/>
    <mergeCell ref="B8:C8"/>
    <mergeCell ref="B9:C9"/>
    <mergeCell ref="B10:C10"/>
    <mergeCell ref="B11:C11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9E1-F412-224E-9791-A09C5F17AE62}">
  <dimension ref="A8:B15"/>
  <sheetViews>
    <sheetView workbookViewId="0"/>
  </sheetViews>
  <sheetFormatPr baseColWidth="10" defaultRowHeight="16" x14ac:dyDescent="0.2"/>
  <sheetData>
    <row r="8" spans="1:2" x14ac:dyDescent="0.2">
      <c r="A8" s="3"/>
      <c r="B8" s="3"/>
    </row>
    <row r="15" spans="1:2" x14ac:dyDescent="0.2">
      <c r="B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Case-1</vt:lpstr>
      <vt:lpstr>Sensitivity Report 2</vt:lpstr>
      <vt:lpstr>Case-2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Reddy Penta Reddy</dc:creator>
  <cp:lastModifiedBy>Nithin Reddy Penta Reddy</cp:lastModifiedBy>
  <dcterms:created xsi:type="dcterms:W3CDTF">2024-03-13T01:32:17Z</dcterms:created>
  <dcterms:modified xsi:type="dcterms:W3CDTF">2024-03-22T17:24:54Z</dcterms:modified>
</cp:coreProperties>
</file>