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thin/Documents/NEU/ALY 6050/Assignment-4/"/>
    </mc:Choice>
  </mc:AlternateContent>
  <xr:revisionPtr revIDLastSave="0" documentId="13_ncr:1_{CF81A6AD-C14F-2F49-9F5C-BFDF2362E2F1}" xr6:coauthVersionLast="47" xr6:coauthVersionMax="47" xr10:uidLastSave="{00000000-0000-0000-0000-000000000000}"/>
  <bookViews>
    <workbookView xWindow="0" yWindow="500" windowWidth="28800" windowHeight="16380" activeTab="1" xr2:uid="{67D479FB-40F5-2A44-B1B5-726694343560}"/>
  </bookViews>
  <sheets>
    <sheet name="Answer Report 1" sheetId="16" r:id="rId1"/>
    <sheet name="Part-1" sheetId="1" r:id="rId2"/>
    <sheet name="Part-1_STS" sheetId="14" state="veryHidden" r:id="rId3"/>
  </sheets>
  <definedNames>
    <definedName name="solver_adj" localSheetId="1" hidden="1">'Part-1'!$Y$8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'Part-1'!$Y$8</definedName>
    <definedName name="solver_lhs2" localSheetId="1" hidden="1">'Part-1'!$N$11</definedName>
    <definedName name="solver_lhs3" localSheetId="1" hidden="1">'Part-1'!$N$12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opt" localSheetId="1" hidden="1">'Part-1'!$Y$6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el3" localSheetId="1" hidden="1">3</definedName>
    <definedName name="solver_rhs1" localSheetId="1" hidden="1">"integer"</definedName>
    <definedName name="solver_rhs2" localSheetId="1" hidden="1">'Part-1'!$P$11</definedName>
    <definedName name="solver_rhs3" localSheetId="1" hidden="1">'Part-1'!$P$12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9749</definedName>
    <definedName name="solver_ver" localSheetId="1" hidden="1">2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T4" i="1" s="1"/>
  <c r="R5" i="1"/>
  <c r="T5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3" i="1"/>
  <c r="T3" i="1" s="1"/>
  <c r="C21" i="1" l="1"/>
  <c r="D4" i="1"/>
  <c r="C17" i="1" l="1"/>
  <c r="C38" i="1" s="1"/>
  <c r="C39" i="1" s="1"/>
  <c r="S8" i="1"/>
  <c r="U8" i="1" s="1"/>
  <c r="S16" i="1"/>
  <c r="U16" i="1" s="1"/>
  <c r="S24" i="1"/>
  <c r="U24" i="1" s="1"/>
  <c r="S13" i="1"/>
  <c r="U13" i="1" s="1"/>
  <c r="S15" i="1"/>
  <c r="U15" i="1" s="1"/>
  <c r="S9" i="1"/>
  <c r="U9" i="1" s="1"/>
  <c r="S17" i="1"/>
  <c r="U17" i="1" s="1"/>
  <c r="S25" i="1"/>
  <c r="U25" i="1" s="1"/>
  <c r="S4" i="1"/>
  <c r="U4" i="1" s="1"/>
  <c r="S20" i="1"/>
  <c r="U20" i="1" s="1"/>
  <c r="S5" i="1"/>
  <c r="U5" i="1" s="1"/>
  <c r="S3" i="1"/>
  <c r="U3" i="1" s="1"/>
  <c r="V3" i="1" s="1"/>
  <c r="S14" i="1"/>
  <c r="U14" i="1" s="1"/>
  <c r="S7" i="1"/>
  <c r="U7" i="1" s="1"/>
  <c r="S23" i="1"/>
  <c r="U23" i="1" s="1"/>
  <c r="S10" i="1"/>
  <c r="U10" i="1" s="1"/>
  <c r="S18" i="1"/>
  <c r="U18" i="1" s="1"/>
  <c r="S26" i="1"/>
  <c r="U26" i="1" s="1"/>
  <c r="S12" i="1"/>
  <c r="U12" i="1" s="1"/>
  <c r="S28" i="1"/>
  <c r="U28" i="1" s="1"/>
  <c r="S21" i="1"/>
  <c r="U21" i="1" s="1"/>
  <c r="S6" i="1"/>
  <c r="U6" i="1" s="1"/>
  <c r="S22" i="1"/>
  <c r="U22" i="1" s="1"/>
  <c r="S11" i="1"/>
  <c r="U11" i="1" s="1"/>
  <c r="S19" i="1"/>
  <c r="U19" i="1" s="1"/>
  <c r="S27" i="1"/>
  <c r="U27" i="1" s="1"/>
  <c r="C22" i="1"/>
  <c r="C23" i="1" s="1"/>
  <c r="Y7" i="1" s="1"/>
  <c r="C32" i="1"/>
  <c r="C31" i="1" l="1"/>
  <c r="C33" i="1"/>
  <c r="Y6" i="1" s="1"/>
  <c r="C45" i="1" l="1"/>
  <c r="F56" i="1" l="1"/>
</calcChain>
</file>

<file path=xl/sharedStrings.xml><?xml version="1.0" encoding="utf-8"?>
<sst xmlns="http://schemas.openxmlformats.org/spreadsheetml/2006/main" count="81" uniqueCount="68">
  <si>
    <t>Model Parameters</t>
  </si>
  <si>
    <t>Holding costs</t>
  </si>
  <si>
    <t>Ordering costs</t>
  </si>
  <si>
    <t>unit costs</t>
  </si>
  <si>
    <t>Annual Demand</t>
  </si>
  <si>
    <t>Unconrolable Variables</t>
  </si>
  <si>
    <t>Production Level</t>
  </si>
  <si>
    <t>Units Ordered</t>
  </si>
  <si>
    <t>Inventry levels</t>
  </si>
  <si>
    <t>Model Objective</t>
  </si>
  <si>
    <t>Predict  reorder point that provides sufficient stock to meet demand until the supplier’s order can be shipped and received.</t>
  </si>
  <si>
    <t>Unit Cost</t>
  </si>
  <si>
    <t>Holding cost</t>
  </si>
  <si>
    <t>Decision Variables:</t>
  </si>
  <si>
    <t>Economic Order Quantity (EOQ)</t>
  </si>
  <si>
    <t>Reorder Point (ROP)</t>
  </si>
  <si>
    <t>Economic Order Quantity</t>
  </si>
  <si>
    <t>EOQ</t>
  </si>
  <si>
    <t>Calculate Reorder Point:</t>
  </si>
  <si>
    <t>Demand per month</t>
  </si>
  <si>
    <t>Safety stock</t>
  </si>
  <si>
    <t>Reorder Point (ROP) is calculated as the demand during the lead time (time between placing an order and receiving it) plus safety stock.</t>
  </si>
  <si>
    <t xml:space="preserve">Reorder Point </t>
  </si>
  <si>
    <t>Therefore, the company should order the key engine component in batches of approximately 677 units, and when the inventory level reaches 2,500 units, they should place a reorder to maintain optimal inventory levels.</t>
  </si>
  <si>
    <t>Functions for Costs</t>
  </si>
  <si>
    <t>Annual Holding Cost (Holding Cost per Unit * Average Inventory)</t>
  </si>
  <si>
    <t>Average Inventory</t>
  </si>
  <si>
    <t xml:space="preserve">Annual Holding Cost </t>
  </si>
  <si>
    <t xml:space="preserve">Annual Ordering Cost (Ordering Cost per Order * Number of Orders): </t>
  </si>
  <si>
    <t xml:space="preserve">Annual Ordering Cost </t>
  </si>
  <si>
    <t>No of Orders per year</t>
  </si>
  <si>
    <t>Total Inventory Cost</t>
  </si>
  <si>
    <t>Total Inventory Cost=Holding Cost+Ordering Cost</t>
  </si>
  <si>
    <t xml:space="preserve">Total Total Inventory Cost`
</t>
  </si>
  <si>
    <t>ROP</t>
  </si>
  <si>
    <t>TIC</t>
  </si>
  <si>
    <t>What-IF Analysis of Inventry Cost vs Reorder Point and Economic Order Quantity</t>
  </si>
  <si>
    <t>Microsoft Excel 16.80 Answer Report</t>
  </si>
  <si>
    <t>Result: Solver found a solution.  All constraints and optimality conditions are satisfied.</t>
  </si>
  <si>
    <t>Solver Engine</t>
  </si>
  <si>
    <t>Engine: GRG Nonlinear</t>
  </si>
  <si>
    <t>Solver Options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</si>
  <si>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</si>
  <si>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</si>
  <si>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</si>
  <si>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</si>
  <si>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</si>
  <si>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</si>
  <si>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</si>
  <si>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</si>
  <si>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</si>
  <si>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</si>
  <si>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</si>
  <si>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Max Time Unlimited, Iterations Unlimited, Precision 0.000001, Use Automatic Scaling</t>
  </si>
  <si>
    <t>Solver</t>
  </si>
  <si>
    <t>Iterations: 0 Subproblems: 2</t>
  </si>
  <si>
    <t>No. of Times to Order</t>
  </si>
  <si>
    <t>Annual Holdings Cost</t>
  </si>
  <si>
    <t>Annual Ordering Cost</t>
  </si>
  <si>
    <t>Order Quantity</t>
  </si>
  <si>
    <t>Worksheet: [ALY6050_MOD4Project_PentareddyN.xlsx]Part-1</t>
  </si>
  <si>
    <t>Report Created: 2024-03-17 3:26:13 PM</t>
  </si>
  <si>
    <t>Solution Time: 616.042 Seconds.</t>
  </si>
  <si>
    <t>$Z$6</t>
  </si>
  <si>
    <t>$Z$8</t>
  </si>
  <si>
    <t>$Z$8=Integer</t>
  </si>
  <si>
    <t>Controllable Variable</t>
  </si>
  <si>
    <t>Min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</si>
</sst>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indexed="1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9" fontId="0" fillId="0" borderId="0" xfId="0" applyNumberFormat="1"/>
    <xf numFmtId="2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2" borderId="0" xfId="0" applyFill="1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vertical="center" textRotation="90"/>
    </xf>
    <xf numFmtId="49" fontId="0" fillId="0" borderId="0" xfId="0" applyNumberFormat="1"/>
    <xf numFmtId="0" fontId="0" fillId="0" borderId="3" xfId="0" applyBorder="1"/>
    <xf numFmtId="0" fontId="2" fillId="0" borderId="2" xfId="0" applyFont="1" applyBorder="1" applyAlignment="1">
      <alignment horizontal="center"/>
    </xf>
    <xf numFmtId="1" fontId="0" fillId="0" borderId="3" xfId="0" applyNumberFormat="1" applyBorder="1"/>
    <xf numFmtId="0" fontId="2" fillId="0" borderId="2" xfId="0" applyFont="1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0" borderId="9" xfId="0" applyBorder="1"/>
    <xf numFmtId="164" fontId="0" fillId="0" borderId="0" xfId="0" applyNumberFormat="1"/>
    <xf numFmtId="164" fontId="0" fillId="0" borderId="1" xfId="0" applyNumberFormat="1" applyBorder="1"/>
    <xf numFmtId="2" fontId="0" fillId="0" borderId="1" xfId="0" applyNumberFormat="1" applyBorder="1"/>
    <xf numFmtId="2" fontId="0" fillId="0" borderId="3" xfId="0" applyNumberFormat="1" applyBorder="1"/>
    <xf numFmtId="0" fontId="0" fillId="2" borderId="1" xfId="0" applyFill="1" applyBorder="1"/>
    <xf numFmtId="0" fontId="0" fillId="2" borderId="9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 Cost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'Part-1'!$F$57:$F$82</c:f>
              <c:numCache>
                <c:formatCode>General</c:formatCode>
                <c:ptCount val="26"/>
                <c:pt idx="0">
                  <c:v>654</c:v>
                </c:pt>
                <c:pt idx="1">
                  <c:v>657</c:v>
                </c:pt>
                <c:pt idx="2">
                  <c:v>660</c:v>
                </c:pt>
                <c:pt idx="3">
                  <c:v>663</c:v>
                </c:pt>
                <c:pt idx="4">
                  <c:v>666</c:v>
                </c:pt>
                <c:pt idx="5">
                  <c:v>669</c:v>
                </c:pt>
                <c:pt idx="6">
                  <c:v>672</c:v>
                </c:pt>
                <c:pt idx="7">
                  <c:v>675</c:v>
                </c:pt>
                <c:pt idx="8">
                  <c:v>678</c:v>
                </c:pt>
                <c:pt idx="9">
                  <c:v>681</c:v>
                </c:pt>
                <c:pt idx="10">
                  <c:v>684</c:v>
                </c:pt>
                <c:pt idx="11">
                  <c:v>687</c:v>
                </c:pt>
                <c:pt idx="12">
                  <c:v>690</c:v>
                </c:pt>
                <c:pt idx="13">
                  <c:v>693</c:v>
                </c:pt>
                <c:pt idx="14">
                  <c:v>696</c:v>
                </c:pt>
                <c:pt idx="15">
                  <c:v>699</c:v>
                </c:pt>
                <c:pt idx="16">
                  <c:v>702</c:v>
                </c:pt>
                <c:pt idx="17">
                  <c:v>705</c:v>
                </c:pt>
                <c:pt idx="18">
                  <c:v>708</c:v>
                </c:pt>
                <c:pt idx="19">
                  <c:v>711</c:v>
                </c:pt>
                <c:pt idx="20">
                  <c:v>714</c:v>
                </c:pt>
                <c:pt idx="21">
                  <c:v>717</c:v>
                </c:pt>
                <c:pt idx="22">
                  <c:v>720</c:v>
                </c:pt>
                <c:pt idx="23">
                  <c:v>723</c:v>
                </c:pt>
                <c:pt idx="24">
                  <c:v>726</c:v>
                </c:pt>
                <c:pt idx="25">
                  <c:v>729</c:v>
                </c:pt>
              </c:numCache>
            </c:numRef>
          </c:xVal>
          <c:yVal>
            <c:numRef>
              <c:f>'Part-1'!$G$57:$G$82</c:f>
              <c:numCache>
                <c:formatCode>0.00</c:formatCode>
                <c:ptCount val="26"/>
                <c:pt idx="0">
                  <c:v>9754.6715596330268</c:v>
                </c:pt>
                <c:pt idx="1">
                  <c:v>9753.2310502283108</c:v>
                </c:pt>
                <c:pt idx="2">
                  <c:v>9752</c:v>
                </c:pt>
                <c:pt idx="3">
                  <c:v>9750.9755656108591</c:v>
                </c:pt>
                <c:pt idx="4">
                  <c:v>9750.1549549549545</c:v>
                </c:pt>
                <c:pt idx="5">
                  <c:v>9749.535426008968</c:v>
                </c:pt>
                <c:pt idx="6">
                  <c:v>9749.1142857142859</c:v>
                </c:pt>
                <c:pt idx="7">
                  <c:v>9748.8888888888869</c:v>
                </c:pt>
                <c:pt idx="8">
                  <c:v>9748.8566371681409</c:v>
                </c:pt>
                <c:pt idx="9">
                  <c:v>9749.0149779735675</c:v>
                </c:pt>
                <c:pt idx="10">
                  <c:v>9749.3614035087703</c:v>
                </c:pt>
                <c:pt idx="11">
                  <c:v>9749.893449781659</c:v>
                </c:pt>
                <c:pt idx="12">
                  <c:v>9750.6086956521722</c:v>
                </c:pt>
                <c:pt idx="13">
                  <c:v>9751.5047619047618</c:v>
                </c:pt>
                <c:pt idx="14">
                  <c:v>9752.5793103448268</c:v>
                </c:pt>
                <c:pt idx="15">
                  <c:v>9753.8300429184528</c:v>
                </c:pt>
                <c:pt idx="16">
                  <c:v>9755.2547008547008</c:v>
                </c:pt>
                <c:pt idx="17">
                  <c:v>9756.8510638297867</c:v>
                </c:pt>
                <c:pt idx="18">
                  <c:v>9758.6169491525416</c:v>
                </c:pt>
                <c:pt idx="19">
                  <c:v>9760.5502109704648</c:v>
                </c:pt>
                <c:pt idx="20">
                  <c:v>9762.6487394957985</c:v>
                </c:pt>
                <c:pt idx="21">
                  <c:v>9764.9104602510452</c:v>
                </c:pt>
                <c:pt idx="22">
                  <c:v>9767.3333333333321</c:v>
                </c:pt>
                <c:pt idx="23">
                  <c:v>9769.9153526970949</c:v>
                </c:pt>
                <c:pt idx="24">
                  <c:v>9772.6545454545449</c:v>
                </c:pt>
                <c:pt idx="25">
                  <c:v>9775.5489711934151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83-CE46-A955-1FCA8A96124B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'Part-1'!$F$57:$F$82</c:f>
              <c:numCache>
                <c:formatCode>General</c:formatCode>
                <c:ptCount val="26"/>
                <c:pt idx="0">
                  <c:v>654</c:v>
                </c:pt>
                <c:pt idx="1">
                  <c:v>657</c:v>
                </c:pt>
                <c:pt idx="2">
                  <c:v>660</c:v>
                </c:pt>
                <c:pt idx="3">
                  <c:v>663</c:v>
                </c:pt>
                <c:pt idx="4">
                  <c:v>666</c:v>
                </c:pt>
                <c:pt idx="5">
                  <c:v>669</c:v>
                </c:pt>
                <c:pt idx="6">
                  <c:v>672</c:v>
                </c:pt>
                <c:pt idx="7">
                  <c:v>675</c:v>
                </c:pt>
                <c:pt idx="8">
                  <c:v>678</c:v>
                </c:pt>
                <c:pt idx="9">
                  <c:v>681</c:v>
                </c:pt>
                <c:pt idx="10">
                  <c:v>684</c:v>
                </c:pt>
                <c:pt idx="11">
                  <c:v>687</c:v>
                </c:pt>
                <c:pt idx="12">
                  <c:v>690</c:v>
                </c:pt>
                <c:pt idx="13">
                  <c:v>693</c:v>
                </c:pt>
                <c:pt idx="14">
                  <c:v>696</c:v>
                </c:pt>
                <c:pt idx="15">
                  <c:v>699</c:v>
                </c:pt>
                <c:pt idx="16">
                  <c:v>702</c:v>
                </c:pt>
                <c:pt idx="17">
                  <c:v>705</c:v>
                </c:pt>
                <c:pt idx="18">
                  <c:v>708</c:v>
                </c:pt>
                <c:pt idx="19">
                  <c:v>711</c:v>
                </c:pt>
                <c:pt idx="20">
                  <c:v>714</c:v>
                </c:pt>
                <c:pt idx="21">
                  <c:v>717</c:v>
                </c:pt>
                <c:pt idx="22">
                  <c:v>720</c:v>
                </c:pt>
                <c:pt idx="23">
                  <c:v>723</c:v>
                </c:pt>
                <c:pt idx="24">
                  <c:v>726</c:v>
                </c:pt>
                <c:pt idx="25">
                  <c:v>729</c:v>
                </c:pt>
              </c:numCache>
            </c:numRef>
          </c:xVal>
          <c:yVal>
            <c:numRef>
              <c:f>'Part-1'!$H$57:$H$82</c:f>
              <c:numCache>
                <c:formatCode>0.00</c:formatCode>
                <c:ptCount val="26"/>
                <c:pt idx="0">
                  <c:v>9754.6715596330268</c:v>
                </c:pt>
                <c:pt idx="1">
                  <c:v>9753.2310502283108</c:v>
                </c:pt>
                <c:pt idx="2">
                  <c:v>9752</c:v>
                </c:pt>
                <c:pt idx="3">
                  <c:v>9750.9755656108591</c:v>
                </c:pt>
                <c:pt idx="4">
                  <c:v>9750.1549549549545</c:v>
                </c:pt>
                <c:pt idx="5">
                  <c:v>9749.535426008968</c:v>
                </c:pt>
                <c:pt idx="6">
                  <c:v>9749.1142857142859</c:v>
                </c:pt>
                <c:pt idx="7">
                  <c:v>9748.8888888888869</c:v>
                </c:pt>
                <c:pt idx="8">
                  <c:v>9748.8566371681409</c:v>
                </c:pt>
                <c:pt idx="9">
                  <c:v>9749.0149779735675</c:v>
                </c:pt>
                <c:pt idx="10">
                  <c:v>9749.3614035087703</c:v>
                </c:pt>
                <c:pt idx="11">
                  <c:v>9749.893449781659</c:v>
                </c:pt>
                <c:pt idx="12">
                  <c:v>9750.6086956521722</c:v>
                </c:pt>
                <c:pt idx="13">
                  <c:v>9751.5047619047618</c:v>
                </c:pt>
                <c:pt idx="14">
                  <c:v>9752.5793103448268</c:v>
                </c:pt>
                <c:pt idx="15">
                  <c:v>9753.8300429184528</c:v>
                </c:pt>
                <c:pt idx="16">
                  <c:v>9755.2547008547008</c:v>
                </c:pt>
                <c:pt idx="17">
                  <c:v>9756.8510638297867</c:v>
                </c:pt>
                <c:pt idx="18">
                  <c:v>9758.6169491525416</c:v>
                </c:pt>
                <c:pt idx="19">
                  <c:v>9760.5502109704648</c:v>
                </c:pt>
                <c:pt idx="20">
                  <c:v>9762.6487394957985</c:v>
                </c:pt>
                <c:pt idx="21">
                  <c:v>9764.9104602510452</c:v>
                </c:pt>
                <c:pt idx="22">
                  <c:v>9767.3333333333321</c:v>
                </c:pt>
                <c:pt idx="23">
                  <c:v>9769.9153526970949</c:v>
                </c:pt>
                <c:pt idx="24">
                  <c:v>9772.6545454545449</c:v>
                </c:pt>
                <c:pt idx="25">
                  <c:v>9775.5489711934151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83-CE46-A955-1FCA8A96124B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'Part-1'!$F$57:$F$82</c:f>
              <c:numCache>
                <c:formatCode>General</c:formatCode>
                <c:ptCount val="26"/>
                <c:pt idx="0">
                  <c:v>654</c:v>
                </c:pt>
                <c:pt idx="1">
                  <c:v>657</c:v>
                </c:pt>
                <c:pt idx="2">
                  <c:v>660</c:v>
                </c:pt>
                <c:pt idx="3">
                  <c:v>663</c:v>
                </c:pt>
                <c:pt idx="4">
                  <c:v>666</c:v>
                </c:pt>
                <c:pt idx="5">
                  <c:v>669</c:v>
                </c:pt>
                <c:pt idx="6">
                  <c:v>672</c:v>
                </c:pt>
                <c:pt idx="7">
                  <c:v>675</c:v>
                </c:pt>
                <c:pt idx="8">
                  <c:v>678</c:v>
                </c:pt>
                <c:pt idx="9">
                  <c:v>681</c:v>
                </c:pt>
                <c:pt idx="10">
                  <c:v>684</c:v>
                </c:pt>
                <c:pt idx="11">
                  <c:v>687</c:v>
                </c:pt>
                <c:pt idx="12">
                  <c:v>690</c:v>
                </c:pt>
                <c:pt idx="13">
                  <c:v>693</c:v>
                </c:pt>
                <c:pt idx="14">
                  <c:v>696</c:v>
                </c:pt>
                <c:pt idx="15">
                  <c:v>699</c:v>
                </c:pt>
                <c:pt idx="16">
                  <c:v>702</c:v>
                </c:pt>
                <c:pt idx="17">
                  <c:v>705</c:v>
                </c:pt>
                <c:pt idx="18">
                  <c:v>708</c:v>
                </c:pt>
                <c:pt idx="19">
                  <c:v>711</c:v>
                </c:pt>
                <c:pt idx="20">
                  <c:v>714</c:v>
                </c:pt>
                <c:pt idx="21">
                  <c:v>717</c:v>
                </c:pt>
                <c:pt idx="22">
                  <c:v>720</c:v>
                </c:pt>
                <c:pt idx="23">
                  <c:v>723</c:v>
                </c:pt>
                <c:pt idx="24">
                  <c:v>726</c:v>
                </c:pt>
                <c:pt idx="25">
                  <c:v>729</c:v>
                </c:pt>
              </c:numCache>
            </c:numRef>
          </c:xVal>
          <c:yVal>
            <c:numRef>
              <c:f>'Part-1'!$I$57:$I$82</c:f>
              <c:numCache>
                <c:formatCode>0.00</c:formatCode>
                <c:ptCount val="26"/>
                <c:pt idx="0">
                  <c:v>9754.6715596330268</c:v>
                </c:pt>
                <c:pt idx="1">
                  <c:v>9753.2310502283108</c:v>
                </c:pt>
                <c:pt idx="2">
                  <c:v>9752</c:v>
                </c:pt>
                <c:pt idx="3">
                  <c:v>9750.9755656108591</c:v>
                </c:pt>
                <c:pt idx="4">
                  <c:v>9750.1549549549545</c:v>
                </c:pt>
                <c:pt idx="5">
                  <c:v>9749.535426008968</c:v>
                </c:pt>
                <c:pt idx="6">
                  <c:v>9749.1142857142859</c:v>
                </c:pt>
                <c:pt idx="7">
                  <c:v>9748.8888888888869</c:v>
                </c:pt>
                <c:pt idx="8">
                  <c:v>9748.8566371681409</c:v>
                </c:pt>
                <c:pt idx="9">
                  <c:v>9749.0149779735675</c:v>
                </c:pt>
                <c:pt idx="10">
                  <c:v>9749.3614035087703</c:v>
                </c:pt>
                <c:pt idx="11">
                  <c:v>9749.893449781659</c:v>
                </c:pt>
                <c:pt idx="12">
                  <c:v>9750.6086956521722</c:v>
                </c:pt>
                <c:pt idx="13">
                  <c:v>9751.5047619047618</c:v>
                </c:pt>
                <c:pt idx="14">
                  <c:v>9752.5793103448268</c:v>
                </c:pt>
                <c:pt idx="15">
                  <c:v>9753.8300429184528</c:v>
                </c:pt>
                <c:pt idx="16">
                  <c:v>9755.2547008547008</c:v>
                </c:pt>
                <c:pt idx="17">
                  <c:v>9756.8510638297867</c:v>
                </c:pt>
                <c:pt idx="18">
                  <c:v>9758.6169491525416</c:v>
                </c:pt>
                <c:pt idx="19">
                  <c:v>9760.5502109704648</c:v>
                </c:pt>
                <c:pt idx="20">
                  <c:v>9762.6487394957985</c:v>
                </c:pt>
                <c:pt idx="21">
                  <c:v>9764.9104602510452</c:v>
                </c:pt>
                <c:pt idx="22">
                  <c:v>9767.3333333333321</c:v>
                </c:pt>
                <c:pt idx="23">
                  <c:v>9769.9153526970949</c:v>
                </c:pt>
                <c:pt idx="24">
                  <c:v>9772.6545454545449</c:v>
                </c:pt>
                <c:pt idx="25">
                  <c:v>9775.5489711934151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83-CE46-A955-1FCA8A96124B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'Part-1'!$F$57:$F$82</c:f>
              <c:numCache>
                <c:formatCode>General</c:formatCode>
                <c:ptCount val="26"/>
                <c:pt idx="0">
                  <c:v>654</c:v>
                </c:pt>
                <c:pt idx="1">
                  <c:v>657</c:v>
                </c:pt>
                <c:pt idx="2">
                  <c:v>660</c:v>
                </c:pt>
                <c:pt idx="3">
                  <c:v>663</c:v>
                </c:pt>
                <c:pt idx="4">
                  <c:v>666</c:v>
                </c:pt>
                <c:pt idx="5">
                  <c:v>669</c:v>
                </c:pt>
                <c:pt idx="6">
                  <c:v>672</c:v>
                </c:pt>
                <c:pt idx="7">
                  <c:v>675</c:v>
                </c:pt>
                <c:pt idx="8">
                  <c:v>678</c:v>
                </c:pt>
                <c:pt idx="9">
                  <c:v>681</c:v>
                </c:pt>
                <c:pt idx="10">
                  <c:v>684</c:v>
                </c:pt>
                <c:pt idx="11">
                  <c:v>687</c:v>
                </c:pt>
                <c:pt idx="12">
                  <c:v>690</c:v>
                </c:pt>
                <c:pt idx="13">
                  <c:v>693</c:v>
                </c:pt>
                <c:pt idx="14">
                  <c:v>696</c:v>
                </c:pt>
                <c:pt idx="15">
                  <c:v>699</c:v>
                </c:pt>
                <c:pt idx="16">
                  <c:v>702</c:v>
                </c:pt>
                <c:pt idx="17">
                  <c:v>705</c:v>
                </c:pt>
                <c:pt idx="18">
                  <c:v>708</c:v>
                </c:pt>
                <c:pt idx="19">
                  <c:v>711</c:v>
                </c:pt>
                <c:pt idx="20">
                  <c:v>714</c:v>
                </c:pt>
                <c:pt idx="21">
                  <c:v>717</c:v>
                </c:pt>
                <c:pt idx="22">
                  <c:v>720</c:v>
                </c:pt>
                <c:pt idx="23">
                  <c:v>723</c:v>
                </c:pt>
                <c:pt idx="24">
                  <c:v>726</c:v>
                </c:pt>
                <c:pt idx="25">
                  <c:v>729</c:v>
                </c:pt>
              </c:numCache>
            </c:numRef>
          </c:xVal>
          <c:yVal>
            <c:numRef>
              <c:f>'Part-1'!$J$57:$J$82</c:f>
              <c:numCache>
                <c:formatCode>0.00</c:formatCode>
                <c:ptCount val="26"/>
                <c:pt idx="0">
                  <c:v>9754.6715596330268</c:v>
                </c:pt>
                <c:pt idx="1">
                  <c:v>9753.2310502283108</c:v>
                </c:pt>
                <c:pt idx="2">
                  <c:v>9752</c:v>
                </c:pt>
                <c:pt idx="3">
                  <c:v>9750.9755656108591</c:v>
                </c:pt>
                <c:pt idx="4">
                  <c:v>9750.1549549549545</c:v>
                </c:pt>
                <c:pt idx="5">
                  <c:v>9749.535426008968</c:v>
                </c:pt>
                <c:pt idx="6">
                  <c:v>9749.1142857142859</c:v>
                </c:pt>
                <c:pt idx="7">
                  <c:v>9748.8888888888869</c:v>
                </c:pt>
                <c:pt idx="8">
                  <c:v>9748.8566371681409</c:v>
                </c:pt>
                <c:pt idx="9">
                  <c:v>9749.0149779735675</c:v>
                </c:pt>
                <c:pt idx="10">
                  <c:v>9749.3614035087703</c:v>
                </c:pt>
                <c:pt idx="11">
                  <c:v>9749.893449781659</c:v>
                </c:pt>
                <c:pt idx="12">
                  <c:v>9750.6086956521722</c:v>
                </c:pt>
                <c:pt idx="13">
                  <c:v>9751.5047619047618</c:v>
                </c:pt>
                <c:pt idx="14">
                  <c:v>9752.5793103448268</c:v>
                </c:pt>
                <c:pt idx="15">
                  <c:v>9753.8300429184528</c:v>
                </c:pt>
                <c:pt idx="16">
                  <c:v>9755.2547008547008</c:v>
                </c:pt>
                <c:pt idx="17">
                  <c:v>9756.8510638297867</c:v>
                </c:pt>
                <c:pt idx="18">
                  <c:v>9758.6169491525416</c:v>
                </c:pt>
                <c:pt idx="19">
                  <c:v>9760.5502109704648</c:v>
                </c:pt>
                <c:pt idx="20">
                  <c:v>9762.6487394957985</c:v>
                </c:pt>
                <c:pt idx="21">
                  <c:v>9764.9104602510452</c:v>
                </c:pt>
                <c:pt idx="22">
                  <c:v>9767.3333333333321</c:v>
                </c:pt>
                <c:pt idx="23">
                  <c:v>9769.9153526970949</c:v>
                </c:pt>
                <c:pt idx="24">
                  <c:v>9772.6545454545449</c:v>
                </c:pt>
                <c:pt idx="25">
                  <c:v>9775.5489711934151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083-CE46-A955-1FCA8A96124B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'Part-1'!$F$57:$F$82</c:f>
              <c:numCache>
                <c:formatCode>General</c:formatCode>
                <c:ptCount val="26"/>
                <c:pt idx="0">
                  <c:v>654</c:v>
                </c:pt>
                <c:pt idx="1">
                  <c:v>657</c:v>
                </c:pt>
                <c:pt idx="2">
                  <c:v>660</c:v>
                </c:pt>
                <c:pt idx="3">
                  <c:v>663</c:v>
                </c:pt>
                <c:pt idx="4">
                  <c:v>666</c:v>
                </c:pt>
                <c:pt idx="5">
                  <c:v>669</c:v>
                </c:pt>
                <c:pt idx="6">
                  <c:v>672</c:v>
                </c:pt>
                <c:pt idx="7">
                  <c:v>675</c:v>
                </c:pt>
                <c:pt idx="8">
                  <c:v>678</c:v>
                </c:pt>
                <c:pt idx="9">
                  <c:v>681</c:v>
                </c:pt>
                <c:pt idx="10">
                  <c:v>684</c:v>
                </c:pt>
                <c:pt idx="11">
                  <c:v>687</c:v>
                </c:pt>
                <c:pt idx="12">
                  <c:v>690</c:v>
                </c:pt>
                <c:pt idx="13">
                  <c:v>693</c:v>
                </c:pt>
                <c:pt idx="14">
                  <c:v>696</c:v>
                </c:pt>
                <c:pt idx="15">
                  <c:v>699</c:v>
                </c:pt>
                <c:pt idx="16">
                  <c:v>702</c:v>
                </c:pt>
                <c:pt idx="17">
                  <c:v>705</c:v>
                </c:pt>
                <c:pt idx="18">
                  <c:v>708</c:v>
                </c:pt>
                <c:pt idx="19">
                  <c:v>711</c:v>
                </c:pt>
                <c:pt idx="20">
                  <c:v>714</c:v>
                </c:pt>
                <c:pt idx="21">
                  <c:v>717</c:v>
                </c:pt>
                <c:pt idx="22">
                  <c:v>720</c:v>
                </c:pt>
                <c:pt idx="23">
                  <c:v>723</c:v>
                </c:pt>
                <c:pt idx="24">
                  <c:v>726</c:v>
                </c:pt>
                <c:pt idx="25">
                  <c:v>729</c:v>
                </c:pt>
              </c:numCache>
            </c:numRef>
          </c:xVal>
          <c:yVal>
            <c:numRef>
              <c:f>'Part-1'!$K$57:$K$82</c:f>
              <c:numCache>
                <c:formatCode>0.00</c:formatCode>
                <c:ptCount val="26"/>
                <c:pt idx="0">
                  <c:v>9754.6715596330268</c:v>
                </c:pt>
                <c:pt idx="1">
                  <c:v>9753.2310502283108</c:v>
                </c:pt>
                <c:pt idx="2">
                  <c:v>9752</c:v>
                </c:pt>
                <c:pt idx="3">
                  <c:v>9750.9755656108591</c:v>
                </c:pt>
                <c:pt idx="4">
                  <c:v>9750.1549549549545</c:v>
                </c:pt>
                <c:pt idx="5">
                  <c:v>9749.535426008968</c:v>
                </c:pt>
                <c:pt idx="6">
                  <c:v>9749.1142857142859</c:v>
                </c:pt>
                <c:pt idx="7">
                  <c:v>9748.8888888888869</c:v>
                </c:pt>
                <c:pt idx="8">
                  <c:v>9748.8566371681409</c:v>
                </c:pt>
                <c:pt idx="9">
                  <c:v>9749.0149779735675</c:v>
                </c:pt>
                <c:pt idx="10">
                  <c:v>9749.3614035087703</c:v>
                </c:pt>
                <c:pt idx="11">
                  <c:v>9749.893449781659</c:v>
                </c:pt>
                <c:pt idx="12">
                  <c:v>9750.6086956521722</c:v>
                </c:pt>
                <c:pt idx="13">
                  <c:v>9751.5047619047618</c:v>
                </c:pt>
                <c:pt idx="14">
                  <c:v>9752.5793103448268</c:v>
                </c:pt>
                <c:pt idx="15">
                  <c:v>9753.8300429184528</c:v>
                </c:pt>
                <c:pt idx="16">
                  <c:v>9755.2547008547008</c:v>
                </c:pt>
                <c:pt idx="17">
                  <c:v>9756.8510638297867</c:v>
                </c:pt>
                <c:pt idx="18">
                  <c:v>9758.6169491525416</c:v>
                </c:pt>
                <c:pt idx="19">
                  <c:v>9760.5502109704648</c:v>
                </c:pt>
                <c:pt idx="20">
                  <c:v>9762.6487394957985</c:v>
                </c:pt>
                <c:pt idx="21">
                  <c:v>9764.9104602510452</c:v>
                </c:pt>
                <c:pt idx="22">
                  <c:v>9767.3333333333321</c:v>
                </c:pt>
                <c:pt idx="23">
                  <c:v>9769.9153526970949</c:v>
                </c:pt>
                <c:pt idx="24">
                  <c:v>9772.6545454545449</c:v>
                </c:pt>
                <c:pt idx="25">
                  <c:v>9775.5489711934151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083-CE46-A955-1FCA8A96124B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'Part-1'!$F$57:$F$82</c:f>
              <c:numCache>
                <c:formatCode>General</c:formatCode>
                <c:ptCount val="26"/>
                <c:pt idx="0">
                  <c:v>654</c:v>
                </c:pt>
                <c:pt idx="1">
                  <c:v>657</c:v>
                </c:pt>
                <c:pt idx="2">
                  <c:v>660</c:v>
                </c:pt>
                <c:pt idx="3">
                  <c:v>663</c:v>
                </c:pt>
                <c:pt idx="4">
                  <c:v>666</c:v>
                </c:pt>
                <c:pt idx="5">
                  <c:v>669</c:v>
                </c:pt>
                <c:pt idx="6">
                  <c:v>672</c:v>
                </c:pt>
                <c:pt idx="7">
                  <c:v>675</c:v>
                </c:pt>
                <c:pt idx="8">
                  <c:v>678</c:v>
                </c:pt>
                <c:pt idx="9">
                  <c:v>681</c:v>
                </c:pt>
                <c:pt idx="10">
                  <c:v>684</c:v>
                </c:pt>
                <c:pt idx="11">
                  <c:v>687</c:v>
                </c:pt>
                <c:pt idx="12">
                  <c:v>690</c:v>
                </c:pt>
                <c:pt idx="13">
                  <c:v>693</c:v>
                </c:pt>
                <c:pt idx="14">
                  <c:v>696</c:v>
                </c:pt>
                <c:pt idx="15">
                  <c:v>699</c:v>
                </c:pt>
                <c:pt idx="16">
                  <c:v>702</c:v>
                </c:pt>
                <c:pt idx="17">
                  <c:v>705</c:v>
                </c:pt>
                <c:pt idx="18">
                  <c:v>708</c:v>
                </c:pt>
                <c:pt idx="19">
                  <c:v>711</c:v>
                </c:pt>
                <c:pt idx="20">
                  <c:v>714</c:v>
                </c:pt>
                <c:pt idx="21">
                  <c:v>717</c:v>
                </c:pt>
                <c:pt idx="22">
                  <c:v>720</c:v>
                </c:pt>
                <c:pt idx="23">
                  <c:v>723</c:v>
                </c:pt>
                <c:pt idx="24">
                  <c:v>726</c:v>
                </c:pt>
                <c:pt idx="25">
                  <c:v>729</c:v>
                </c:pt>
              </c:numCache>
            </c:numRef>
          </c:xVal>
          <c:yVal>
            <c:numRef>
              <c:f>'Part-1'!$L$57:$L$82</c:f>
              <c:numCache>
                <c:formatCode>0.00</c:formatCode>
                <c:ptCount val="26"/>
                <c:pt idx="0">
                  <c:v>9754.6715596330268</c:v>
                </c:pt>
                <c:pt idx="1">
                  <c:v>9753.2310502283108</c:v>
                </c:pt>
                <c:pt idx="2">
                  <c:v>9752</c:v>
                </c:pt>
                <c:pt idx="3">
                  <c:v>9750.9755656108591</c:v>
                </c:pt>
                <c:pt idx="4">
                  <c:v>9750.1549549549545</c:v>
                </c:pt>
                <c:pt idx="5">
                  <c:v>9749.535426008968</c:v>
                </c:pt>
                <c:pt idx="6">
                  <c:v>9749.1142857142859</c:v>
                </c:pt>
                <c:pt idx="7">
                  <c:v>9748.8888888888869</c:v>
                </c:pt>
                <c:pt idx="8">
                  <c:v>9748.8566371681409</c:v>
                </c:pt>
                <c:pt idx="9">
                  <c:v>9749.0149779735675</c:v>
                </c:pt>
                <c:pt idx="10">
                  <c:v>9749.3614035087703</c:v>
                </c:pt>
                <c:pt idx="11">
                  <c:v>9749.893449781659</c:v>
                </c:pt>
                <c:pt idx="12">
                  <c:v>9750.6086956521722</c:v>
                </c:pt>
                <c:pt idx="13">
                  <c:v>9751.5047619047618</c:v>
                </c:pt>
                <c:pt idx="14">
                  <c:v>9752.5793103448268</c:v>
                </c:pt>
                <c:pt idx="15">
                  <c:v>9753.8300429184528</c:v>
                </c:pt>
                <c:pt idx="16">
                  <c:v>9755.2547008547008</c:v>
                </c:pt>
                <c:pt idx="17">
                  <c:v>9756.8510638297867</c:v>
                </c:pt>
                <c:pt idx="18">
                  <c:v>9758.6169491525416</c:v>
                </c:pt>
                <c:pt idx="19">
                  <c:v>9760.5502109704648</c:v>
                </c:pt>
                <c:pt idx="20">
                  <c:v>9762.6487394957985</c:v>
                </c:pt>
                <c:pt idx="21">
                  <c:v>9764.9104602510452</c:v>
                </c:pt>
                <c:pt idx="22">
                  <c:v>9767.3333333333321</c:v>
                </c:pt>
                <c:pt idx="23">
                  <c:v>9769.9153526970949</c:v>
                </c:pt>
                <c:pt idx="24">
                  <c:v>9772.6545454545449</c:v>
                </c:pt>
                <c:pt idx="25">
                  <c:v>9775.5489711934151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083-CE46-A955-1FCA8A961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935200"/>
        <c:axId val="504989312"/>
      </c:scatterChart>
      <c:valAx>
        <c:axId val="61693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Economic Order Quantities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89312"/>
        <c:crosses val="autoZero"/>
        <c:crossBetween val="midCat"/>
      </c:valAx>
      <c:valAx>
        <c:axId val="5049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Reorter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3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'Part-1'!$Q$3:$Q$28</c:f>
              <c:numCache>
                <c:formatCode>General</c:formatCode>
                <c:ptCount val="26"/>
                <c:pt idx="0">
                  <c:v>550</c:v>
                </c:pt>
                <c:pt idx="1">
                  <c:v>560</c:v>
                </c:pt>
                <c:pt idx="2">
                  <c:v>570</c:v>
                </c:pt>
                <c:pt idx="3">
                  <c:v>580</c:v>
                </c:pt>
                <c:pt idx="4">
                  <c:v>590</c:v>
                </c:pt>
                <c:pt idx="5">
                  <c:v>600</c:v>
                </c:pt>
                <c:pt idx="6">
                  <c:v>610</c:v>
                </c:pt>
                <c:pt idx="7">
                  <c:v>620</c:v>
                </c:pt>
                <c:pt idx="8">
                  <c:v>630</c:v>
                </c:pt>
                <c:pt idx="9">
                  <c:v>640</c:v>
                </c:pt>
                <c:pt idx="10">
                  <c:v>650</c:v>
                </c:pt>
                <c:pt idx="11">
                  <c:v>660</c:v>
                </c:pt>
                <c:pt idx="12">
                  <c:v>670</c:v>
                </c:pt>
                <c:pt idx="13">
                  <c:v>680</c:v>
                </c:pt>
                <c:pt idx="14">
                  <c:v>690</c:v>
                </c:pt>
                <c:pt idx="15">
                  <c:v>700</c:v>
                </c:pt>
                <c:pt idx="16">
                  <c:v>710</c:v>
                </c:pt>
                <c:pt idx="17">
                  <c:v>720</c:v>
                </c:pt>
                <c:pt idx="18">
                  <c:v>730</c:v>
                </c:pt>
                <c:pt idx="19">
                  <c:v>740</c:v>
                </c:pt>
                <c:pt idx="20">
                  <c:v>750</c:v>
                </c:pt>
                <c:pt idx="21">
                  <c:v>760</c:v>
                </c:pt>
                <c:pt idx="22">
                  <c:v>770</c:v>
                </c:pt>
                <c:pt idx="23">
                  <c:v>780</c:v>
                </c:pt>
                <c:pt idx="24">
                  <c:v>790</c:v>
                </c:pt>
                <c:pt idx="25">
                  <c:v>800</c:v>
                </c:pt>
              </c:numCache>
            </c:numRef>
          </c:xVal>
          <c:yVal>
            <c:numRef>
              <c:f>'Part-1'!$U$3:$U$28</c:f>
              <c:numCache>
                <c:formatCode>General</c:formatCode>
                <c:ptCount val="26"/>
                <c:pt idx="0">
                  <c:v>9960</c:v>
                </c:pt>
                <c:pt idx="1">
                  <c:v>9924.8571428571413</c:v>
                </c:pt>
                <c:pt idx="2">
                  <c:v>9893.4736842105267</c:v>
                </c:pt>
                <c:pt idx="3">
                  <c:v>9865.6551724137935</c:v>
                </c:pt>
                <c:pt idx="4">
                  <c:v>9841.2203389830502</c:v>
                </c:pt>
                <c:pt idx="5">
                  <c:v>9820</c:v>
                </c:pt>
                <c:pt idx="6">
                  <c:v>9801.8360655737706</c:v>
                </c:pt>
                <c:pt idx="7">
                  <c:v>9786.5806451612916</c:v>
                </c:pt>
                <c:pt idx="8">
                  <c:v>9774.0952380952385</c:v>
                </c:pt>
                <c:pt idx="9">
                  <c:v>9764.25</c:v>
                </c:pt>
                <c:pt idx="10">
                  <c:v>9756.9230769230762</c:v>
                </c:pt>
                <c:pt idx="11">
                  <c:v>9752</c:v>
                </c:pt>
                <c:pt idx="12">
                  <c:v>9749.373134328358</c:v>
                </c:pt>
                <c:pt idx="13">
                  <c:v>9748.9411764705874</c:v>
                </c:pt>
                <c:pt idx="14">
                  <c:v>9750.6086956521722</c:v>
                </c:pt>
                <c:pt idx="15">
                  <c:v>9754.2857142857138</c:v>
                </c:pt>
                <c:pt idx="16">
                  <c:v>9759.8873239436616</c:v>
                </c:pt>
                <c:pt idx="17">
                  <c:v>9767.3333333333321</c:v>
                </c:pt>
                <c:pt idx="18">
                  <c:v>9776.5479452054788</c:v>
                </c:pt>
                <c:pt idx="19">
                  <c:v>9787.4594594594582</c:v>
                </c:pt>
                <c:pt idx="20">
                  <c:v>9800</c:v>
                </c:pt>
                <c:pt idx="21">
                  <c:v>9814.1052631578932</c:v>
                </c:pt>
                <c:pt idx="22">
                  <c:v>9829.7142857142844</c:v>
                </c:pt>
                <c:pt idx="23">
                  <c:v>9846.7692307692305</c:v>
                </c:pt>
                <c:pt idx="24">
                  <c:v>9865.2151898734173</c:v>
                </c:pt>
                <c:pt idx="25">
                  <c:v>9885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09-C140-8E14-FFBF7F0BB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098975"/>
        <c:axId val="1585044863"/>
      </c:scatterChart>
      <c:valAx>
        <c:axId val="161609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044863"/>
        <c:crosses val="autoZero"/>
        <c:crossBetween val="midCat"/>
      </c:valAx>
      <c:valAx>
        <c:axId val="15850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9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368300</xdr:colOff>
      <xdr:row>52</xdr:row>
      <xdr:rowOff>146050</xdr:rowOff>
    </xdr:from>
    <xdr:to>
      <xdr:col>23</xdr:col>
      <xdr:colOff>304800</xdr:colOff>
      <xdr:row>77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460E6D-6CA3-B5DA-3D7C-982782E7C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298450</xdr:colOff>
      <xdr:row>11</xdr:row>
      <xdr:rowOff>63500</xdr:rowOff>
    </xdr:from>
    <xdr:to>
      <xdr:col>26</xdr:col>
      <xdr:colOff>742950</xdr:colOff>
      <xdr:row>24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6925C1-6827-D086-7F00-3B7F2BC68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BCD8-BD83-8B48-B1C4-A40F0BAA9065}">
  <dimension ref="A1:G26"/>
  <sheetViews>
    <sheetView showGridLines="0" workbookViewId="0">
      <selection activeCell="H29" sqref="H29"/>
    </sheetView>
  </sheetViews>
  <sheetFormatPr baseColWidth="10" defaultRowHeight="16" x14ac:dyDescent="0.2"/>
  <cols>
    <col min="1" max="1" width="2.33203125" customWidth="1"/>
    <col min="2" max="2" width="11.83203125" bestFit="1" customWidth="1"/>
    <col min="3" max="3" width="17.33203125" bestFit="1" customWidth="1"/>
    <col min="4" max="4" width="12.6640625" bestFit="1" customWidth="1"/>
    <col min="5" max="5" width="10.1640625" bestFit="1" customWidth="1"/>
    <col min="6" max="6" width="7" bestFit="1" customWidth="1"/>
  </cols>
  <sheetData>
    <row r="1" spans="1:5" x14ac:dyDescent="0.2">
      <c r="A1" s="3" t="s">
        <v>37</v>
      </c>
    </row>
    <row r="2" spans="1:5" x14ac:dyDescent="0.2">
      <c r="A2" s="3" t="s">
        <v>60</v>
      </c>
    </row>
    <row r="3" spans="1:5" x14ac:dyDescent="0.2">
      <c r="A3" s="3" t="s">
        <v>61</v>
      </c>
    </row>
    <row r="4" spans="1:5" x14ac:dyDescent="0.2">
      <c r="A4" s="3" t="s">
        <v>38</v>
      </c>
    </row>
    <row r="5" spans="1:5" x14ac:dyDescent="0.2">
      <c r="A5" s="3" t="s">
        <v>39</v>
      </c>
    </row>
    <row r="6" spans="1:5" x14ac:dyDescent="0.2">
      <c r="A6" s="3"/>
      <c r="B6" t="s">
        <v>40</v>
      </c>
    </row>
    <row r="7" spans="1:5" x14ac:dyDescent="0.2">
      <c r="A7" s="3"/>
      <c r="B7" t="s">
        <v>62</v>
      </c>
    </row>
    <row r="8" spans="1:5" x14ac:dyDescent="0.2">
      <c r="A8" s="3"/>
      <c r="B8" t="s">
        <v>55</v>
      </c>
    </row>
    <row r="9" spans="1:5" x14ac:dyDescent="0.2">
      <c r="A9" s="3" t="s">
        <v>41</v>
      </c>
    </row>
    <row r="10" spans="1:5" x14ac:dyDescent="0.2">
      <c r="B10" t="s">
        <v>53</v>
      </c>
    </row>
    <row r="11" spans="1:5" x14ac:dyDescent="0.2">
      <c r="B11" t="s">
        <v>42</v>
      </c>
    </row>
    <row r="12" spans="1:5" x14ac:dyDescent="0.2">
      <c r="B12" t="s">
        <v>43</v>
      </c>
    </row>
    <row r="14" spans="1:5" ht="17" thickBot="1" x14ac:dyDescent="0.25">
      <c r="A14" t="s">
        <v>44</v>
      </c>
    </row>
    <row r="15" spans="1:5" ht="17" thickBot="1" x14ac:dyDescent="0.25">
      <c r="B15" s="12" t="s">
        <v>45</v>
      </c>
      <c r="C15" s="12" t="s">
        <v>46</v>
      </c>
      <c r="D15" s="12" t="s">
        <v>47</v>
      </c>
      <c r="E15" s="12" t="s">
        <v>48</v>
      </c>
    </row>
    <row r="16" spans="1:5" ht="17" thickBot="1" x14ac:dyDescent="0.25">
      <c r="B16" s="11" t="s">
        <v>63</v>
      </c>
      <c r="C16" s="11" t="s">
        <v>31</v>
      </c>
      <c r="D16" s="22">
        <v>9748.8460855631529</v>
      </c>
      <c r="E16" s="22">
        <v>9748.8460855631529</v>
      </c>
    </row>
    <row r="19" spans="1:7" ht="17" thickBot="1" x14ac:dyDescent="0.25">
      <c r="A19" t="s">
        <v>49</v>
      </c>
    </row>
    <row r="20" spans="1:7" ht="17" thickBot="1" x14ac:dyDescent="0.25">
      <c r="B20" s="12" t="s">
        <v>45</v>
      </c>
      <c r="C20" s="12" t="s">
        <v>46</v>
      </c>
      <c r="D20" s="12" t="s">
        <v>47</v>
      </c>
      <c r="E20" s="12" t="s">
        <v>48</v>
      </c>
      <c r="F20" s="12" t="s">
        <v>50</v>
      </c>
    </row>
    <row r="21" spans="1:7" ht="17" thickBot="1" x14ac:dyDescent="0.25">
      <c r="B21" s="11" t="s">
        <v>64</v>
      </c>
      <c r="C21" s="11" t="s">
        <v>17</v>
      </c>
      <c r="D21" s="13">
        <v>677.00320038633004</v>
      </c>
      <c r="E21" s="13">
        <v>677</v>
      </c>
      <c r="F21" s="11" t="s">
        <v>50</v>
      </c>
    </row>
    <row r="24" spans="1:7" ht="17" thickBot="1" x14ac:dyDescent="0.25">
      <c r="A24" t="s">
        <v>51</v>
      </c>
    </row>
    <row r="25" spans="1:7" ht="17" thickBot="1" x14ac:dyDescent="0.25">
      <c r="B25" s="14" t="s">
        <v>52</v>
      </c>
      <c r="C25" s="14"/>
      <c r="D25" s="14"/>
      <c r="E25" s="14"/>
      <c r="F25" s="14"/>
      <c r="G25" s="14"/>
    </row>
    <row r="26" spans="1:7" ht="17" thickBot="1" x14ac:dyDescent="0.25">
      <c r="B26" s="11" t="s">
        <v>65</v>
      </c>
      <c r="C26" s="11"/>
      <c r="D26" s="11"/>
      <c r="E26" s="11"/>
      <c r="F26" s="11"/>
      <c r="G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10B6-CA1A-2C46-9C89-6530C1E1BA88}">
  <dimension ref="A2:AQ102"/>
  <sheetViews>
    <sheetView tabSelected="1" workbookViewId="0">
      <selection activeCell="O6" sqref="O6"/>
    </sheetView>
  </sheetViews>
  <sheetFormatPr baseColWidth="10" defaultRowHeight="16" x14ac:dyDescent="0.2"/>
  <cols>
    <col min="1" max="1" width="10.83203125" style="15"/>
    <col min="2" max="2" width="23.33203125" customWidth="1"/>
    <col min="6" max="6" width="13.83203125" bestFit="1" customWidth="1"/>
    <col min="7" max="8" width="7.6640625" bestFit="1" customWidth="1"/>
    <col min="9" max="9" width="7.33203125" customWidth="1"/>
    <col min="10" max="11" width="7.6640625" bestFit="1" customWidth="1"/>
    <col min="12" max="12" width="7.6640625" customWidth="1"/>
    <col min="13" max="14" width="7.6640625" bestFit="1" customWidth="1"/>
    <col min="17" max="17" width="13.1640625" bestFit="1" customWidth="1"/>
    <col min="18" max="18" width="18" bestFit="1" customWidth="1"/>
    <col min="19" max="20" width="18.33203125" bestFit="1" customWidth="1"/>
    <col min="21" max="21" width="17.33203125" bestFit="1" customWidth="1"/>
  </cols>
  <sheetData>
    <row r="2" spans="1:25" x14ac:dyDescent="0.2">
      <c r="Q2" s="8" t="s">
        <v>59</v>
      </c>
      <c r="R2" s="8" t="s">
        <v>56</v>
      </c>
      <c r="S2" s="8" t="s">
        <v>57</v>
      </c>
      <c r="T2" s="8" t="s">
        <v>58</v>
      </c>
      <c r="U2" s="8" t="s">
        <v>31</v>
      </c>
      <c r="V2" s="8" t="s">
        <v>67</v>
      </c>
    </row>
    <row r="3" spans="1:25" ht="17" thickBot="1" x14ac:dyDescent="0.25">
      <c r="B3" s="27" t="s">
        <v>0</v>
      </c>
      <c r="C3" s="27"/>
      <c r="F3" s="27" t="s">
        <v>5</v>
      </c>
      <c r="G3" s="27"/>
      <c r="I3" s="27" t="s">
        <v>66</v>
      </c>
      <c r="J3" s="27"/>
      <c r="L3" s="27" t="s">
        <v>13</v>
      </c>
      <c r="M3" s="27"/>
      <c r="N3" s="27"/>
      <c r="Q3" s="8">
        <v>550</v>
      </c>
      <c r="R3" s="8">
        <f>$G$4/Q3</f>
        <v>27.272727272727273</v>
      </c>
      <c r="S3" s="20">
        <f>(Q3/2)*$D$4</f>
        <v>3959.9999999999995</v>
      </c>
      <c r="T3" s="20">
        <f>R3*$C$5</f>
        <v>6000</v>
      </c>
      <c r="U3" s="8">
        <f>S3+T3</f>
        <v>9960</v>
      </c>
      <c r="V3">
        <f>MIN(U3:U28)</f>
        <v>9748.9411764705874</v>
      </c>
    </row>
    <row r="4" spans="1:25" ht="17" thickBot="1" x14ac:dyDescent="0.25">
      <c r="B4" t="s">
        <v>1</v>
      </c>
      <c r="C4" s="1">
        <v>0.18</v>
      </c>
      <c r="D4">
        <f>C4*C6</f>
        <v>14.399999999999999</v>
      </c>
      <c r="F4" t="s">
        <v>4</v>
      </c>
      <c r="G4">
        <v>15000</v>
      </c>
      <c r="I4" t="s">
        <v>6</v>
      </c>
      <c r="L4" t="s">
        <v>14</v>
      </c>
      <c r="Q4" s="8">
        <v>560</v>
      </c>
      <c r="R4" s="8">
        <f t="shared" ref="R4:R28" si="0">$G$4/Q4</f>
        <v>26.785714285714285</v>
      </c>
      <c r="S4" s="20">
        <f t="shared" ref="S4:S28" si="1">(Q4/2)*$D$4</f>
        <v>4031.9999999999995</v>
      </c>
      <c r="T4" s="20">
        <f t="shared" ref="T4:T28" si="2">R4*$C$5</f>
        <v>5892.8571428571422</v>
      </c>
      <c r="U4" s="8">
        <f t="shared" ref="U4:U28" si="3">S4+T4</f>
        <v>9924.8571428571413</v>
      </c>
      <c r="X4" s="25" t="s">
        <v>54</v>
      </c>
      <c r="Y4" s="26"/>
    </row>
    <row r="5" spans="1:25" x14ac:dyDescent="0.2">
      <c r="B5" t="s">
        <v>2</v>
      </c>
      <c r="C5">
        <v>220</v>
      </c>
      <c r="F5" t="s">
        <v>11</v>
      </c>
      <c r="I5" t="s">
        <v>7</v>
      </c>
      <c r="L5" t="s">
        <v>15</v>
      </c>
      <c r="Q5" s="8">
        <v>570</v>
      </c>
      <c r="R5" s="8">
        <f t="shared" si="0"/>
        <v>26.315789473684209</v>
      </c>
      <c r="S5" s="20">
        <f t="shared" si="1"/>
        <v>4104</v>
      </c>
      <c r="T5" s="20">
        <f t="shared" si="2"/>
        <v>5789.4736842105258</v>
      </c>
      <c r="U5" s="8">
        <f t="shared" si="3"/>
        <v>9893.4736842105267</v>
      </c>
    </row>
    <row r="6" spans="1:25" x14ac:dyDescent="0.2">
      <c r="B6" t="s">
        <v>3</v>
      </c>
      <c r="C6">
        <v>80</v>
      </c>
      <c r="F6" t="s">
        <v>12</v>
      </c>
      <c r="I6" t="s">
        <v>8</v>
      </c>
      <c r="Q6" s="8">
        <v>580</v>
      </c>
      <c r="R6" s="8">
        <f t="shared" si="0"/>
        <v>25.862068965517242</v>
      </c>
      <c r="S6" s="20">
        <f t="shared" si="1"/>
        <v>4176</v>
      </c>
      <c r="T6" s="20">
        <f t="shared" si="2"/>
        <v>5689.6551724137935</v>
      </c>
      <c r="U6" s="8">
        <f t="shared" si="3"/>
        <v>9865.6551724137935</v>
      </c>
      <c r="X6" s="8" t="s">
        <v>31</v>
      </c>
      <c r="Y6" s="21">
        <f>C39+C33</f>
        <v>9748.8460855631529</v>
      </c>
    </row>
    <row r="7" spans="1:25" x14ac:dyDescent="0.2">
      <c r="Q7" s="8">
        <v>590</v>
      </c>
      <c r="R7" s="8">
        <f t="shared" si="0"/>
        <v>25.423728813559322</v>
      </c>
      <c r="S7" s="20">
        <f t="shared" si="1"/>
        <v>4248</v>
      </c>
      <c r="T7" s="20">
        <f t="shared" si="2"/>
        <v>5593.2203389830511</v>
      </c>
      <c r="U7" s="8">
        <f t="shared" si="3"/>
        <v>9841.2203389830502</v>
      </c>
      <c r="X7" s="8" t="s">
        <v>34</v>
      </c>
      <c r="Y7" s="8">
        <f>C23</f>
        <v>2500</v>
      </c>
    </row>
    <row r="8" spans="1:25" x14ac:dyDescent="0.2">
      <c r="B8" s="27" t="s">
        <v>9</v>
      </c>
      <c r="C8" s="27"/>
      <c r="Q8" s="8">
        <v>600</v>
      </c>
      <c r="R8" s="8">
        <f t="shared" si="0"/>
        <v>25</v>
      </c>
      <c r="S8" s="20">
        <f t="shared" si="1"/>
        <v>4320</v>
      </c>
      <c r="T8" s="20">
        <f t="shared" si="2"/>
        <v>5500</v>
      </c>
      <c r="U8" s="8">
        <f t="shared" si="3"/>
        <v>9820</v>
      </c>
      <c r="X8" s="8" t="s">
        <v>17</v>
      </c>
      <c r="Y8" s="7">
        <v>677</v>
      </c>
    </row>
    <row r="9" spans="1:25" x14ac:dyDescent="0.2">
      <c r="B9" t="s">
        <v>10</v>
      </c>
      <c r="Q9" s="8">
        <v>610</v>
      </c>
      <c r="R9" s="8">
        <f t="shared" si="0"/>
        <v>24.590163934426229</v>
      </c>
      <c r="S9" s="20">
        <f t="shared" si="1"/>
        <v>4392</v>
      </c>
      <c r="T9" s="20">
        <f t="shared" si="2"/>
        <v>5409.8360655737706</v>
      </c>
      <c r="U9" s="8">
        <f t="shared" si="3"/>
        <v>9801.8360655737706</v>
      </c>
    </row>
    <row r="10" spans="1:25" x14ac:dyDescent="0.2">
      <c r="Q10" s="8">
        <v>620</v>
      </c>
      <c r="R10" s="8">
        <f t="shared" si="0"/>
        <v>24.193548387096776</v>
      </c>
      <c r="S10" s="20">
        <f t="shared" si="1"/>
        <v>4464</v>
      </c>
      <c r="T10" s="20">
        <f t="shared" si="2"/>
        <v>5322.5806451612907</v>
      </c>
      <c r="U10" s="8">
        <f t="shared" si="3"/>
        <v>9786.5806451612916</v>
      </c>
    </row>
    <row r="11" spans="1:25" x14ac:dyDescent="0.2">
      <c r="Q11" s="8">
        <v>630</v>
      </c>
      <c r="R11" s="8">
        <f t="shared" si="0"/>
        <v>23.80952380952381</v>
      </c>
      <c r="S11" s="20">
        <f t="shared" si="1"/>
        <v>4536</v>
      </c>
      <c r="T11" s="20">
        <f t="shared" si="2"/>
        <v>5238.0952380952385</v>
      </c>
      <c r="U11" s="8">
        <f t="shared" si="3"/>
        <v>9774.0952380952385</v>
      </c>
    </row>
    <row r="12" spans="1:25" x14ac:dyDescent="0.2">
      <c r="Q12" s="8">
        <v>640</v>
      </c>
      <c r="R12" s="8">
        <f t="shared" si="0"/>
        <v>23.4375</v>
      </c>
      <c r="S12" s="20">
        <f t="shared" si="1"/>
        <v>4608</v>
      </c>
      <c r="T12" s="20">
        <f t="shared" si="2"/>
        <v>5156.25</v>
      </c>
      <c r="U12" s="8">
        <f t="shared" si="3"/>
        <v>9764.25</v>
      </c>
    </row>
    <row r="13" spans="1:25" x14ac:dyDescent="0.2">
      <c r="Q13" s="8">
        <v>650</v>
      </c>
      <c r="R13" s="8">
        <f t="shared" si="0"/>
        <v>23.076923076923077</v>
      </c>
      <c r="S13" s="20">
        <f t="shared" si="1"/>
        <v>4679.9999999999991</v>
      </c>
      <c r="T13" s="20">
        <f t="shared" si="2"/>
        <v>5076.9230769230771</v>
      </c>
      <c r="U13" s="8">
        <f t="shared" si="3"/>
        <v>9756.9230769230762</v>
      </c>
    </row>
    <row r="14" spans="1:25" x14ac:dyDescent="0.2">
      <c r="A14" s="16">
        <v>1</v>
      </c>
      <c r="B14" s="27" t="s">
        <v>16</v>
      </c>
      <c r="C14" s="27"/>
      <c r="Q14" s="8">
        <v>660</v>
      </c>
      <c r="R14" s="8">
        <f t="shared" si="0"/>
        <v>22.727272727272727</v>
      </c>
      <c r="S14" s="20">
        <f t="shared" si="1"/>
        <v>4751.9999999999991</v>
      </c>
      <c r="T14" s="20">
        <f t="shared" si="2"/>
        <v>5000</v>
      </c>
      <c r="U14" s="8">
        <f t="shared" si="3"/>
        <v>9752</v>
      </c>
    </row>
    <row r="15" spans="1:25" x14ac:dyDescent="0.2">
      <c r="Q15" s="8">
        <v>670</v>
      </c>
      <c r="R15" s="8">
        <f t="shared" si="0"/>
        <v>22.388059701492537</v>
      </c>
      <c r="S15" s="20">
        <f t="shared" si="1"/>
        <v>4823.9999999999991</v>
      </c>
      <c r="T15" s="20">
        <f t="shared" si="2"/>
        <v>4925.373134328358</v>
      </c>
      <c r="U15" s="8">
        <f t="shared" si="3"/>
        <v>9749.373134328358</v>
      </c>
    </row>
    <row r="16" spans="1:25" x14ac:dyDescent="0.2">
      <c r="Q16" s="23">
        <v>680</v>
      </c>
      <c r="R16" s="8">
        <f t="shared" si="0"/>
        <v>22.058823529411764</v>
      </c>
      <c r="S16" s="20">
        <f t="shared" si="1"/>
        <v>4895.9999999999991</v>
      </c>
      <c r="T16" s="20">
        <f t="shared" si="2"/>
        <v>4852.9411764705883</v>
      </c>
      <c r="U16" s="23">
        <f t="shared" si="3"/>
        <v>9748.9411764705874</v>
      </c>
    </row>
    <row r="17" spans="1:21" x14ac:dyDescent="0.2">
      <c r="B17" s="3" t="s">
        <v>17</v>
      </c>
      <c r="C17" s="4">
        <f>SQRT(2*(G4*C5)/D4)</f>
        <v>677.00320038633004</v>
      </c>
      <c r="Q17" s="8">
        <v>690</v>
      </c>
      <c r="R17" s="8">
        <f t="shared" si="0"/>
        <v>21.739130434782609</v>
      </c>
      <c r="S17" s="20">
        <f t="shared" si="1"/>
        <v>4967.9999999999991</v>
      </c>
      <c r="T17" s="20">
        <f t="shared" si="2"/>
        <v>4782.608695652174</v>
      </c>
      <c r="U17" s="8">
        <f t="shared" si="3"/>
        <v>9750.6086956521722</v>
      </c>
    </row>
    <row r="18" spans="1:21" x14ac:dyDescent="0.2">
      <c r="Q18" s="8">
        <v>700</v>
      </c>
      <c r="R18" s="8">
        <f t="shared" si="0"/>
        <v>21.428571428571427</v>
      </c>
      <c r="S18" s="20">
        <f t="shared" si="1"/>
        <v>5039.9999999999991</v>
      </c>
      <c r="T18" s="20">
        <f t="shared" si="2"/>
        <v>4714.2857142857138</v>
      </c>
      <c r="U18" s="8">
        <f t="shared" si="3"/>
        <v>9754.2857142857138</v>
      </c>
    </row>
    <row r="19" spans="1:21" x14ac:dyDescent="0.2">
      <c r="A19" s="16">
        <v>2</v>
      </c>
      <c r="B19" s="27" t="s">
        <v>18</v>
      </c>
      <c r="C19" s="27"/>
      <c r="Q19" s="8">
        <v>710</v>
      </c>
      <c r="R19" s="8">
        <f t="shared" si="0"/>
        <v>21.12676056338028</v>
      </c>
      <c r="S19" s="20">
        <f t="shared" si="1"/>
        <v>5111.9999999999991</v>
      </c>
      <c r="T19" s="20">
        <f t="shared" si="2"/>
        <v>4647.8873239436616</v>
      </c>
      <c r="U19" s="8">
        <f t="shared" si="3"/>
        <v>9759.8873239436616</v>
      </c>
    </row>
    <row r="20" spans="1:21" x14ac:dyDescent="0.2">
      <c r="B20" t="s">
        <v>21</v>
      </c>
      <c r="Q20" s="8">
        <v>720</v>
      </c>
      <c r="R20" s="8">
        <f t="shared" si="0"/>
        <v>20.833333333333332</v>
      </c>
      <c r="S20" s="20">
        <f t="shared" si="1"/>
        <v>5183.9999999999991</v>
      </c>
      <c r="T20" s="20">
        <f t="shared" si="2"/>
        <v>4583.333333333333</v>
      </c>
      <c r="U20" s="8">
        <f t="shared" si="3"/>
        <v>9767.3333333333321</v>
      </c>
    </row>
    <row r="21" spans="1:21" x14ac:dyDescent="0.2">
      <c r="B21" t="s">
        <v>19</v>
      </c>
      <c r="C21">
        <f>G4/12</f>
        <v>1250</v>
      </c>
      <c r="Q21" s="8">
        <v>730</v>
      </c>
      <c r="R21" s="8">
        <f t="shared" si="0"/>
        <v>20.547945205479451</v>
      </c>
      <c r="S21" s="20">
        <f t="shared" si="1"/>
        <v>5255.9999999999991</v>
      </c>
      <c r="T21" s="20">
        <f t="shared" si="2"/>
        <v>4520.5479452054788</v>
      </c>
      <c r="U21" s="8">
        <f t="shared" si="3"/>
        <v>9776.5479452054788</v>
      </c>
    </row>
    <row r="22" spans="1:21" x14ac:dyDescent="0.2">
      <c r="B22" t="s">
        <v>20</v>
      </c>
      <c r="C22">
        <f>C21</f>
        <v>1250</v>
      </c>
      <c r="Q22" s="8">
        <v>740</v>
      </c>
      <c r="R22" s="8">
        <f t="shared" si="0"/>
        <v>20.27027027027027</v>
      </c>
      <c r="S22" s="20">
        <f t="shared" si="1"/>
        <v>5327.9999999999991</v>
      </c>
      <c r="T22" s="20">
        <f t="shared" si="2"/>
        <v>4459.4594594594591</v>
      </c>
      <c r="U22" s="8">
        <f t="shared" si="3"/>
        <v>9787.4594594594582</v>
      </c>
    </row>
    <row r="23" spans="1:21" x14ac:dyDescent="0.2">
      <c r="B23" t="s">
        <v>22</v>
      </c>
      <c r="C23">
        <f>C21+C22</f>
        <v>2500</v>
      </c>
      <c r="Q23" s="8">
        <v>750</v>
      </c>
      <c r="R23" s="8">
        <f t="shared" si="0"/>
        <v>20</v>
      </c>
      <c r="S23" s="20">
        <f t="shared" si="1"/>
        <v>5399.9999999999991</v>
      </c>
      <c r="T23" s="20">
        <f t="shared" si="2"/>
        <v>4400</v>
      </c>
      <c r="U23" s="8">
        <f t="shared" si="3"/>
        <v>9800</v>
      </c>
    </row>
    <row r="24" spans="1:21" x14ac:dyDescent="0.2">
      <c r="Q24" s="8">
        <v>760</v>
      </c>
      <c r="R24" s="8">
        <f t="shared" si="0"/>
        <v>19.736842105263158</v>
      </c>
      <c r="S24" s="20">
        <f t="shared" si="1"/>
        <v>5471.9999999999991</v>
      </c>
      <c r="T24" s="20">
        <f t="shared" si="2"/>
        <v>4342.105263157895</v>
      </c>
      <c r="U24" s="8">
        <f t="shared" si="3"/>
        <v>9814.1052631578932</v>
      </c>
    </row>
    <row r="25" spans="1:21" x14ac:dyDescent="0.2">
      <c r="B25" t="s">
        <v>23</v>
      </c>
      <c r="Q25" s="8">
        <v>770</v>
      </c>
      <c r="R25" s="8">
        <f t="shared" si="0"/>
        <v>19.480519480519479</v>
      </c>
      <c r="S25" s="20">
        <f t="shared" si="1"/>
        <v>5543.9999999999991</v>
      </c>
      <c r="T25" s="20">
        <f t="shared" si="2"/>
        <v>4285.7142857142853</v>
      </c>
      <c r="U25" s="8">
        <f t="shared" si="3"/>
        <v>9829.7142857142844</v>
      </c>
    </row>
    <row r="26" spans="1:21" x14ac:dyDescent="0.2">
      <c r="Q26" s="8">
        <v>780</v>
      </c>
      <c r="R26" s="8">
        <f t="shared" si="0"/>
        <v>19.23076923076923</v>
      </c>
      <c r="S26" s="20">
        <f t="shared" si="1"/>
        <v>5615.9999999999991</v>
      </c>
      <c r="T26" s="20">
        <f t="shared" si="2"/>
        <v>4230.7692307692305</v>
      </c>
      <c r="U26" s="8">
        <f t="shared" si="3"/>
        <v>9846.7692307692305</v>
      </c>
    </row>
    <row r="27" spans="1:21" x14ac:dyDescent="0.2">
      <c r="A27" s="16">
        <v>3</v>
      </c>
      <c r="B27" s="27" t="s">
        <v>24</v>
      </c>
      <c r="C27" s="27"/>
      <c r="Q27" s="8">
        <v>790</v>
      </c>
      <c r="R27" s="8">
        <f t="shared" si="0"/>
        <v>18.9873417721519</v>
      </c>
      <c r="S27" s="20">
        <f t="shared" si="1"/>
        <v>5687.9999999999991</v>
      </c>
      <c r="T27" s="20">
        <f t="shared" si="2"/>
        <v>4177.2151898734182</v>
      </c>
      <c r="U27" s="8">
        <f t="shared" si="3"/>
        <v>9865.2151898734173</v>
      </c>
    </row>
    <row r="28" spans="1:21" x14ac:dyDescent="0.2">
      <c r="O28" s="6"/>
      <c r="P28" s="6"/>
      <c r="Q28" s="8">
        <v>800</v>
      </c>
      <c r="R28" s="8">
        <f t="shared" si="0"/>
        <v>18.75</v>
      </c>
      <c r="S28" s="20">
        <f t="shared" si="1"/>
        <v>5759.9999999999991</v>
      </c>
      <c r="T28" s="20">
        <f t="shared" si="2"/>
        <v>4125</v>
      </c>
      <c r="U28" s="8">
        <f t="shared" si="3"/>
        <v>9885</v>
      </c>
    </row>
    <row r="29" spans="1:21" x14ac:dyDescent="0.2">
      <c r="B29" t="s">
        <v>25</v>
      </c>
      <c r="O29" s="6"/>
      <c r="P29" s="6"/>
      <c r="S29" s="19"/>
      <c r="T29" s="19"/>
    </row>
    <row r="30" spans="1:21" x14ac:dyDescent="0.2">
      <c r="O30" s="6"/>
      <c r="P30" s="6"/>
      <c r="S30" s="19"/>
      <c r="T30" s="19"/>
    </row>
    <row r="31" spans="1:21" x14ac:dyDescent="0.2">
      <c r="B31" t="s">
        <v>26</v>
      </c>
      <c r="C31">
        <f>C17/2</f>
        <v>338.50160019316502</v>
      </c>
      <c r="J31" s="6"/>
      <c r="K31" s="6"/>
      <c r="L31" s="6"/>
      <c r="M31" s="6"/>
      <c r="N31" s="6"/>
      <c r="O31" s="6"/>
      <c r="P31" s="6"/>
      <c r="S31" s="19"/>
      <c r="T31" s="19"/>
    </row>
    <row r="32" spans="1:21" x14ac:dyDescent="0.2">
      <c r="B32" t="s">
        <v>1</v>
      </c>
      <c r="C32">
        <f>D4</f>
        <v>14.399999999999999</v>
      </c>
      <c r="J32" s="6"/>
      <c r="K32" s="6"/>
      <c r="L32" s="6"/>
      <c r="M32" s="6"/>
      <c r="N32" s="6"/>
      <c r="O32" s="6"/>
      <c r="P32" s="6"/>
      <c r="S32" s="19"/>
      <c r="T32" s="19"/>
    </row>
    <row r="33" spans="1:43" x14ac:dyDescent="0.2">
      <c r="B33" t="s">
        <v>27</v>
      </c>
      <c r="C33" s="2">
        <f>C31*C32</f>
        <v>4874.4230427815755</v>
      </c>
      <c r="J33" s="6"/>
      <c r="K33" s="6"/>
      <c r="L33" s="6"/>
      <c r="M33" s="6"/>
      <c r="N33" s="6"/>
      <c r="O33" s="6"/>
      <c r="P33" s="6"/>
      <c r="S33" s="19"/>
      <c r="T33" s="19"/>
    </row>
    <row r="34" spans="1:43" x14ac:dyDescent="0.2"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43" x14ac:dyDescent="0.2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43" x14ac:dyDescent="0.2">
      <c r="B36" t="s">
        <v>28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43" x14ac:dyDescent="0.2"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43" x14ac:dyDescent="0.2">
      <c r="B38" t="s">
        <v>30</v>
      </c>
      <c r="C38" s="2">
        <f>G4/C17</f>
        <v>22.156468376279893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43" x14ac:dyDescent="0.2">
      <c r="B39" t="s">
        <v>29</v>
      </c>
      <c r="C39" s="2">
        <f>C38*C5</f>
        <v>4874.4230427815764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43" x14ac:dyDescent="0.2"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43" x14ac:dyDescent="0.2">
      <c r="A41" s="16">
        <v>4</v>
      </c>
      <c r="B41" s="27" t="s">
        <v>31</v>
      </c>
      <c r="C41" s="27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43" x14ac:dyDescent="0.2">
      <c r="O42" s="6"/>
      <c r="P42" s="6"/>
      <c r="Q42" s="6"/>
      <c r="R42" s="6"/>
      <c r="S42" s="6"/>
      <c r="T42" s="6"/>
      <c r="U42" s="6"/>
    </row>
    <row r="43" spans="1:43" x14ac:dyDescent="0.2">
      <c r="B43" t="s">
        <v>32</v>
      </c>
      <c r="O43" s="6"/>
      <c r="P43" s="6"/>
      <c r="Q43" s="6"/>
      <c r="R43" s="6"/>
      <c r="S43" s="6"/>
      <c r="T43" s="6"/>
      <c r="U43" s="6"/>
    </row>
    <row r="44" spans="1:43" x14ac:dyDescent="0.2">
      <c r="O44" s="6"/>
      <c r="P44" s="6"/>
      <c r="Q44" s="6"/>
      <c r="R44" s="6"/>
      <c r="S44" s="6"/>
      <c r="T44" s="6"/>
      <c r="U44" s="6"/>
    </row>
    <row r="45" spans="1:43" x14ac:dyDescent="0.2">
      <c r="B45" t="s">
        <v>33</v>
      </c>
      <c r="C45" s="2">
        <f>C33+C39</f>
        <v>9748.8460855631529</v>
      </c>
      <c r="O45" s="6"/>
      <c r="P45" s="6"/>
      <c r="Q45" s="6"/>
      <c r="R45" s="6"/>
      <c r="S45" s="6"/>
      <c r="T45" s="6"/>
      <c r="U45" s="6"/>
    </row>
    <row r="46" spans="1:43" x14ac:dyDescent="0.2">
      <c r="O46" s="6"/>
      <c r="P46" s="6"/>
      <c r="Q46" s="6"/>
      <c r="R46" s="6"/>
      <c r="S46" s="6"/>
      <c r="T46" s="6"/>
      <c r="U46" s="6"/>
    </row>
    <row r="47" spans="1:43" s="5" customFormat="1" x14ac:dyDescent="0.2">
      <c r="A47" s="17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/>
      <c r="AN47"/>
      <c r="AO47"/>
      <c r="AP47"/>
      <c r="AQ47"/>
    </row>
    <row r="48" spans="1:43" x14ac:dyDescent="0.2">
      <c r="O48" s="6"/>
      <c r="P48" s="6"/>
      <c r="Q48" s="6"/>
      <c r="R48" s="6"/>
      <c r="S48" s="6"/>
      <c r="T48" s="6"/>
      <c r="U48" s="6"/>
    </row>
    <row r="49" spans="3:25" x14ac:dyDescent="0.2">
      <c r="O49" s="6"/>
      <c r="P49" s="6"/>
      <c r="Q49" s="6"/>
      <c r="R49" s="6"/>
      <c r="S49" s="6"/>
      <c r="T49" s="6"/>
      <c r="U49" s="6"/>
    </row>
    <row r="50" spans="3:25" x14ac:dyDescent="0.2">
      <c r="C50" s="6"/>
      <c r="O50" s="6"/>
      <c r="P50" s="6"/>
      <c r="Q50" s="6"/>
      <c r="R50" s="6"/>
      <c r="S50" s="6"/>
      <c r="T50" s="6"/>
      <c r="U50" s="6"/>
    </row>
    <row r="51" spans="3:25" ht="17" thickBot="1" x14ac:dyDescent="0.25"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3:25" ht="17" thickBot="1" x14ac:dyDescent="0.25">
      <c r="C52" s="2"/>
      <c r="F52" s="32" t="s">
        <v>36</v>
      </c>
      <c r="G52" s="33"/>
      <c r="H52" s="33"/>
      <c r="I52" s="33"/>
      <c r="J52" s="33"/>
      <c r="K52" s="33"/>
      <c r="L52" s="33"/>
      <c r="M52" s="34"/>
      <c r="N52" s="3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3:25" x14ac:dyDescent="0.2">
      <c r="C53" s="2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3:25" x14ac:dyDescent="0.2">
      <c r="C54" s="2"/>
      <c r="F54" s="31" t="s">
        <v>35</v>
      </c>
      <c r="G54" s="31" t="s">
        <v>34</v>
      </c>
      <c r="H54" s="31"/>
      <c r="I54" s="31"/>
      <c r="J54" s="31"/>
      <c r="K54" s="31"/>
      <c r="L54" s="31"/>
      <c r="M54" s="31"/>
      <c r="N54" s="31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3:25" x14ac:dyDescent="0.2">
      <c r="F55" s="31"/>
      <c r="G55" s="31"/>
      <c r="H55" s="31"/>
      <c r="I55" s="31"/>
      <c r="J55" s="31"/>
      <c r="K55" s="31"/>
      <c r="L55" s="31"/>
      <c r="M55" s="31"/>
      <c r="N55" s="31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3:25" ht="17" thickBot="1" x14ac:dyDescent="0.25">
      <c r="F56" s="7">
        <f>C45</f>
        <v>9748.8460855631529</v>
      </c>
      <c r="G56" s="21">
        <v>2400</v>
      </c>
      <c r="H56" s="21">
        <v>2500</v>
      </c>
      <c r="I56" s="21">
        <v>2600</v>
      </c>
      <c r="J56" s="21">
        <v>2700</v>
      </c>
      <c r="K56" s="21">
        <v>2800</v>
      </c>
      <c r="L56" s="21">
        <v>2900</v>
      </c>
      <c r="M56" s="21">
        <v>3000</v>
      </c>
      <c r="N56" s="21">
        <v>3100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3:25" ht="16" customHeight="1" x14ac:dyDescent="0.2">
      <c r="E57" s="28" t="s">
        <v>17</v>
      </c>
      <c r="F57" s="18">
        <v>654</v>
      </c>
      <c r="G57" s="21">
        <f t="dataTable" ref="G57:N82" dt2D="1" dtr="1" r1="C23" r2="C17"/>
        <v>9754.6715596330268</v>
      </c>
      <c r="H57" s="21">
        <v>9754.6715596330268</v>
      </c>
      <c r="I57" s="21">
        <v>9754.6715596330268</v>
      </c>
      <c r="J57" s="21">
        <v>9754.6715596330268</v>
      </c>
      <c r="K57" s="21">
        <v>9754.6715596330268</v>
      </c>
      <c r="L57" s="21">
        <v>9754.6715596330268</v>
      </c>
      <c r="M57" s="21">
        <v>9754.6715596330268</v>
      </c>
      <c r="N57" s="21">
        <v>9754.6715596330268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3:25" x14ac:dyDescent="0.2">
      <c r="E58" s="29"/>
      <c r="F58" s="18">
        <v>657</v>
      </c>
      <c r="G58" s="21">
        <v>9753.2310502283108</v>
      </c>
      <c r="H58" s="21">
        <v>9753.2310502283108</v>
      </c>
      <c r="I58" s="21">
        <v>9753.2310502283108</v>
      </c>
      <c r="J58" s="21">
        <v>9753.2310502283108</v>
      </c>
      <c r="K58" s="21">
        <v>9753.2310502283108</v>
      </c>
      <c r="L58" s="21">
        <v>9753.2310502283108</v>
      </c>
      <c r="M58" s="21">
        <v>9753.2310502283108</v>
      </c>
      <c r="N58" s="21">
        <v>9753.2310502283108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3:25" x14ac:dyDescent="0.2">
      <c r="E59" s="29"/>
      <c r="F59" s="18">
        <v>660</v>
      </c>
      <c r="G59" s="21">
        <v>9752</v>
      </c>
      <c r="H59" s="21">
        <v>9752</v>
      </c>
      <c r="I59" s="21">
        <v>9752</v>
      </c>
      <c r="J59" s="21">
        <v>9752</v>
      </c>
      <c r="K59" s="21">
        <v>9752</v>
      </c>
      <c r="L59" s="21">
        <v>9752</v>
      </c>
      <c r="M59" s="21">
        <v>9752</v>
      </c>
      <c r="N59" s="21">
        <v>9752</v>
      </c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3:25" x14ac:dyDescent="0.2">
      <c r="E60" s="29"/>
      <c r="F60" s="18">
        <v>663</v>
      </c>
      <c r="G60" s="21">
        <v>9750.9755656108591</v>
      </c>
      <c r="H60" s="21">
        <v>9750.9755656108591</v>
      </c>
      <c r="I60" s="21">
        <v>9750.9755656108591</v>
      </c>
      <c r="J60" s="21">
        <v>9750.9755656108591</v>
      </c>
      <c r="K60" s="21">
        <v>9750.9755656108591</v>
      </c>
      <c r="L60" s="21">
        <v>9750.9755656108591</v>
      </c>
      <c r="M60" s="21">
        <v>9750.9755656108591</v>
      </c>
      <c r="N60" s="21">
        <v>9750.9755656108591</v>
      </c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3:25" x14ac:dyDescent="0.2">
      <c r="E61" s="29"/>
      <c r="F61" s="18">
        <v>666</v>
      </c>
      <c r="G61" s="21">
        <v>9750.1549549549545</v>
      </c>
      <c r="H61" s="21">
        <v>9750.1549549549545</v>
      </c>
      <c r="I61" s="21">
        <v>9750.1549549549545</v>
      </c>
      <c r="J61" s="21">
        <v>9750.1549549549545</v>
      </c>
      <c r="K61" s="21">
        <v>9750.1549549549545</v>
      </c>
      <c r="L61" s="21">
        <v>9750.1549549549545</v>
      </c>
      <c r="M61" s="21">
        <v>9750.1549549549545</v>
      </c>
      <c r="N61" s="21">
        <v>9750.1549549549545</v>
      </c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3:25" x14ac:dyDescent="0.2">
      <c r="E62" s="29"/>
      <c r="F62" s="18">
        <v>669</v>
      </c>
      <c r="G62" s="21">
        <v>9749.535426008968</v>
      </c>
      <c r="H62" s="21">
        <v>9749.535426008968</v>
      </c>
      <c r="I62" s="21">
        <v>9749.535426008968</v>
      </c>
      <c r="J62" s="21">
        <v>9749.535426008968</v>
      </c>
      <c r="K62" s="21">
        <v>9749.535426008968</v>
      </c>
      <c r="L62" s="21">
        <v>9749.535426008968</v>
      </c>
      <c r="M62" s="21">
        <v>9749.535426008968</v>
      </c>
      <c r="N62" s="21">
        <v>9749.535426008968</v>
      </c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3:25" x14ac:dyDescent="0.2">
      <c r="E63" s="29"/>
      <c r="F63" s="18">
        <v>672</v>
      </c>
      <c r="G63" s="21">
        <v>9749.1142857142859</v>
      </c>
      <c r="H63" s="21">
        <v>9749.1142857142859</v>
      </c>
      <c r="I63" s="21">
        <v>9749.1142857142859</v>
      </c>
      <c r="J63" s="21">
        <v>9749.1142857142859</v>
      </c>
      <c r="K63" s="21">
        <v>9749.1142857142859</v>
      </c>
      <c r="L63" s="21">
        <v>9749.1142857142859</v>
      </c>
      <c r="M63" s="21">
        <v>9749.1142857142859</v>
      </c>
      <c r="N63" s="21">
        <v>9749.1142857142859</v>
      </c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3:25" x14ac:dyDescent="0.2">
      <c r="E64" s="29"/>
      <c r="F64" s="18">
        <v>675</v>
      </c>
      <c r="G64" s="21">
        <v>9748.8888888888869</v>
      </c>
      <c r="H64" s="21">
        <v>9748.8888888888869</v>
      </c>
      <c r="I64" s="21">
        <v>9748.8888888888869</v>
      </c>
      <c r="J64" s="21">
        <v>9748.8888888888869</v>
      </c>
      <c r="K64" s="21">
        <v>9748.8888888888869</v>
      </c>
      <c r="L64" s="21">
        <v>9748.8888888888869</v>
      </c>
      <c r="M64" s="21">
        <v>9748.8888888888869</v>
      </c>
      <c r="N64" s="21">
        <v>9748.8888888888869</v>
      </c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5:25" x14ac:dyDescent="0.2">
      <c r="E65" s="29"/>
      <c r="F65" s="24">
        <v>678</v>
      </c>
      <c r="G65" s="21">
        <v>9748.8566371681409</v>
      </c>
      <c r="H65" s="21">
        <v>9748.8566371681409</v>
      </c>
      <c r="I65" s="21">
        <v>9748.8566371681409</v>
      </c>
      <c r="J65" s="21">
        <v>9748.8566371681409</v>
      </c>
      <c r="K65" s="21">
        <v>9748.8566371681409</v>
      </c>
      <c r="L65" s="21">
        <v>9748.8566371681409</v>
      </c>
      <c r="M65" s="21">
        <v>9748.8566371681409</v>
      </c>
      <c r="N65" s="21">
        <v>9748.8566371681409</v>
      </c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5:25" x14ac:dyDescent="0.2">
      <c r="E66" s="29"/>
      <c r="F66" s="18">
        <v>681</v>
      </c>
      <c r="G66" s="21">
        <v>9749.0149779735675</v>
      </c>
      <c r="H66" s="21">
        <v>9749.0149779735675</v>
      </c>
      <c r="I66" s="21">
        <v>9749.0149779735675</v>
      </c>
      <c r="J66" s="21">
        <v>9749.0149779735675</v>
      </c>
      <c r="K66" s="21">
        <v>9749.0149779735675</v>
      </c>
      <c r="L66" s="21">
        <v>9749.0149779735675</v>
      </c>
      <c r="M66" s="21">
        <v>9749.0149779735675</v>
      </c>
      <c r="N66" s="21">
        <v>9749.0149779735675</v>
      </c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5:25" x14ac:dyDescent="0.2">
      <c r="E67" s="29"/>
      <c r="F67" s="18">
        <v>684</v>
      </c>
      <c r="G67" s="21">
        <v>9749.3614035087703</v>
      </c>
      <c r="H67" s="21">
        <v>9749.3614035087703</v>
      </c>
      <c r="I67" s="21">
        <v>9749.3614035087703</v>
      </c>
      <c r="J67" s="21">
        <v>9749.3614035087703</v>
      </c>
      <c r="K67" s="21">
        <v>9749.3614035087703</v>
      </c>
      <c r="L67" s="21">
        <v>9749.3614035087703</v>
      </c>
      <c r="M67" s="21">
        <v>9749.3614035087703</v>
      </c>
      <c r="N67" s="21">
        <v>9749.3614035087703</v>
      </c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5:25" x14ac:dyDescent="0.2">
      <c r="E68" s="29"/>
      <c r="F68" s="18">
        <v>687</v>
      </c>
      <c r="G68" s="21">
        <v>9749.893449781659</v>
      </c>
      <c r="H68" s="21">
        <v>9749.893449781659</v>
      </c>
      <c r="I68" s="21">
        <v>9749.893449781659</v>
      </c>
      <c r="J68" s="21">
        <v>9749.893449781659</v>
      </c>
      <c r="K68" s="21">
        <v>9749.893449781659</v>
      </c>
      <c r="L68" s="21">
        <v>9749.893449781659</v>
      </c>
      <c r="M68" s="21">
        <v>9749.893449781659</v>
      </c>
      <c r="N68" s="21">
        <v>9749.893449781659</v>
      </c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5:25" x14ac:dyDescent="0.2">
      <c r="E69" s="29"/>
      <c r="F69" s="18">
        <v>690</v>
      </c>
      <c r="G69" s="21">
        <v>9750.6086956521722</v>
      </c>
      <c r="H69" s="21">
        <v>9750.6086956521722</v>
      </c>
      <c r="I69" s="21">
        <v>9750.6086956521722</v>
      </c>
      <c r="J69" s="21">
        <v>9750.6086956521722</v>
      </c>
      <c r="K69" s="21">
        <v>9750.6086956521722</v>
      </c>
      <c r="L69" s="21">
        <v>9750.6086956521722</v>
      </c>
      <c r="M69" s="21">
        <v>9750.6086956521722</v>
      </c>
      <c r="N69" s="21">
        <v>9750.6086956521722</v>
      </c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5:25" x14ac:dyDescent="0.2">
      <c r="E70" s="29"/>
      <c r="F70" s="18">
        <v>693</v>
      </c>
      <c r="G70" s="21">
        <v>9751.5047619047618</v>
      </c>
      <c r="H70" s="21">
        <v>9751.5047619047618</v>
      </c>
      <c r="I70" s="21">
        <v>9751.5047619047618</v>
      </c>
      <c r="J70" s="21">
        <v>9751.5047619047618</v>
      </c>
      <c r="K70" s="21">
        <v>9751.5047619047618</v>
      </c>
      <c r="L70" s="21">
        <v>9751.5047619047618</v>
      </c>
      <c r="M70" s="21">
        <v>9751.5047619047618</v>
      </c>
      <c r="N70" s="21">
        <v>9751.5047619047618</v>
      </c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5:25" x14ac:dyDescent="0.2">
      <c r="E71" s="29"/>
      <c r="F71" s="18">
        <v>696</v>
      </c>
      <c r="G71" s="21">
        <v>9752.5793103448268</v>
      </c>
      <c r="H71" s="21">
        <v>9752.5793103448268</v>
      </c>
      <c r="I71" s="21">
        <v>9752.5793103448268</v>
      </c>
      <c r="J71" s="21">
        <v>9752.5793103448268</v>
      </c>
      <c r="K71" s="21">
        <v>9752.5793103448268</v>
      </c>
      <c r="L71" s="21">
        <v>9752.5793103448268</v>
      </c>
      <c r="M71" s="21">
        <v>9752.5793103448268</v>
      </c>
      <c r="N71" s="21">
        <v>9752.5793103448268</v>
      </c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5:25" x14ac:dyDescent="0.2">
      <c r="E72" s="29"/>
      <c r="F72" s="18">
        <v>699</v>
      </c>
      <c r="G72" s="21">
        <v>9753.8300429184528</v>
      </c>
      <c r="H72" s="21">
        <v>9753.8300429184528</v>
      </c>
      <c r="I72" s="21">
        <v>9753.8300429184528</v>
      </c>
      <c r="J72" s="21">
        <v>9753.8300429184528</v>
      </c>
      <c r="K72" s="21">
        <v>9753.8300429184528</v>
      </c>
      <c r="L72" s="21">
        <v>9753.8300429184528</v>
      </c>
      <c r="M72" s="21">
        <v>9753.8300429184528</v>
      </c>
      <c r="N72" s="21">
        <v>9753.8300429184528</v>
      </c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5:25" x14ac:dyDescent="0.2">
      <c r="E73" s="29"/>
      <c r="F73" s="18">
        <v>702</v>
      </c>
      <c r="G73" s="21">
        <v>9755.2547008547008</v>
      </c>
      <c r="H73" s="21">
        <v>9755.2547008547008</v>
      </c>
      <c r="I73" s="21">
        <v>9755.2547008547008</v>
      </c>
      <c r="J73" s="21">
        <v>9755.2547008547008</v>
      </c>
      <c r="K73" s="21">
        <v>9755.2547008547008</v>
      </c>
      <c r="L73" s="21">
        <v>9755.2547008547008</v>
      </c>
      <c r="M73" s="21">
        <v>9755.2547008547008</v>
      </c>
      <c r="N73" s="21">
        <v>9755.2547008547008</v>
      </c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5:25" x14ac:dyDescent="0.2">
      <c r="E74" s="29"/>
      <c r="F74" s="18">
        <v>705</v>
      </c>
      <c r="G74" s="21">
        <v>9756.8510638297867</v>
      </c>
      <c r="H74" s="21">
        <v>9756.8510638297867</v>
      </c>
      <c r="I74" s="21">
        <v>9756.8510638297867</v>
      </c>
      <c r="J74" s="21">
        <v>9756.8510638297867</v>
      </c>
      <c r="K74" s="21">
        <v>9756.8510638297867</v>
      </c>
      <c r="L74" s="21">
        <v>9756.8510638297867</v>
      </c>
      <c r="M74" s="21">
        <v>9756.8510638297867</v>
      </c>
      <c r="N74" s="21">
        <v>9756.8510638297867</v>
      </c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5:25" x14ac:dyDescent="0.2">
      <c r="E75" s="29"/>
      <c r="F75" s="18">
        <v>708</v>
      </c>
      <c r="G75" s="21">
        <v>9758.6169491525416</v>
      </c>
      <c r="H75" s="21">
        <v>9758.6169491525416</v>
      </c>
      <c r="I75" s="21">
        <v>9758.6169491525416</v>
      </c>
      <c r="J75" s="21">
        <v>9758.6169491525416</v>
      </c>
      <c r="K75" s="21">
        <v>9758.6169491525416</v>
      </c>
      <c r="L75" s="21">
        <v>9758.6169491525416</v>
      </c>
      <c r="M75" s="21">
        <v>9758.6169491525416</v>
      </c>
      <c r="N75" s="21">
        <v>9758.6169491525416</v>
      </c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5:25" x14ac:dyDescent="0.2">
      <c r="E76" s="29"/>
      <c r="F76" s="18">
        <v>711</v>
      </c>
      <c r="G76" s="21">
        <v>9760.5502109704648</v>
      </c>
      <c r="H76" s="21">
        <v>9760.5502109704648</v>
      </c>
      <c r="I76" s="21">
        <v>9760.5502109704648</v>
      </c>
      <c r="J76" s="21">
        <v>9760.5502109704648</v>
      </c>
      <c r="K76" s="21">
        <v>9760.5502109704648</v>
      </c>
      <c r="L76" s="21">
        <v>9760.5502109704648</v>
      </c>
      <c r="M76" s="21">
        <v>9760.5502109704648</v>
      </c>
      <c r="N76" s="21">
        <v>9760.5502109704648</v>
      </c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5:25" x14ac:dyDescent="0.2">
      <c r="E77" s="29"/>
      <c r="F77" s="18">
        <v>714</v>
      </c>
      <c r="G77" s="21">
        <v>9762.6487394957985</v>
      </c>
      <c r="H77" s="21">
        <v>9762.6487394957985</v>
      </c>
      <c r="I77" s="21">
        <v>9762.6487394957985</v>
      </c>
      <c r="J77" s="21">
        <v>9762.6487394957985</v>
      </c>
      <c r="K77" s="21">
        <v>9762.6487394957985</v>
      </c>
      <c r="L77" s="21">
        <v>9762.6487394957985</v>
      </c>
      <c r="M77" s="21">
        <v>9762.6487394957985</v>
      </c>
      <c r="N77" s="21">
        <v>9762.6487394957985</v>
      </c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5:25" x14ac:dyDescent="0.2">
      <c r="E78" s="29"/>
      <c r="F78" s="18">
        <v>717</v>
      </c>
      <c r="G78" s="21">
        <v>9764.9104602510452</v>
      </c>
      <c r="H78" s="21">
        <v>9764.9104602510452</v>
      </c>
      <c r="I78" s="21">
        <v>9764.9104602510452</v>
      </c>
      <c r="J78" s="21">
        <v>9764.9104602510452</v>
      </c>
      <c r="K78" s="21">
        <v>9764.9104602510452</v>
      </c>
      <c r="L78" s="21">
        <v>9764.9104602510452</v>
      </c>
      <c r="M78" s="21">
        <v>9764.9104602510452</v>
      </c>
      <c r="N78" s="21">
        <v>9764.9104602510452</v>
      </c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5:25" x14ac:dyDescent="0.2">
      <c r="E79" s="29"/>
      <c r="F79" s="18">
        <v>720</v>
      </c>
      <c r="G79" s="21">
        <v>9767.3333333333321</v>
      </c>
      <c r="H79" s="21">
        <v>9767.3333333333321</v>
      </c>
      <c r="I79" s="21">
        <v>9767.3333333333321</v>
      </c>
      <c r="J79" s="21">
        <v>9767.3333333333321</v>
      </c>
      <c r="K79" s="21">
        <v>9767.3333333333321</v>
      </c>
      <c r="L79" s="21">
        <v>9767.3333333333321</v>
      </c>
      <c r="M79" s="21">
        <v>9767.3333333333321</v>
      </c>
      <c r="N79" s="21">
        <v>9767.3333333333321</v>
      </c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5:25" x14ac:dyDescent="0.2">
      <c r="E80" s="29"/>
      <c r="F80" s="18">
        <v>723</v>
      </c>
      <c r="G80" s="21">
        <v>9769.9153526970949</v>
      </c>
      <c r="H80" s="21">
        <v>9769.9153526970949</v>
      </c>
      <c r="I80" s="21">
        <v>9769.9153526970949</v>
      </c>
      <c r="J80" s="21">
        <v>9769.9153526970949</v>
      </c>
      <c r="K80" s="21">
        <v>9769.9153526970949</v>
      </c>
      <c r="L80" s="21">
        <v>9769.9153526970949</v>
      </c>
      <c r="M80" s="21">
        <v>9769.9153526970949</v>
      </c>
      <c r="N80" s="21">
        <v>9769.9153526970949</v>
      </c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5:24" x14ac:dyDescent="0.2">
      <c r="E81" s="29"/>
      <c r="F81" s="18">
        <v>726</v>
      </c>
      <c r="G81" s="21">
        <v>9772.6545454545449</v>
      </c>
      <c r="H81" s="21">
        <v>9772.6545454545449</v>
      </c>
      <c r="I81" s="21">
        <v>9772.6545454545449</v>
      </c>
      <c r="J81" s="21">
        <v>9772.6545454545449</v>
      </c>
      <c r="K81" s="21">
        <v>9772.6545454545449</v>
      </c>
      <c r="L81" s="21">
        <v>9772.6545454545449</v>
      </c>
      <c r="M81" s="21">
        <v>9772.6545454545449</v>
      </c>
      <c r="N81" s="21">
        <v>9772.6545454545449</v>
      </c>
      <c r="Q81" s="6"/>
      <c r="R81" s="6"/>
      <c r="S81" s="6"/>
      <c r="T81" s="6"/>
      <c r="U81" s="6"/>
      <c r="V81" s="6"/>
      <c r="W81" s="6"/>
      <c r="X81" s="6"/>
    </row>
    <row r="82" spans="5:24" ht="17" thickBot="1" x14ac:dyDescent="0.25">
      <c r="E82" s="30"/>
      <c r="F82" s="18">
        <v>729</v>
      </c>
      <c r="G82" s="21">
        <v>9775.5489711934151</v>
      </c>
      <c r="H82" s="21">
        <v>9775.5489711934151</v>
      </c>
      <c r="I82" s="21">
        <v>9775.5489711934151</v>
      </c>
      <c r="J82" s="21">
        <v>9775.5489711934151</v>
      </c>
      <c r="K82" s="21">
        <v>9775.5489711934151</v>
      </c>
      <c r="L82" s="21">
        <v>9775.5489711934151</v>
      </c>
      <c r="M82" s="21">
        <v>9775.5489711934151</v>
      </c>
      <c r="N82" s="21">
        <v>9775.5489711934151</v>
      </c>
      <c r="Q82" s="6"/>
      <c r="R82" s="6"/>
      <c r="S82" s="6"/>
      <c r="T82" s="6"/>
      <c r="U82" s="6"/>
      <c r="V82" s="6"/>
      <c r="W82" s="6"/>
      <c r="X82" s="6"/>
    </row>
    <row r="83" spans="5:24" x14ac:dyDescent="0.2">
      <c r="E83" s="9"/>
      <c r="G83" s="6"/>
      <c r="H83" s="6"/>
      <c r="I83" s="6"/>
      <c r="J83" s="6"/>
      <c r="K83" s="6"/>
      <c r="L83" s="6"/>
      <c r="M83" s="6"/>
      <c r="N83" s="6"/>
      <c r="Q83" s="6"/>
      <c r="R83" s="6"/>
      <c r="S83" s="6"/>
      <c r="T83" s="6"/>
      <c r="U83" s="6"/>
      <c r="V83" s="6"/>
      <c r="W83" s="6"/>
      <c r="X83" s="6"/>
    </row>
    <row r="84" spans="5:24" x14ac:dyDescent="0.2">
      <c r="E84" s="9"/>
      <c r="G84" s="6"/>
      <c r="H84" s="6"/>
      <c r="I84" s="6"/>
      <c r="J84" s="6"/>
      <c r="K84" s="6"/>
      <c r="L84" s="6"/>
      <c r="M84" s="6"/>
      <c r="N84" s="6"/>
    </row>
    <row r="85" spans="5:24" x14ac:dyDescent="0.2">
      <c r="E85" s="9"/>
      <c r="G85" s="6"/>
      <c r="H85" s="6"/>
      <c r="I85" s="6"/>
      <c r="J85" s="6"/>
      <c r="K85" s="6"/>
      <c r="L85" s="6"/>
      <c r="M85" s="6"/>
      <c r="N85" s="6"/>
    </row>
    <row r="86" spans="5:24" x14ac:dyDescent="0.2">
      <c r="E86" s="9"/>
      <c r="G86" s="6"/>
      <c r="H86" s="6"/>
      <c r="I86" s="6"/>
      <c r="J86" s="6"/>
      <c r="K86" s="6"/>
      <c r="L86" s="6"/>
      <c r="M86" s="6"/>
      <c r="N86" s="6"/>
    </row>
    <row r="87" spans="5:24" x14ac:dyDescent="0.2">
      <c r="E87" s="9"/>
      <c r="G87" s="6"/>
      <c r="H87" s="6"/>
      <c r="I87" s="6"/>
      <c r="J87" s="6"/>
      <c r="K87" s="6"/>
      <c r="L87" s="6"/>
      <c r="M87" s="6"/>
      <c r="N87" s="6"/>
    </row>
    <row r="88" spans="5:24" x14ac:dyDescent="0.2">
      <c r="E88" s="9"/>
      <c r="G88" s="6"/>
      <c r="H88" s="6"/>
      <c r="I88" s="6"/>
      <c r="J88" s="6"/>
      <c r="K88" s="6"/>
      <c r="L88" s="6"/>
      <c r="M88" s="6"/>
      <c r="N88" s="6"/>
    </row>
    <row r="89" spans="5:24" x14ac:dyDescent="0.2">
      <c r="E89" s="9"/>
      <c r="G89" s="6"/>
      <c r="H89" s="6"/>
      <c r="I89" s="6"/>
      <c r="J89" s="6"/>
      <c r="K89" s="6"/>
      <c r="L89" s="6"/>
      <c r="M89" s="6"/>
      <c r="N89" s="6"/>
    </row>
    <row r="90" spans="5:24" x14ac:dyDescent="0.2">
      <c r="E90" s="9"/>
      <c r="G90" s="6"/>
      <c r="H90" s="6"/>
      <c r="I90" s="6"/>
      <c r="J90" s="6"/>
      <c r="K90" s="6"/>
      <c r="L90" s="6"/>
      <c r="M90" s="6"/>
      <c r="N90" s="6"/>
    </row>
    <row r="91" spans="5:24" x14ac:dyDescent="0.2">
      <c r="E91" s="9"/>
      <c r="G91" s="6"/>
      <c r="H91" s="6"/>
      <c r="I91" s="6"/>
      <c r="J91" s="6"/>
      <c r="K91" s="6"/>
      <c r="L91" s="6"/>
      <c r="M91" s="6"/>
      <c r="N91" s="6"/>
    </row>
    <row r="92" spans="5:24" x14ac:dyDescent="0.2">
      <c r="E92" s="9"/>
      <c r="G92" s="6"/>
      <c r="H92" s="6"/>
      <c r="I92" s="6"/>
      <c r="J92" s="6"/>
      <c r="K92" s="6"/>
      <c r="L92" s="6"/>
      <c r="M92" s="6"/>
      <c r="N92" s="6"/>
    </row>
    <row r="93" spans="5:24" x14ac:dyDescent="0.2">
      <c r="E93" s="9"/>
      <c r="G93" s="6"/>
      <c r="H93" s="6"/>
      <c r="I93" s="6"/>
      <c r="J93" s="6"/>
      <c r="K93" s="6"/>
      <c r="L93" s="6"/>
      <c r="M93" s="6"/>
      <c r="N93" s="6"/>
    </row>
    <row r="94" spans="5:24" x14ac:dyDescent="0.2">
      <c r="E94" s="9"/>
      <c r="G94" s="6"/>
      <c r="H94" s="6"/>
      <c r="I94" s="6"/>
      <c r="J94" s="6"/>
      <c r="K94" s="6"/>
      <c r="L94" s="6"/>
      <c r="M94" s="6"/>
      <c r="N94" s="6"/>
    </row>
    <row r="95" spans="5:24" x14ac:dyDescent="0.2">
      <c r="E95" s="9"/>
      <c r="G95" s="6"/>
      <c r="H95" s="6"/>
      <c r="I95" s="6"/>
      <c r="J95" s="6"/>
      <c r="K95" s="6"/>
      <c r="L95" s="6"/>
      <c r="M95" s="6"/>
      <c r="N95" s="6"/>
    </row>
    <row r="96" spans="5:24" x14ac:dyDescent="0.2">
      <c r="E96" s="9"/>
      <c r="G96" s="6"/>
      <c r="H96" s="6"/>
      <c r="I96" s="6"/>
      <c r="J96" s="6"/>
      <c r="K96" s="6"/>
      <c r="L96" s="6"/>
      <c r="M96" s="6"/>
      <c r="N96" s="6"/>
    </row>
    <row r="97" spans="5:14" x14ac:dyDescent="0.2">
      <c r="E97" s="9"/>
      <c r="G97" s="6"/>
      <c r="H97" s="6"/>
      <c r="I97" s="6"/>
      <c r="J97" s="6"/>
      <c r="K97" s="6"/>
      <c r="L97" s="6"/>
      <c r="M97" s="6"/>
      <c r="N97" s="6"/>
    </row>
    <row r="98" spans="5:14" x14ac:dyDescent="0.2">
      <c r="E98" s="9"/>
      <c r="G98" s="6"/>
      <c r="H98" s="6"/>
      <c r="I98" s="6"/>
      <c r="J98" s="6"/>
      <c r="K98" s="6"/>
      <c r="L98" s="6"/>
      <c r="M98" s="6"/>
      <c r="N98" s="6"/>
    </row>
    <row r="99" spans="5:14" x14ac:dyDescent="0.2">
      <c r="E99" s="9"/>
      <c r="G99" s="6"/>
      <c r="H99" s="6"/>
      <c r="I99" s="6"/>
      <c r="J99" s="6"/>
      <c r="K99" s="6"/>
      <c r="L99" s="6"/>
      <c r="M99" s="6"/>
      <c r="N99" s="6"/>
    </row>
    <row r="100" spans="5:14" x14ac:dyDescent="0.2">
      <c r="E100" s="9"/>
      <c r="G100" s="6"/>
      <c r="H100" s="6"/>
      <c r="I100" s="6"/>
      <c r="J100" s="6"/>
      <c r="K100" s="6"/>
      <c r="L100" s="6"/>
      <c r="M100" s="6"/>
      <c r="N100" s="6"/>
    </row>
    <row r="101" spans="5:14" x14ac:dyDescent="0.2">
      <c r="E101" s="9"/>
      <c r="G101" s="6"/>
      <c r="H101" s="6"/>
      <c r="I101" s="6"/>
      <c r="J101" s="6"/>
      <c r="K101" s="6"/>
      <c r="L101" s="6"/>
      <c r="M101" s="6"/>
      <c r="N101" s="6"/>
    </row>
    <row r="102" spans="5:14" x14ac:dyDescent="0.2">
      <c r="E102" s="9"/>
      <c r="G102" s="6"/>
      <c r="H102" s="6"/>
      <c r="I102" s="6"/>
      <c r="J102" s="6"/>
      <c r="K102" s="6"/>
      <c r="L102" s="6"/>
      <c r="M102" s="6"/>
      <c r="N102" s="6"/>
    </row>
  </sheetData>
  <mergeCells count="14">
    <mergeCell ref="E57:E82"/>
    <mergeCell ref="G54:N55"/>
    <mergeCell ref="F54:F55"/>
    <mergeCell ref="F52:N52"/>
    <mergeCell ref="B3:C3"/>
    <mergeCell ref="F3:G3"/>
    <mergeCell ref="I3:J3"/>
    <mergeCell ref="B8:C8"/>
    <mergeCell ref="L3:N3"/>
    <mergeCell ref="X4:Y4"/>
    <mergeCell ref="B14:C14"/>
    <mergeCell ref="B19:C19"/>
    <mergeCell ref="B27:C27"/>
    <mergeCell ref="B41:C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D9E1-F412-224E-9791-A09C5F17AE62}">
  <dimension ref="A8:B15"/>
  <sheetViews>
    <sheetView workbookViewId="0"/>
  </sheetViews>
  <sheetFormatPr baseColWidth="10" defaultRowHeight="16" x14ac:dyDescent="0.2"/>
  <sheetData>
    <row r="8" spans="1:2" x14ac:dyDescent="0.2">
      <c r="A8" s="10"/>
      <c r="B8" s="10"/>
    </row>
    <row r="15" spans="1:2" x14ac:dyDescent="0.2">
      <c r="B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Part-1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Reddy Penta Reddy</dc:creator>
  <cp:lastModifiedBy>Nithin Reddy Penta Reddy</cp:lastModifiedBy>
  <dcterms:created xsi:type="dcterms:W3CDTF">2024-03-13T01:32:17Z</dcterms:created>
  <dcterms:modified xsi:type="dcterms:W3CDTF">2024-03-17T22:16:54Z</dcterms:modified>
</cp:coreProperties>
</file>