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thin/Documents/NEU/ALY 6050/Assignment-3/"/>
    </mc:Choice>
  </mc:AlternateContent>
  <xr:revisionPtr revIDLastSave="0" documentId="13_ncr:1_{C98AD8ED-CD30-4942-98B8-079F36BCA1FF}" xr6:coauthVersionLast="47" xr6:coauthVersionMax="47" xr10:uidLastSave="{00000000-0000-0000-0000-000000000000}"/>
  <bookViews>
    <workbookView xWindow="0" yWindow="500" windowWidth="28800" windowHeight="16340" activeTab="3" xr2:uid="{00000000-000D-0000-FFFF-FFFF00000000}"/>
  </bookViews>
  <sheets>
    <sheet name="6050_Module3Project_Data" sheetId="2" r:id="rId1"/>
    <sheet name="Part 1" sheetId="5" r:id="rId2"/>
    <sheet name="Part 2" sheetId="6" r:id="rId3"/>
    <sheet name="Part 3" sheetId="7" r:id="rId4"/>
    <sheet name="Sheet1" sheetId="9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P254" i="6"/>
  <c r="P255" i="6"/>
  <c r="P256" i="6"/>
  <c r="P257" i="6"/>
  <c r="P258" i="6"/>
  <c r="O254" i="6"/>
  <c r="O255" i="6"/>
  <c r="O256" i="6"/>
  <c r="O257" i="6"/>
  <c r="O258" i="6"/>
  <c r="H102" i="6"/>
  <c r="H103" i="6"/>
  <c r="H104" i="6"/>
  <c r="H105" i="6"/>
  <c r="H106" i="6"/>
  <c r="J106" i="6" s="1"/>
  <c r="H107" i="6"/>
  <c r="J107" i="6" s="1"/>
  <c r="H108" i="6"/>
  <c r="J108" i="6" s="1"/>
  <c r="H109" i="6"/>
  <c r="J109" i="6" s="1"/>
  <c r="H110" i="6"/>
  <c r="H111" i="6"/>
  <c r="H112" i="6"/>
  <c r="H113" i="6"/>
  <c r="H114" i="6"/>
  <c r="J114" i="6" s="1"/>
  <c r="H115" i="6"/>
  <c r="J115" i="6" s="1"/>
  <c r="H116" i="6"/>
  <c r="J116" i="6" s="1"/>
  <c r="H117" i="6"/>
  <c r="J117" i="6" s="1"/>
  <c r="H118" i="6"/>
  <c r="H119" i="6"/>
  <c r="H120" i="6"/>
  <c r="H121" i="6"/>
  <c r="H122" i="6"/>
  <c r="J122" i="6" s="1"/>
  <c r="H123" i="6"/>
  <c r="J123" i="6" s="1"/>
  <c r="H124" i="6"/>
  <c r="J124" i="6" s="1"/>
  <c r="H125" i="6"/>
  <c r="J125" i="6" s="1"/>
  <c r="H126" i="6"/>
  <c r="H127" i="6"/>
  <c r="H128" i="6"/>
  <c r="H129" i="6"/>
  <c r="H130" i="6"/>
  <c r="J130" i="6" s="1"/>
  <c r="H131" i="6"/>
  <c r="H132" i="6"/>
  <c r="H133" i="6"/>
  <c r="J133" i="6" s="1"/>
  <c r="H134" i="6"/>
  <c r="H135" i="6"/>
  <c r="H136" i="6"/>
  <c r="H137" i="6"/>
  <c r="H138" i="6"/>
  <c r="J138" i="6" s="1"/>
  <c r="H139" i="6"/>
  <c r="J139" i="6" s="1"/>
  <c r="H140" i="6"/>
  <c r="H141" i="6"/>
  <c r="H142" i="6"/>
  <c r="H143" i="6"/>
  <c r="H144" i="6"/>
  <c r="H145" i="6"/>
  <c r="H146" i="6"/>
  <c r="J146" i="6" s="1"/>
  <c r="H147" i="6"/>
  <c r="J147" i="6" s="1"/>
  <c r="H148" i="6"/>
  <c r="J148" i="6" s="1"/>
  <c r="H149" i="6"/>
  <c r="J149" i="6" s="1"/>
  <c r="H150" i="6"/>
  <c r="H151" i="6"/>
  <c r="H152" i="6"/>
  <c r="J152" i="6" s="1"/>
  <c r="H153" i="6"/>
  <c r="H154" i="6"/>
  <c r="J154" i="6" s="1"/>
  <c r="H155" i="6"/>
  <c r="J155" i="6" s="1"/>
  <c r="H156" i="6"/>
  <c r="J156" i="6" s="1"/>
  <c r="H157" i="6"/>
  <c r="J157" i="6" s="1"/>
  <c r="H158" i="6"/>
  <c r="H159" i="6"/>
  <c r="H160" i="6"/>
  <c r="J160" i="6" s="1"/>
  <c r="H161" i="6"/>
  <c r="H162" i="6"/>
  <c r="J162" i="6" s="1"/>
  <c r="H163" i="6"/>
  <c r="J163" i="6" s="1"/>
  <c r="H164" i="6"/>
  <c r="J164" i="6" s="1"/>
  <c r="H165" i="6"/>
  <c r="J165" i="6" s="1"/>
  <c r="H166" i="6"/>
  <c r="H167" i="6"/>
  <c r="H168" i="6"/>
  <c r="J168" i="6" s="1"/>
  <c r="H169" i="6"/>
  <c r="H170" i="6"/>
  <c r="J170" i="6" s="1"/>
  <c r="H171" i="6"/>
  <c r="J171" i="6" s="1"/>
  <c r="H172" i="6"/>
  <c r="J172" i="6" s="1"/>
  <c r="H173" i="6"/>
  <c r="J173" i="6" s="1"/>
  <c r="H174" i="6"/>
  <c r="H175" i="6"/>
  <c r="H176" i="6"/>
  <c r="J176" i="6" s="1"/>
  <c r="H177" i="6"/>
  <c r="H178" i="6"/>
  <c r="J178" i="6" s="1"/>
  <c r="H179" i="6"/>
  <c r="H180" i="6"/>
  <c r="H181" i="6"/>
  <c r="J181" i="6" s="1"/>
  <c r="H182" i="6"/>
  <c r="H183" i="6"/>
  <c r="H184" i="6"/>
  <c r="J184" i="6" s="1"/>
  <c r="H185" i="6"/>
  <c r="H186" i="6"/>
  <c r="J186" i="6" s="1"/>
  <c r="H187" i="6"/>
  <c r="J187" i="6" s="1"/>
  <c r="H188" i="6"/>
  <c r="H189" i="6"/>
  <c r="J189" i="6" s="1"/>
  <c r="H190" i="6"/>
  <c r="H191" i="6"/>
  <c r="H192" i="6"/>
  <c r="J192" i="6" s="1"/>
  <c r="H193" i="6"/>
  <c r="H194" i="6"/>
  <c r="J194" i="6" s="1"/>
  <c r="H195" i="6"/>
  <c r="J195" i="6" s="1"/>
  <c r="H196" i="6"/>
  <c r="J196" i="6" s="1"/>
  <c r="H197" i="6"/>
  <c r="J197" i="6" s="1"/>
  <c r="H198" i="6"/>
  <c r="H199" i="6"/>
  <c r="J199" i="6" s="1"/>
  <c r="H200" i="6"/>
  <c r="J200" i="6" s="1"/>
  <c r="H201" i="6"/>
  <c r="H202" i="6"/>
  <c r="J202" i="6" s="1"/>
  <c r="H203" i="6"/>
  <c r="H204" i="6"/>
  <c r="J204" i="6" s="1"/>
  <c r="H205" i="6"/>
  <c r="J205" i="6" s="1"/>
  <c r="H206" i="6"/>
  <c r="H207" i="6"/>
  <c r="H208" i="6"/>
  <c r="J208" i="6" s="1"/>
  <c r="H209" i="6"/>
  <c r="H210" i="6"/>
  <c r="J210" i="6" s="1"/>
  <c r="H211" i="6"/>
  <c r="J211" i="6" s="1"/>
  <c r="H212" i="6"/>
  <c r="J212" i="6" s="1"/>
  <c r="H213" i="6"/>
  <c r="J213" i="6" s="1"/>
  <c r="H214" i="6"/>
  <c r="H215" i="6"/>
  <c r="J215" i="6" s="1"/>
  <c r="H216" i="6"/>
  <c r="J216" i="6" s="1"/>
  <c r="H217" i="6"/>
  <c r="H218" i="6"/>
  <c r="J218" i="6" s="1"/>
  <c r="H219" i="6"/>
  <c r="J219" i="6" s="1"/>
  <c r="H220" i="6"/>
  <c r="J220" i="6" s="1"/>
  <c r="H221" i="6"/>
  <c r="J221" i="6" s="1"/>
  <c r="H222" i="6"/>
  <c r="H223" i="6"/>
  <c r="J223" i="6" s="1"/>
  <c r="H224" i="6"/>
  <c r="J224" i="6" s="1"/>
  <c r="H225" i="6"/>
  <c r="H226" i="6"/>
  <c r="J226" i="6" s="1"/>
  <c r="H227" i="6"/>
  <c r="J227" i="6" s="1"/>
  <c r="H228" i="6"/>
  <c r="J228" i="6" s="1"/>
  <c r="H229" i="6"/>
  <c r="J229" i="6" s="1"/>
  <c r="H230" i="6"/>
  <c r="H231" i="6"/>
  <c r="J231" i="6" s="1"/>
  <c r="H232" i="6"/>
  <c r="J232" i="6" s="1"/>
  <c r="H233" i="6"/>
  <c r="H234" i="6"/>
  <c r="J234" i="6" s="1"/>
  <c r="H235" i="6"/>
  <c r="H236" i="6"/>
  <c r="J236" i="6" s="1"/>
  <c r="H237" i="6"/>
  <c r="J237" i="6" s="1"/>
  <c r="H238" i="6"/>
  <c r="H239" i="6"/>
  <c r="J239" i="6" s="1"/>
  <c r="H240" i="6"/>
  <c r="J240" i="6" s="1"/>
  <c r="H241" i="6"/>
  <c r="H242" i="6"/>
  <c r="J242" i="6" s="1"/>
  <c r="H243" i="6"/>
  <c r="J243" i="6" s="1"/>
  <c r="H244" i="6"/>
  <c r="J244" i="6" s="1"/>
  <c r="H245" i="6"/>
  <c r="J245" i="6" s="1"/>
  <c r="H246" i="6"/>
  <c r="H247" i="6"/>
  <c r="J247" i="6" s="1"/>
  <c r="H248" i="6"/>
  <c r="J248" i="6" s="1"/>
  <c r="H249" i="6"/>
  <c r="H250" i="6"/>
  <c r="J250" i="6" s="1"/>
  <c r="H251" i="6"/>
  <c r="H252" i="6"/>
  <c r="J252" i="6" s="1"/>
  <c r="H253" i="6"/>
  <c r="J253" i="6" s="1"/>
  <c r="H254" i="6"/>
  <c r="H255" i="6"/>
  <c r="H256" i="6"/>
  <c r="H257" i="6"/>
  <c r="H258" i="6"/>
  <c r="G103" i="6"/>
  <c r="I103" i="6" s="1"/>
  <c r="G104" i="6"/>
  <c r="I104" i="6" s="1"/>
  <c r="G105" i="6"/>
  <c r="I105" i="6" s="1"/>
  <c r="G106" i="6"/>
  <c r="G107" i="6"/>
  <c r="G108" i="6"/>
  <c r="G109" i="6"/>
  <c r="G110" i="6"/>
  <c r="G111" i="6"/>
  <c r="G112" i="6"/>
  <c r="G113" i="6"/>
  <c r="I113" i="6" s="1"/>
  <c r="G114" i="6"/>
  <c r="G115" i="6"/>
  <c r="G116" i="6"/>
  <c r="G117" i="6"/>
  <c r="G118" i="6"/>
  <c r="G119" i="6"/>
  <c r="I119" i="6" s="1"/>
  <c r="G120" i="6"/>
  <c r="I120" i="6" s="1"/>
  <c r="G121" i="6"/>
  <c r="I121" i="6" s="1"/>
  <c r="G122" i="6"/>
  <c r="G123" i="6"/>
  <c r="G124" i="6"/>
  <c r="G125" i="6"/>
  <c r="G126" i="6"/>
  <c r="G127" i="6"/>
  <c r="I127" i="6" s="1"/>
  <c r="G128" i="6"/>
  <c r="I128" i="6" s="1"/>
  <c r="G129" i="6"/>
  <c r="I129" i="6" s="1"/>
  <c r="G130" i="6"/>
  <c r="G131" i="6"/>
  <c r="G132" i="6"/>
  <c r="G133" i="6"/>
  <c r="G134" i="6"/>
  <c r="G135" i="6"/>
  <c r="I135" i="6" s="1"/>
  <c r="G136" i="6"/>
  <c r="I136" i="6" s="1"/>
  <c r="G137" i="6"/>
  <c r="I137" i="6" s="1"/>
  <c r="G138" i="6"/>
  <c r="G139" i="6"/>
  <c r="G140" i="6"/>
  <c r="G141" i="6"/>
  <c r="G142" i="6"/>
  <c r="G143" i="6"/>
  <c r="I143" i="6" s="1"/>
  <c r="G144" i="6"/>
  <c r="I144" i="6" s="1"/>
  <c r="G145" i="6"/>
  <c r="I145" i="6" s="1"/>
  <c r="G146" i="6"/>
  <c r="G147" i="6"/>
  <c r="G148" i="6"/>
  <c r="G149" i="6"/>
  <c r="G150" i="6"/>
  <c r="G151" i="6"/>
  <c r="I151" i="6" s="1"/>
  <c r="G152" i="6"/>
  <c r="I152" i="6" s="1"/>
  <c r="G153" i="6"/>
  <c r="I153" i="6" s="1"/>
  <c r="G154" i="6"/>
  <c r="G155" i="6"/>
  <c r="G156" i="6"/>
  <c r="G157" i="6"/>
  <c r="G158" i="6"/>
  <c r="G159" i="6"/>
  <c r="I159" i="6" s="1"/>
  <c r="G160" i="6"/>
  <c r="I160" i="6" s="1"/>
  <c r="G161" i="6"/>
  <c r="I161" i="6" s="1"/>
  <c r="G162" i="6"/>
  <c r="G163" i="6"/>
  <c r="G164" i="6"/>
  <c r="G165" i="6"/>
  <c r="G166" i="6"/>
  <c r="G167" i="6"/>
  <c r="I167" i="6" s="1"/>
  <c r="G168" i="6"/>
  <c r="I168" i="6" s="1"/>
  <c r="G169" i="6"/>
  <c r="I169" i="6" s="1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I183" i="6" s="1"/>
  <c r="G184" i="6"/>
  <c r="I184" i="6" s="1"/>
  <c r="G185" i="6"/>
  <c r="I185" i="6" s="1"/>
  <c r="G186" i="6"/>
  <c r="G187" i="6"/>
  <c r="G188" i="6"/>
  <c r="G189" i="6"/>
  <c r="G190" i="6"/>
  <c r="G191" i="6"/>
  <c r="I191" i="6" s="1"/>
  <c r="G192" i="6"/>
  <c r="I192" i="6" s="1"/>
  <c r="G193" i="6"/>
  <c r="I193" i="6" s="1"/>
  <c r="G194" i="6"/>
  <c r="G195" i="6"/>
  <c r="G196" i="6"/>
  <c r="G197" i="6"/>
  <c r="G198" i="6"/>
  <c r="G199" i="6"/>
  <c r="I199" i="6" s="1"/>
  <c r="G200" i="6"/>
  <c r="I200" i="6" s="1"/>
  <c r="G201" i="6"/>
  <c r="I201" i="6" s="1"/>
  <c r="G202" i="6"/>
  <c r="G203" i="6"/>
  <c r="G204" i="6"/>
  <c r="G205" i="6"/>
  <c r="G206" i="6"/>
  <c r="G207" i="6"/>
  <c r="G208" i="6"/>
  <c r="I208" i="6" s="1"/>
  <c r="G209" i="6"/>
  <c r="I209" i="6" s="1"/>
  <c r="G210" i="6"/>
  <c r="G211" i="6"/>
  <c r="G212" i="6"/>
  <c r="G213" i="6"/>
  <c r="G214" i="6"/>
  <c r="G215" i="6"/>
  <c r="I215" i="6" s="1"/>
  <c r="G216" i="6"/>
  <c r="I216" i="6" s="1"/>
  <c r="G217" i="6"/>
  <c r="I217" i="6" s="1"/>
  <c r="G218" i="6"/>
  <c r="G219" i="6"/>
  <c r="G220" i="6"/>
  <c r="G221" i="6"/>
  <c r="G222" i="6"/>
  <c r="G223" i="6"/>
  <c r="I223" i="6" s="1"/>
  <c r="G224" i="6"/>
  <c r="I224" i="6" s="1"/>
  <c r="G225" i="6"/>
  <c r="I225" i="6" s="1"/>
  <c r="G226" i="6"/>
  <c r="G227" i="6"/>
  <c r="G228" i="6"/>
  <c r="G229" i="6"/>
  <c r="G230" i="6"/>
  <c r="G231" i="6"/>
  <c r="I231" i="6" s="1"/>
  <c r="G232" i="6"/>
  <c r="I232" i="6" s="1"/>
  <c r="G233" i="6"/>
  <c r="I233" i="6" s="1"/>
  <c r="G234" i="6"/>
  <c r="G235" i="6"/>
  <c r="G236" i="6"/>
  <c r="G237" i="6"/>
  <c r="G238" i="6"/>
  <c r="G239" i="6"/>
  <c r="I239" i="6" s="1"/>
  <c r="G240" i="6"/>
  <c r="I240" i="6" s="1"/>
  <c r="G241" i="6"/>
  <c r="I241" i="6" s="1"/>
  <c r="G242" i="6"/>
  <c r="G243" i="6"/>
  <c r="G244" i="6"/>
  <c r="G245" i="6"/>
  <c r="G246" i="6"/>
  <c r="G247" i="6"/>
  <c r="I247" i="6" s="1"/>
  <c r="G248" i="6"/>
  <c r="I248" i="6" s="1"/>
  <c r="G249" i="6"/>
  <c r="I249" i="6" s="1"/>
  <c r="G250" i="6"/>
  <c r="G251" i="6"/>
  <c r="G252" i="6"/>
  <c r="G253" i="6"/>
  <c r="G254" i="6"/>
  <c r="G255" i="6"/>
  <c r="G256" i="6"/>
  <c r="G257" i="6"/>
  <c r="G258" i="6"/>
  <c r="I110" i="6"/>
  <c r="I118" i="6"/>
  <c r="I134" i="6"/>
  <c r="I142" i="6"/>
  <c r="I158" i="6"/>
  <c r="I166" i="6"/>
  <c r="I174" i="6"/>
  <c r="I182" i="6"/>
  <c r="I189" i="6"/>
  <c r="I190" i="6"/>
  <c r="I198" i="6"/>
  <c r="I206" i="6"/>
  <c r="I222" i="6"/>
  <c r="I230" i="6"/>
  <c r="I238" i="6"/>
  <c r="I246" i="6"/>
  <c r="I251" i="6"/>
  <c r="I116" i="6"/>
  <c r="I124" i="6"/>
  <c r="I125" i="6"/>
  <c r="I126" i="6"/>
  <c r="I132" i="6"/>
  <c r="I133" i="6"/>
  <c r="I140" i="6"/>
  <c r="I141" i="6"/>
  <c r="I150" i="6"/>
  <c r="I156" i="6"/>
  <c r="I157" i="6"/>
  <c r="I164" i="6"/>
  <c r="I165" i="6"/>
  <c r="I172" i="6"/>
  <c r="I173" i="6"/>
  <c r="I180" i="6"/>
  <c r="I181" i="6"/>
  <c r="I188" i="6"/>
  <c r="I196" i="6"/>
  <c r="I197" i="6"/>
  <c r="I204" i="6"/>
  <c r="I205" i="6"/>
  <c r="I212" i="6"/>
  <c r="I213" i="6"/>
  <c r="I214" i="6"/>
  <c r="I220" i="6"/>
  <c r="I221" i="6"/>
  <c r="I228" i="6"/>
  <c r="I229" i="6"/>
  <c r="I236" i="6"/>
  <c r="I237" i="6"/>
  <c r="G102" i="6"/>
  <c r="I102" i="6" s="1"/>
  <c r="I13" i="6"/>
  <c r="I21" i="6"/>
  <c r="I109" i="6"/>
  <c r="I117" i="6"/>
  <c r="S11" i="7"/>
  <c r="G10" i="7"/>
  <c r="AP11" i="7"/>
  <c r="AJ59" i="7"/>
  <c r="AJ27" i="7"/>
  <c r="AE5" i="7"/>
  <c r="AE6" i="7"/>
  <c r="AE7" i="7"/>
  <c r="AE8" i="7"/>
  <c r="AE9" i="7"/>
  <c r="AE10" i="7"/>
  <c r="AF10" i="7" s="1"/>
  <c r="AE11" i="7"/>
  <c r="AF11" i="7" s="1"/>
  <c r="AE12" i="7"/>
  <c r="AF12" i="7" s="1"/>
  <c r="AE13" i="7"/>
  <c r="AE14" i="7"/>
  <c r="AE15" i="7"/>
  <c r="AE16" i="7"/>
  <c r="AE17" i="7"/>
  <c r="AE18" i="7"/>
  <c r="AF18" i="7" s="1"/>
  <c r="AE19" i="7"/>
  <c r="AF19" i="7" s="1"/>
  <c r="AE20" i="7"/>
  <c r="AF20" i="7" s="1"/>
  <c r="AE21" i="7"/>
  <c r="AE22" i="7"/>
  <c r="AE23" i="7"/>
  <c r="AE24" i="7"/>
  <c r="AE25" i="7"/>
  <c r="AE26" i="7"/>
  <c r="AF26" i="7" s="1"/>
  <c r="AE27" i="7"/>
  <c r="AF27" i="7" s="1"/>
  <c r="AE28" i="7"/>
  <c r="AF28" i="7" s="1"/>
  <c r="AE29" i="7"/>
  <c r="AE30" i="7"/>
  <c r="AE31" i="7"/>
  <c r="AE32" i="7"/>
  <c r="AE33" i="7"/>
  <c r="AE34" i="7"/>
  <c r="AF34" i="7" s="1"/>
  <c r="AE35" i="7"/>
  <c r="AF35" i="7" s="1"/>
  <c r="AE36" i="7"/>
  <c r="AF36" i="7" s="1"/>
  <c r="AE37" i="7"/>
  <c r="AE38" i="7"/>
  <c r="AE39" i="7"/>
  <c r="AE40" i="7"/>
  <c r="AE41" i="7"/>
  <c r="AE42" i="7"/>
  <c r="AF42" i="7" s="1"/>
  <c r="AE43" i="7"/>
  <c r="AF43" i="7" s="1"/>
  <c r="AE44" i="7"/>
  <c r="AF44" i="7" s="1"/>
  <c r="AE45" i="7"/>
  <c r="AE46" i="7"/>
  <c r="AE47" i="7"/>
  <c r="AE48" i="7"/>
  <c r="AE49" i="7"/>
  <c r="AE50" i="7"/>
  <c r="AF50" i="7" s="1"/>
  <c r="AE51" i="7"/>
  <c r="AF51" i="7" s="1"/>
  <c r="AE52" i="7"/>
  <c r="AF52" i="7" s="1"/>
  <c r="AE53" i="7"/>
  <c r="AE54" i="7"/>
  <c r="AE55" i="7"/>
  <c r="AE56" i="7"/>
  <c r="AE57" i="7"/>
  <c r="AE58" i="7"/>
  <c r="AF58" i="7" s="1"/>
  <c r="AE59" i="7"/>
  <c r="AF59" i="7" s="1"/>
  <c r="AE60" i="7"/>
  <c r="AF60" i="7" s="1"/>
  <c r="AE61" i="7"/>
  <c r="AE62" i="7"/>
  <c r="AE63" i="7"/>
  <c r="AE64" i="7"/>
  <c r="AE65" i="7"/>
  <c r="AE66" i="7"/>
  <c r="AF66" i="7" s="1"/>
  <c r="AE67" i="7"/>
  <c r="AF67" i="7" s="1"/>
  <c r="AE68" i="7"/>
  <c r="AF68" i="7" s="1"/>
  <c r="AE69" i="7"/>
  <c r="AE70" i="7"/>
  <c r="AE71" i="7"/>
  <c r="AE72" i="7"/>
  <c r="AE73" i="7"/>
  <c r="AE74" i="7"/>
  <c r="AF74" i="7" s="1"/>
  <c r="AE75" i="7"/>
  <c r="AF75" i="7" s="1"/>
  <c r="AE76" i="7"/>
  <c r="AF76" i="7" s="1"/>
  <c r="AE77" i="7"/>
  <c r="AE78" i="7"/>
  <c r="AE79" i="7"/>
  <c r="AE80" i="7"/>
  <c r="AE81" i="7"/>
  <c r="AE82" i="7"/>
  <c r="AF82" i="7" s="1"/>
  <c r="AE83" i="7"/>
  <c r="AF83" i="7" s="1"/>
  <c r="AE84" i="7"/>
  <c r="AF84" i="7" s="1"/>
  <c r="AE85" i="7"/>
  <c r="AE86" i="7"/>
  <c r="AE87" i="7"/>
  <c r="AE88" i="7"/>
  <c r="AE89" i="7"/>
  <c r="AE90" i="7"/>
  <c r="AF90" i="7" s="1"/>
  <c r="AE91" i="7"/>
  <c r="AF91" i="7" s="1"/>
  <c r="AE92" i="7"/>
  <c r="AF92" i="7" s="1"/>
  <c r="AE93" i="7"/>
  <c r="AE94" i="7"/>
  <c r="AE95" i="7"/>
  <c r="AE96" i="7"/>
  <c r="AE97" i="7"/>
  <c r="AE98" i="7"/>
  <c r="AF98" i="7" s="1"/>
  <c r="AE99" i="7"/>
  <c r="AF99" i="7" s="1"/>
  <c r="AE100" i="7"/>
  <c r="AF100" i="7" s="1"/>
  <c r="AE101" i="7"/>
  <c r="AE102" i="7"/>
  <c r="AE103" i="7"/>
  <c r="AE104" i="7"/>
  <c r="AE105" i="7"/>
  <c r="AE106" i="7"/>
  <c r="AF106" i="7" s="1"/>
  <c r="AE107" i="7"/>
  <c r="AF107" i="7" s="1"/>
  <c r="AE108" i="7"/>
  <c r="AF108" i="7" s="1"/>
  <c r="AE109" i="7"/>
  <c r="AE110" i="7"/>
  <c r="AE111" i="7"/>
  <c r="AE112" i="7"/>
  <c r="AE113" i="7"/>
  <c r="AE114" i="7"/>
  <c r="AF114" i="7" s="1"/>
  <c r="AE115" i="7"/>
  <c r="AF115" i="7" s="1"/>
  <c r="AE116" i="7"/>
  <c r="AF116" i="7" s="1"/>
  <c r="AE117" i="7"/>
  <c r="AE118" i="7"/>
  <c r="AE119" i="7"/>
  <c r="AE120" i="7"/>
  <c r="AE121" i="7"/>
  <c r="AE122" i="7"/>
  <c r="AF122" i="7" s="1"/>
  <c r="AE123" i="7"/>
  <c r="AF123" i="7" s="1"/>
  <c r="AE124" i="7"/>
  <c r="AF124" i="7" s="1"/>
  <c r="AE125" i="7"/>
  <c r="AE126" i="7"/>
  <c r="AE127" i="7"/>
  <c r="AE128" i="7"/>
  <c r="AE129" i="7"/>
  <c r="AE130" i="7"/>
  <c r="AF130" i="7" s="1"/>
  <c r="AE131" i="7"/>
  <c r="AF131" i="7" s="1"/>
  <c r="AE132" i="7"/>
  <c r="AF132" i="7" s="1"/>
  <c r="AE133" i="7"/>
  <c r="AE134" i="7"/>
  <c r="AE135" i="7"/>
  <c r="AE136" i="7"/>
  <c r="AE137" i="7"/>
  <c r="AE138" i="7"/>
  <c r="AF138" i="7" s="1"/>
  <c r="AE139" i="7"/>
  <c r="AF139" i="7" s="1"/>
  <c r="AE140" i="7"/>
  <c r="AF140" i="7" s="1"/>
  <c r="AE141" i="7"/>
  <c r="AE142" i="7"/>
  <c r="AE143" i="7"/>
  <c r="AE144" i="7"/>
  <c r="AE145" i="7"/>
  <c r="AE146" i="7"/>
  <c r="AF146" i="7" s="1"/>
  <c r="AE147" i="7"/>
  <c r="AF147" i="7" s="1"/>
  <c r="AE148" i="7"/>
  <c r="AF148" i="7" s="1"/>
  <c r="AE149" i="7"/>
  <c r="AE150" i="7"/>
  <c r="AE151" i="7"/>
  <c r="AE152" i="7"/>
  <c r="AE153" i="7"/>
  <c r="AE154" i="7"/>
  <c r="AF154" i="7" s="1"/>
  <c r="AE155" i="7"/>
  <c r="AF155" i="7" s="1"/>
  <c r="AE156" i="7"/>
  <c r="AF156" i="7" s="1"/>
  <c r="AE157" i="7"/>
  <c r="AE158" i="7"/>
  <c r="AE159" i="7"/>
  <c r="AE160" i="7"/>
  <c r="AE161" i="7"/>
  <c r="AE162" i="7"/>
  <c r="AF162" i="7" s="1"/>
  <c r="AE163" i="7"/>
  <c r="AF163" i="7" s="1"/>
  <c r="AE164" i="7"/>
  <c r="AF164" i="7" s="1"/>
  <c r="AE165" i="7"/>
  <c r="AE166" i="7"/>
  <c r="AE167" i="7"/>
  <c r="AE168" i="7"/>
  <c r="AE169" i="7"/>
  <c r="AE170" i="7"/>
  <c r="AF170" i="7" s="1"/>
  <c r="AE171" i="7"/>
  <c r="AF171" i="7" s="1"/>
  <c r="AE172" i="7"/>
  <c r="AF172" i="7" s="1"/>
  <c r="AE173" i="7"/>
  <c r="AE174" i="7"/>
  <c r="AE175" i="7"/>
  <c r="AE176" i="7"/>
  <c r="AE177" i="7"/>
  <c r="AE178" i="7"/>
  <c r="AF178" i="7" s="1"/>
  <c r="AE179" i="7"/>
  <c r="AF179" i="7" s="1"/>
  <c r="AE180" i="7"/>
  <c r="AF180" i="7" s="1"/>
  <c r="AE181" i="7"/>
  <c r="AE182" i="7"/>
  <c r="AE183" i="7"/>
  <c r="AE184" i="7"/>
  <c r="AE185" i="7"/>
  <c r="AE186" i="7"/>
  <c r="AF186" i="7" s="1"/>
  <c r="AE187" i="7"/>
  <c r="AF187" i="7" s="1"/>
  <c r="AE188" i="7"/>
  <c r="AF188" i="7" s="1"/>
  <c r="AE189" i="7"/>
  <c r="AE190" i="7"/>
  <c r="AE191" i="7"/>
  <c r="AE192" i="7"/>
  <c r="AE193" i="7"/>
  <c r="AE194" i="7"/>
  <c r="AF194" i="7" s="1"/>
  <c r="AE195" i="7"/>
  <c r="AF195" i="7" s="1"/>
  <c r="AE196" i="7"/>
  <c r="AF196" i="7" s="1"/>
  <c r="AE197" i="7"/>
  <c r="AE198" i="7"/>
  <c r="AE199" i="7"/>
  <c r="AE200" i="7"/>
  <c r="AE201" i="7"/>
  <c r="AE202" i="7"/>
  <c r="AF202" i="7" s="1"/>
  <c r="AE203" i="7"/>
  <c r="AF203" i="7" s="1"/>
  <c r="AE204" i="7"/>
  <c r="AF204" i="7" s="1"/>
  <c r="AE205" i="7"/>
  <c r="AE206" i="7"/>
  <c r="AE207" i="7"/>
  <c r="AE208" i="7"/>
  <c r="AE209" i="7"/>
  <c r="AE210" i="7"/>
  <c r="AF210" i="7" s="1"/>
  <c r="AE211" i="7"/>
  <c r="AF211" i="7" s="1"/>
  <c r="AE212" i="7"/>
  <c r="AF212" i="7" s="1"/>
  <c r="AE213" i="7"/>
  <c r="AE214" i="7"/>
  <c r="AE215" i="7"/>
  <c r="AE216" i="7"/>
  <c r="AE217" i="7"/>
  <c r="AE218" i="7"/>
  <c r="AF218" i="7" s="1"/>
  <c r="AE219" i="7"/>
  <c r="AF219" i="7" s="1"/>
  <c r="AE220" i="7"/>
  <c r="AF220" i="7" s="1"/>
  <c r="AE221" i="7"/>
  <c r="AE222" i="7"/>
  <c r="AE223" i="7"/>
  <c r="AE224" i="7"/>
  <c r="AE225" i="7"/>
  <c r="AE226" i="7"/>
  <c r="AF226" i="7" s="1"/>
  <c r="AE227" i="7"/>
  <c r="AF227" i="7" s="1"/>
  <c r="AE228" i="7"/>
  <c r="AF228" i="7" s="1"/>
  <c r="AE229" i="7"/>
  <c r="AE230" i="7"/>
  <c r="AE231" i="7"/>
  <c r="AE232" i="7"/>
  <c r="AE233" i="7"/>
  <c r="AE234" i="7"/>
  <c r="AF234" i="7" s="1"/>
  <c r="AE235" i="7"/>
  <c r="AF235" i="7" s="1"/>
  <c r="AE236" i="7"/>
  <c r="AF236" i="7" s="1"/>
  <c r="AE237" i="7"/>
  <c r="AE238" i="7"/>
  <c r="AE239" i="7"/>
  <c r="AE240" i="7"/>
  <c r="AE241" i="7"/>
  <c r="AE242" i="7"/>
  <c r="AF242" i="7" s="1"/>
  <c r="AE243" i="7"/>
  <c r="AF243" i="7" s="1"/>
  <c r="AE244" i="7"/>
  <c r="AF244" i="7" s="1"/>
  <c r="AE245" i="7"/>
  <c r="AE246" i="7"/>
  <c r="AE247" i="7"/>
  <c r="AE248" i="7"/>
  <c r="AE249" i="7"/>
  <c r="AE250" i="7"/>
  <c r="AF250" i="7" s="1"/>
  <c r="AE251" i="7"/>
  <c r="AF251" i="7" s="1"/>
  <c r="AE252" i="7"/>
  <c r="AF252" i="7" s="1"/>
  <c r="AE253" i="7"/>
  <c r="AE254" i="7"/>
  <c r="AE255" i="7"/>
  <c r="AE256" i="7"/>
  <c r="AE257" i="7"/>
  <c r="AE258" i="7"/>
  <c r="AF258" i="7" s="1"/>
  <c r="AE259" i="7"/>
  <c r="AF259" i="7" s="1"/>
  <c r="AE260" i="7"/>
  <c r="AF260" i="7" s="1"/>
  <c r="AE4" i="7"/>
  <c r="AV26" i="7"/>
  <c r="P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I149" i="6"/>
  <c r="T16" i="7"/>
  <c r="AF5" i="7"/>
  <c r="AF6" i="7"/>
  <c r="AF7" i="7"/>
  <c r="AF8" i="7"/>
  <c r="AF9" i="7"/>
  <c r="AF13" i="7"/>
  <c r="AF14" i="7"/>
  <c r="AF15" i="7"/>
  <c r="AF16" i="7"/>
  <c r="AF17" i="7"/>
  <c r="AF21" i="7"/>
  <c r="AF22" i="7"/>
  <c r="AF23" i="7"/>
  <c r="AF24" i="7"/>
  <c r="AF25" i="7"/>
  <c r="AF29" i="7"/>
  <c r="AF30" i="7"/>
  <c r="AF31" i="7"/>
  <c r="AF32" i="7"/>
  <c r="AF33" i="7"/>
  <c r="AF37" i="7"/>
  <c r="AF38" i="7"/>
  <c r="AF39" i="7"/>
  <c r="AF40" i="7"/>
  <c r="AF41" i="7"/>
  <c r="AF45" i="7"/>
  <c r="AF46" i="7"/>
  <c r="AF47" i="7"/>
  <c r="AF48" i="7"/>
  <c r="AF49" i="7"/>
  <c r="AF53" i="7"/>
  <c r="AF54" i="7"/>
  <c r="AF55" i="7"/>
  <c r="AF56" i="7"/>
  <c r="AF57" i="7"/>
  <c r="AF61" i="7"/>
  <c r="AF62" i="7"/>
  <c r="AF63" i="7"/>
  <c r="AF64" i="7"/>
  <c r="AF65" i="7"/>
  <c r="AF69" i="7"/>
  <c r="AF70" i="7"/>
  <c r="AF71" i="7"/>
  <c r="AF72" i="7"/>
  <c r="AF73" i="7"/>
  <c r="AF77" i="7"/>
  <c r="AF78" i="7"/>
  <c r="AF79" i="7"/>
  <c r="AF80" i="7"/>
  <c r="AF81" i="7"/>
  <c r="AF85" i="7"/>
  <c r="AF86" i="7"/>
  <c r="AF87" i="7"/>
  <c r="AF88" i="7"/>
  <c r="AF89" i="7"/>
  <c r="AF93" i="7"/>
  <c r="AF94" i="7"/>
  <c r="AF95" i="7"/>
  <c r="AF96" i="7"/>
  <c r="AF97" i="7"/>
  <c r="AF101" i="7"/>
  <c r="AF102" i="7"/>
  <c r="AF103" i="7"/>
  <c r="AF104" i="7"/>
  <c r="AF105" i="7"/>
  <c r="AF109" i="7"/>
  <c r="AF110" i="7"/>
  <c r="AF111" i="7"/>
  <c r="AF112" i="7"/>
  <c r="AF113" i="7"/>
  <c r="AF117" i="7"/>
  <c r="AF118" i="7"/>
  <c r="AF119" i="7"/>
  <c r="AF120" i="7"/>
  <c r="AF121" i="7"/>
  <c r="AF125" i="7"/>
  <c r="AF126" i="7"/>
  <c r="AF127" i="7"/>
  <c r="AF128" i="7"/>
  <c r="AF129" i="7"/>
  <c r="AF133" i="7"/>
  <c r="AF134" i="7"/>
  <c r="AF135" i="7"/>
  <c r="AF136" i="7"/>
  <c r="AF137" i="7"/>
  <c r="AF141" i="7"/>
  <c r="AF142" i="7"/>
  <c r="AF143" i="7"/>
  <c r="AF144" i="7"/>
  <c r="AF145" i="7"/>
  <c r="AF149" i="7"/>
  <c r="AF150" i="7"/>
  <c r="AF151" i="7"/>
  <c r="AF152" i="7"/>
  <c r="AF153" i="7"/>
  <c r="AF157" i="7"/>
  <c r="AF158" i="7"/>
  <c r="AF159" i="7"/>
  <c r="AF160" i="7"/>
  <c r="AF161" i="7"/>
  <c r="AF165" i="7"/>
  <c r="AF166" i="7"/>
  <c r="AF167" i="7"/>
  <c r="AF168" i="7"/>
  <c r="AF169" i="7"/>
  <c r="AF173" i="7"/>
  <c r="AF174" i="7"/>
  <c r="AF175" i="7"/>
  <c r="AF176" i="7"/>
  <c r="AF177" i="7"/>
  <c r="AF181" i="7"/>
  <c r="AF182" i="7"/>
  <c r="AF183" i="7"/>
  <c r="AF184" i="7"/>
  <c r="AF185" i="7"/>
  <c r="AF189" i="7"/>
  <c r="AF190" i="7"/>
  <c r="AF191" i="7"/>
  <c r="AF192" i="7"/>
  <c r="AF193" i="7"/>
  <c r="AF197" i="7"/>
  <c r="AF198" i="7"/>
  <c r="AF199" i="7"/>
  <c r="AF200" i="7"/>
  <c r="AF201" i="7"/>
  <c r="AF205" i="7"/>
  <c r="AF206" i="7"/>
  <c r="AF207" i="7"/>
  <c r="AF208" i="7"/>
  <c r="AF209" i="7"/>
  <c r="AF213" i="7"/>
  <c r="AF214" i="7"/>
  <c r="AF215" i="7"/>
  <c r="AF216" i="7"/>
  <c r="AF217" i="7"/>
  <c r="AF221" i="7"/>
  <c r="AF222" i="7"/>
  <c r="AF223" i="7"/>
  <c r="AF224" i="7"/>
  <c r="AF225" i="7"/>
  <c r="AF229" i="7"/>
  <c r="AF230" i="7"/>
  <c r="AF231" i="7"/>
  <c r="AF232" i="7"/>
  <c r="AF233" i="7"/>
  <c r="AF237" i="7"/>
  <c r="AF238" i="7"/>
  <c r="AF239" i="7"/>
  <c r="AF240" i="7"/>
  <c r="AF241" i="7"/>
  <c r="AF245" i="7"/>
  <c r="AF246" i="7"/>
  <c r="AF247" i="7"/>
  <c r="AF248" i="7"/>
  <c r="AF249" i="7"/>
  <c r="AF253" i="7"/>
  <c r="AF254" i="7"/>
  <c r="AF255" i="7"/>
  <c r="AF256" i="7"/>
  <c r="AF257" i="7"/>
  <c r="AF4" i="7"/>
  <c r="AD7" i="7"/>
  <c r="AD6" i="7"/>
  <c r="AD5" i="7"/>
  <c r="AL204" i="7"/>
  <c r="AM204" i="7" s="1"/>
  <c r="AL217" i="7"/>
  <c r="AM217" i="7" s="1"/>
  <c r="AL219" i="7"/>
  <c r="AM219" i="7" s="1"/>
  <c r="AL206" i="7"/>
  <c r="AM206" i="7" s="1"/>
  <c r="AL212" i="7"/>
  <c r="AM212" i="7" s="1"/>
  <c r="AL258" i="7"/>
  <c r="AM258" i="7" s="1"/>
  <c r="AL256" i="7"/>
  <c r="AM256" i="7" s="1"/>
  <c r="AL260" i="7"/>
  <c r="AM260" i="7" s="1"/>
  <c r="AL259" i="7"/>
  <c r="AM259" i="7" s="1"/>
  <c r="AL159" i="7"/>
  <c r="AM159" i="7" s="1"/>
  <c r="AL65" i="7"/>
  <c r="AM65" i="7" s="1"/>
  <c r="AL50" i="7"/>
  <c r="AM50" i="7" s="1"/>
  <c r="AL64" i="7"/>
  <c r="AM64" i="7" s="1"/>
  <c r="AL96" i="7"/>
  <c r="AM96" i="7" s="1"/>
  <c r="AL132" i="7"/>
  <c r="AM132" i="7" s="1"/>
  <c r="AL255" i="7"/>
  <c r="AM255" i="7" s="1"/>
  <c r="AL257" i="7"/>
  <c r="AM257" i="7" s="1"/>
  <c r="AL250" i="7"/>
  <c r="AM250" i="7" s="1"/>
  <c r="AL185" i="7"/>
  <c r="AM185" i="7" s="1"/>
  <c r="AL229" i="7"/>
  <c r="AM229" i="7" s="1"/>
  <c r="AL252" i="7"/>
  <c r="AM252" i="7" s="1"/>
  <c r="AL251" i="7"/>
  <c r="AM251" i="7" s="1"/>
  <c r="AL134" i="7"/>
  <c r="AM134" i="7" s="1"/>
  <c r="AL244" i="7"/>
  <c r="AM244" i="7" s="1"/>
  <c r="AL254" i="7"/>
  <c r="AM254" i="7" s="1"/>
  <c r="AL253" i="7"/>
  <c r="AM253" i="7" s="1"/>
  <c r="AL155" i="7"/>
  <c r="AM155" i="7" s="1"/>
  <c r="AL203" i="7"/>
  <c r="AM203" i="7" s="1"/>
  <c r="AL102" i="7"/>
  <c r="AM102" i="7" s="1"/>
  <c r="AL184" i="7"/>
  <c r="AM184" i="7" s="1"/>
  <c r="AL63" i="7"/>
  <c r="AM63" i="7" s="1"/>
  <c r="AL78" i="7"/>
  <c r="AM78" i="7" s="1"/>
  <c r="AL81" i="7"/>
  <c r="AM81" i="7" s="1"/>
  <c r="AL98" i="7"/>
  <c r="AM98" i="7" s="1"/>
  <c r="AL75" i="7"/>
  <c r="AM75" i="7" s="1"/>
  <c r="AL51" i="7"/>
  <c r="AM51" i="7" s="1"/>
  <c r="AL13" i="7"/>
  <c r="AM13" i="7" s="1"/>
  <c r="AL9" i="7"/>
  <c r="AM9" i="7" s="1"/>
  <c r="AL79" i="7"/>
  <c r="AM79" i="7" s="1"/>
  <c r="AL46" i="7"/>
  <c r="AM46" i="7" s="1"/>
  <c r="AL111" i="7"/>
  <c r="AM111" i="7" s="1"/>
  <c r="AL214" i="7"/>
  <c r="AM214" i="7" s="1"/>
  <c r="AL158" i="7"/>
  <c r="AM158" i="7" s="1"/>
  <c r="AL128" i="7"/>
  <c r="AM128" i="7" s="1"/>
  <c r="AL114" i="7"/>
  <c r="AM114" i="7" s="1"/>
  <c r="AL69" i="7"/>
  <c r="AM69" i="7" s="1"/>
  <c r="AL120" i="7"/>
  <c r="AM120" i="7" s="1"/>
  <c r="AL59" i="7"/>
  <c r="AM59" i="7" s="1"/>
  <c r="AL104" i="7"/>
  <c r="AM104" i="7" s="1"/>
  <c r="AL73" i="7"/>
  <c r="AM73" i="7" s="1"/>
  <c r="AL68" i="7"/>
  <c r="AM68" i="7" s="1"/>
  <c r="AL249" i="7"/>
  <c r="AM249" i="7" s="1"/>
  <c r="AL92" i="7"/>
  <c r="AM92" i="7" s="1"/>
  <c r="AL70" i="7"/>
  <c r="AM70" i="7" s="1"/>
  <c r="AL124" i="7"/>
  <c r="AM124" i="7" s="1"/>
  <c r="AL56" i="7"/>
  <c r="AM56" i="7" s="1"/>
  <c r="AL62" i="7"/>
  <c r="AM62" i="7" s="1"/>
  <c r="AL95" i="7"/>
  <c r="AM95" i="7" s="1"/>
  <c r="AL12" i="7"/>
  <c r="AM12" i="7" s="1"/>
  <c r="AL53" i="7"/>
  <c r="AM53" i="7" s="1"/>
  <c r="AL22" i="7"/>
  <c r="AM22" i="7" s="1"/>
  <c r="AL36" i="7"/>
  <c r="AM36" i="7" s="1"/>
  <c r="AL47" i="7"/>
  <c r="AM47" i="7" s="1"/>
  <c r="AL35" i="7"/>
  <c r="AM35" i="7" s="1"/>
  <c r="AL10" i="7"/>
  <c r="AM10" i="7" s="1"/>
  <c r="AL25" i="7"/>
  <c r="AM25" i="7" s="1"/>
  <c r="AL23" i="7"/>
  <c r="AM23" i="7" s="1"/>
  <c r="AL31" i="7"/>
  <c r="AM31" i="7" s="1"/>
  <c r="AL52" i="7"/>
  <c r="AM52" i="7" s="1"/>
  <c r="AL20" i="7"/>
  <c r="AM20" i="7" s="1"/>
  <c r="AL24" i="7"/>
  <c r="AM24" i="7" s="1"/>
  <c r="AL14" i="7"/>
  <c r="AM14" i="7" s="1"/>
  <c r="AL88" i="7"/>
  <c r="AM88" i="7" s="1"/>
  <c r="AL17" i="7"/>
  <c r="AM17" i="7" s="1"/>
  <c r="AL4" i="7"/>
  <c r="AM4" i="7" s="1"/>
  <c r="AL7" i="7"/>
  <c r="AM7" i="7" s="1"/>
  <c r="AL54" i="7"/>
  <c r="AM54" i="7" s="1"/>
  <c r="AL16" i="7"/>
  <c r="AM16" i="7" s="1"/>
  <c r="AL8" i="7"/>
  <c r="AM8" i="7" s="1"/>
  <c r="AL5" i="7"/>
  <c r="AM5" i="7" s="1"/>
  <c r="AL27" i="7"/>
  <c r="AM27" i="7" s="1"/>
  <c r="AL33" i="7"/>
  <c r="AM33" i="7" s="1"/>
  <c r="AL45" i="7"/>
  <c r="AM45" i="7" s="1"/>
  <c r="AL11" i="7"/>
  <c r="AM11" i="7" s="1"/>
  <c r="AL48" i="7"/>
  <c r="AM48" i="7" s="1"/>
  <c r="AL15" i="7"/>
  <c r="AM15" i="7" s="1"/>
  <c r="AL38" i="7"/>
  <c r="AM38" i="7" s="1"/>
  <c r="AL28" i="7"/>
  <c r="AM28" i="7" s="1"/>
  <c r="AL200" i="7"/>
  <c r="AM200" i="7" s="1"/>
  <c r="AL168" i="7"/>
  <c r="AM168" i="7" s="1"/>
  <c r="AL151" i="7"/>
  <c r="AM151" i="7" s="1"/>
  <c r="AL106" i="7"/>
  <c r="AM106" i="7" s="1"/>
  <c r="AL227" i="7"/>
  <c r="AM227" i="7" s="1"/>
  <c r="AL144" i="7"/>
  <c r="AM144" i="7" s="1"/>
  <c r="AL235" i="7"/>
  <c r="AM235" i="7" s="1"/>
  <c r="AL238" i="7"/>
  <c r="AM238" i="7" s="1"/>
  <c r="AL236" i="7"/>
  <c r="AM236" i="7" s="1"/>
  <c r="AL192" i="7"/>
  <c r="AM192" i="7" s="1"/>
  <c r="AL220" i="7"/>
  <c r="AM220" i="7" s="1"/>
  <c r="AL137" i="7"/>
  <c r="AM137" i="7" s="1"/>
  <c r="AL196" i="7"/>
  <c r="AM196" i="7" s="1"/>
  <c r="AL221" i="7"/>
  <c r="AM221" i="7" s="1"/>
  <c r="AL237" i="7"/>
  <c r="AM237" i="7" s="1"/>
  <c r="AL183" i="7"/>
  <c r="AM183" i="7" s="1"/>
  <c r="AL85" i="7"/>
  <c r="AM85" i="7" s="1"/>
  <c r="AL109" i="7"/>
  <c r="AM109" i="7" s="1"/>
  <c r="AL74" i="7"/>
  <c r="AM74" i="7" s="1"/>
  <c r="AL118" i="7"/>
  <c r="AM118" i="7" s="1"/>
  <c r="AL218" i="7"/>
  <c r="AM218" i="7" s="1"/>
  <c r="AL197" i="7"/>
  <c r="AM197" i="7" s="1"/>
  <c r="AL21" i="7"/>
  <c r="AM21" i="7" s="1"/>
  <c r="AL44" i="7"/>
  <c r="AM44" i="7" s="1"/>
  <c r="AL26" i="7"/>
  <c r="AM26" i="7" s="1"/>
  <c r="AL34" i="7"/>
  <c r="AM34" i="7" s="1"/>
  <c r="AL43" i="7"/>
  <c r="AM43" i="7" s="1"/>
  <c r="AL18" i="7"/>
  <c r="AM18" i="7" s="1"/>
  <c r="AL123" i="7"/>
  <c r="AM123" i="7" s="1"/>
  <c r="AL129" i="7"/>
  <c r="AM129" i="7" s="1"/>
  <c r="AL131" i="7"/>
  <c r="AM131" i="7" s="1"/>
  <c r="AL110" i="7"/>
  <c r="AM110" i="7" s="1"/>
  <c r="AL116" i="7"/>
  <c r="AM116" i="7" s="1"/>
  <c r="AL230" i="7"/>
  <c r="AM230" i="7" s="1"/>
  <c r="AL154" i="7"/>
  <c r="AM154" i="7" s="1"/>
  <c r="AL246" i="7"/>
  <c r="AM246" i="7" s="1"/>
  <c r="AL234" i="7"/>
  <c r="AM234" i="7" s="1"/>
  <c r="AL157" i="7"/>
  <c r="AM157" i="7" s="1"/>
  <c r="AL209" i="7"/>
  <c r="AM209" i="7" s="1"/>
  <c r="AL167" i="7"/>
  <c r="AM167" i="7" s="1"/>
  <c r="AL201" i="7"/>
  <c r="AM201" i="7" s="1"/>
  <c r="AL169" i="7"/>
  <c r="AM169" i="7" s="1"/>
  <c r="AL205" i="7"/>
  <c r="AM205" i="7" s="1"/>
  <c r="AL187" i="7"/>
  <c r="AM187" i="7" s="1"/>
  <c r="AL202" i="7"/>
  <c r="AM202" i="7" s="1"/>
  <c r="AL186" i="7"/>
  <c r="AM186" i="7" s="1"/>
  <c r="AL181" i="7"/>
  <c r="AM181" i="7" s="1"/>
  <c r="AL189" i="7"/>
  <c r="AM189" i="7" s="1"/>
  <c r="AL225" i="7"/>
  <c r="AM225" i="7" s="1"/>
  <c r="AL215" i="7"/>
  <c r="AM215" i="7" s="1"/>
  <c r="AL170" i="7"/>
  <c r="AM170" i="7" s="1"/>
  <c r="AL172" i="7"/>
  <c r="AM172" i="7" s="1"/>
  <c r="AL178" i="7"/>
  <c r="AM178" i="7" s="1"/>
  <c r="AL233" i="7"/>
  <c r="AM233" i="7" s="1"/>
  <c r="AL210" i="7"/>
  <c r="AM210" i="7" s="1"/>
  <c r="AL182" i="7"/>
  <c r="AM182" i="7" s="1"/>
  <c r="AL190" i="7"/>
  <c r="AM190" i="7" s="1"/>
  <c r="AL153" i="7"/>
  <c r="AM153" i="7" s="1"/>
  <c r="AL194" i="7"/>
  <c r="AM194" i="7" s="1"/>
  <c r="AL228" i="7"/>
  <c r="AM228" i="7" s="1"/>
  <c r="AL146" i="7"/>
  <c r="AM146" i="7" s="1"/>
  <c r="AL174" i="7"/>
  <c r="AM174" i="7" s="1"/>
  <c r="AL222" i="7"/>
  <c r="AM222" i="7" s="1"/>
  <c r="AL223" i="7"/>
  <c r="AM223" i="7" s="1"/>
  <c r="AL211" i="7"/>
  <c r="AM211" i="7" s="1"/>
  <c r="AL241" i="7"/>
  <c r="AM241" i="7" s="1"/>
  <c r="AL180" i="7"/>
  <c r="AM180" i="7" s="1"/>
  <c r="AL177" i="7"/>
  <c r="AM177" i="7" s="1"/>
  <c r="AL199" i="7"/>
  <c r="AM199" i="7" s="1"/>
  <c r="AL165" i="7"/>
  <c r="AM165" i="7" s="1"/>
  <c r="AL136" i="7"/>
  <c r="AM136" i="7" s="1"/>
  <c r="AL171" i="7"/>
  <c r="AM171" i="7" s="1"/>
  <c r="AL162" i="7"/>
  <c r="AM162" i="7" s="1"/>
  <c r="AL138" i="7"/>
  <c r="AM138" i="7" s="1"/>
  <c r="AL198" i="7"/>
  <c r="AM198" i="7" s="1"/>
  <c r="AL149" i="7"/>
  <c r="AM149" i="7" s="1"/>
  <c r="AL166" i="7"/>
  <c r="AM166" i="7" s="1"/>
  <c r="AL224" i="7"/>
  <c r="AM224" i="7" s="1"/>
  <c r="AL207" i="7"/>
  <c r="AM207" i="7" s="1"/>
  <c r="AL213" i="7"/>
  <c r="AM213" i="7" s="1"/>
  <c r="AL179" i="7"/>
  <c r="AM179" i="7" s="1"/>
  <c r="AL143" i="7"/>
  <c r="AM143" i="7" s="1"/>
  <c r="AL176" i="7"/>
  <c r="AM176" i="7" s="1"/>
  <c r="AL112" i="7"/>
  <c r="AM112" i="7" s="1"/>
  <c r="AL175" i="7"/>
  <c r="AM175" i="7" s="1"/>
  <c r="AL6" i="7"/>
  <c r="AM6" i="7" s="1"/>
  <c r="AL37" i="7"/>
  <c r="AM37" i="7" s="1"/>
  <c r="AL29" i="7"/>
  <c r="AM29" i="7" s="1"/>
  <c r="AL60" i="7"/>
  <c r="AM60" i="7" s="1"/>
  <c r="AL39" i="7"/>
  <c r="AM39" i="7" s="1"/>
  <c r="AL108" i="7"/>
  <c r="AM108" i="7" s="1"/>
  <c r="AL19" i="7"/>
  <c r="AM19" i="7" s="1"/>
  <c r="AL40" i="7"/>
  <c r="AM40" i="7" s="1"/>
  <c r="AL32" i="7"/>
  <c r="AM32" i="7" s="1"/>
  <c r="AL30" i="7"/>
  <c r="AM30" i="7" s="1"/>
  <c r="AL41" i="7"/>
  <c r="AM41" i="7" s="1"/>
  <c r="AL42" i="7"/>
  <c r="AM42" i="7" s="1"/>
  <c r="AL82" i="7"/>
  <c r="AM82" i="7" s="1"/>
  <c r="AL173" i="7"/>
  <c r="AM173" i="7" s="1"/>
  <c r="AL248" i="7"/>
  <c r="AM248" i="7" s="1"/>
  <c r="AL242" i="7"/>
  <c r="AM242" i="7" s="1"/>
  <c r="AL148" i="7"/>
  <c r="AM148" i="7" s="1"/>
  <c r="AL232" i="7"/>
  <c r="AM232" i="7" s="1"/>
  <c r="AL247" i="7"/>
  <c r="AM247" i="7" s="1"/>
  <c r="AL240" i="7"/>
  <c r="AM240" i="7" s="1"/>
  <c r="AL126" i="7"/>
  <c r="AM126" i="7" s="1"/>
  <c r="AL156" i="7"/>
  <c r="AM156" i="7" s="1"/>
  <c r="AL99" i="7"/>
  <c r="AM99" i="7" s="1"/>
  <c r="AL119" i="7"/>
  <c r="AM119" i="7" s="1"/>
  <c r="AL125" i="7"/>
  <c r="AM125" i="7" s="1"/>
  <c r="AL83" i="7"/>
  <c r="AM83" i="7" s="1"/>
  <c r="AL71" i="7"/>
  <c r="AM71" i="7" s="1"/>
  <c r="AL80" i="7"/>
  <c r="AM80" i="7" s="1"/>
  <c r="AL193" i="7"/>
  <c r="AM193" i="7" s="1"/>
  <c r="AL94" i="7"/>
  <c r="AM94" i="7" s="1"/>
  <c r="AL97" i="7"/>
  <c r="AM97" i="7" s="1"/>
  <c r="AL66" i="7"/>
  <c r="AM66" i="7" s="1"/>
  <c r="AL115" i="7"/>
  <c r="AM115" i="7" s="1"/>
  <c r="AL133" i="7"/>
  <c r="AM133" i="7" s="1"/>
  <c r="AL145" i="7"/>
  <c r="AM145" i="7" s="1"/>
  <c r="AL243" i="7"/>
  <c r="AM243" i="7" s="1"/>
  <c r="AL245" i="7"/>
  <c r="AM245" i="7" s="1"/>
  <c r="AL216" i="7"/>
  <c r="AM216" i="7" s="1"/>
  <c r="AL226" i="7"/>
  <c r="AM226" i="7" s="1"/>
  <c r="AL150" i="7"/>
  <c r="AM150" i="7" s="1"/>
  <c r="AL239" i="7"/>
  <c r="AM239" i="7" s="1"/>
  <c r="AL142" i="7"/>
  <c r="AM142" i="7" s="1"/>
  <c r="AL195" i="7"/>
  <c r="AM195" i="7" s="1"/>
  <c r="AL152" i="7"/>
  <c r="AM152" i="7" s="1"/>
  <c r="AL140" i="7"/>
  <c r="AM140" i="7" s="1"/>
  <c r="AL113" i="7"/>
  <c r="AM113" i="7" s="1"/>
  <c r="AL163" i="7"/>
  <c r="AM163" i="7" s="1"/>
  <c r="AL160" i="7"/>
  <c r="AM160" i="7" s="1"/>
  <c r="AL122" i="7"/>
  <c r="AM122" i="7" s="1"/>
  <c r="AL87" i="7"/>
  <c r="AM87" i="7" s="1"/>
  <c r="AL86" i="7"/>
  <c r="AM86" i="7" s="1"/>
  <c r="AL117" i="7"/>
  <c r="AM117" i="7" s="1"/>
  <c r="AL101" i="7"/>
  <c r="AM101" i="7" s="1"/>
  <c r="AL89" i="7"/>
  <c r="AM89" i="7" s="1"/>
  <c r="AL100" i="7"/>
  <c r="AM100" i="7" s="1"/>
  <c r="AL91" i="7"/>
  <c r="AM91" i="7" s="1"/>
  <c r="AL49" i="7"/>
  <c r="AM49" i="7" s="1"/>
  <c r="AL90" i="7"/>
  <c r="AM90" i="7" s="1"/>
  <c r="AL105" i="7"/>
  <c r="AM105" i="7" s="1"/>
  <c r="AL107" i="7"/>
  <c r="AM107" i="7" s="1"/>
  <c r="AL121" i="7"/>
  <c r="AM121" i="7" s="1"/>
  <c r="AL55" i="7"/>
  <c r="AM55" i="7" s="1"/>
  <c r="AL58" i="7"/>
  <c r="AM58" i="7" s="1"/>
  <c r="AL67" i="7"/>
  <c r="AM67" i="7" s="1"/>
  <c r="AL77" i="7"/>
  <c r="AM77" i="7" s="1"/>
  <c r="AL130" i="7"/>
  <c r="AM130" i="7" s="1"/>
  <c r="AL72" i="7"/>
  <c r="AM72" i="7" s="1"/>
  <c r="AL76" i="7"/>
  <c r="AM76" i="7" s="1"/>
  <c r="AL84" i="7"/>
  <c r="AM84" i="7" s="1"/>
  <c r="AL188" i="7"/>
  <c r="AM188" i="7" s="1"/>
  <c r="AL161" i="7"/>
  <c r="AM161" i="7" s="1"/>
  <c r="AL147" i="7"/>
  <c r="AM147" i="7" s="1"/>
  <c r="AL61" i="7"/>
  <c r="AM61" i="7" s="1"/>
  <c r="AL93" i="7"/>
  <c r="AM93" i="7" s="1"/>
  <c r="AL57" i="7"/>
  <c r="AM57" i="7" s="1"/>
  <c r="AL103" i="7"/>
  <c r="AM103" i="7" s="1"/>
  <c r="AL208" i="7"/>
  <c r="AM208" i="7" s="1"/>
  <c r="AL141" i="7"/>
  <c r="AM141" i="7" s="1"/>
  <c r="AL139" i="7"/>
  <c r="AM139" i="7" s="1"/>
  <c r="AL231" i="7"/>
  <c r="AM231" i="7" s="1"/>
  <c r="AL135" i="7"/>
  <c r="AM135" i="7" s="1"/>
  <c r="AD8" i="7"/>
  <c r="AL127" i="7"/>
  <c r="AM127" i="7" s="1"/>
  <c r="AL164" i="7"/>
  <c r="AM164" i="7" s="1"/>
  <c r="AL191" i="7"/>
  <c r="AM191" i="7" s="1"/>
  <c r="Y26" i="7"/>
  <c r="U16" i="7"/>
  <c r="T17" i="7" s="1"/>
  <c r="U17" i="7" s="1"/>
  <c r="S12" i="7"/>
  <c r="S10" i="7"/>
  <c r="S9" i="7"/>
  <c r="S8" i="7"/>
  <c r="S7" i="7"/>
  <c r="S6" i="7"/>
  <c r="S5" i="7"/>
  <c r="S4" i="7"/>
  <c r="P15" i="7"/>
  <c r="P23" i="7"/>
  <c r="P63" i="7"/>
  <c r="P91" i="7"/>
  <c r="P95" i="7"/>
  <c r="P123" i="7"/>
  <c r="P127" i="7"/>
  <c r="P155" i="7"/>
  <c r="P159" i="7"/>
  <c r="P187" i="7"/>
  <c r="P191" i="7"/>
  <c r="P223" i="7"/>
  <c r="P255" i="7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0" i="7"/>
  <c r="P30" i="7" s="1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P45" i="7" s="1"/>
  <c r="O46" i="7"/>
  <c r="P46" i="7" s="1"/>
  <c r="O47" i="7"/>
  <c r="P47" i="7" s="1"/>
  <c r="O48" i="7"/>
  <c r="P48" i="7" s="1"/>
  <c r="O49" i="7"/>
  <c r="P49" i="7" s="1"/>
  <c r="O50" i="7"/>
  <c r="P50" i="7" s="1"/>
  <c r="O51" i="7"/>
  <c r="P51" i="7" s="1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P59" i="7" s="1"/>
  <c r="O60" i="7"/>
  <c r="P60" i="7" s="1"/>
  <c r="O61" i="7"/>
  <c r="P61" i="7" s="1"/>
  <c r="O62" i="7"/>
  <c r="P62" i="7" s="1"/>
  <c r="O63" i="7"/>
  <c r="O64" i="7"/>
  <c r="P64" i="7" s="1"/>
  <c r="O65" i="7"/>
  <c r="P65" i="7" s="1"/>
  <c r="O66" i="7"/>
  <c r="P66" i="7" s="1"/>
  <c r="O67" i="7"/>
  <c r="P67" i="7" s="1"/>
  <c r="O68" i="7"/>
  <c r="P68" i="7" s="1"/>
  <c r="O69" i="7"/>
  <c r="P69" i="7" s="1"/>
  <c r="O70" i="7"/>
  <c r="P70" i="7" s="1"/>
  <c r="O71" i="7"/>
  <c r="P71" i="7" s="1"/>
  <c r="O72" i="7"/>
  <c r="P72" i="7" s="1"/>
  <c r="O73" i="7"/>
  <c r="P73" i="7" s="1"/>
  <c r="O74" i="7"/>
  <c r="P74" i="7" s="1"/>
  <c r="O75" i="7"/>
  <c r="P75" i="7" s="1"/>
  <c r="O76" i="7"/>
  <c r="P76" i="7" s="1"/>
  <c r="O77" i="7"/>
  <c r="P77" i="7" s="1"/>
  <c r="O78" i="7"/>
  <c r="P78" i="7" s="1"/>
  <c r="O79" i="7"/>
  <c r="P79" i="7" s="1"/>
  <c r="O80" i="7"/>
  <c r="P80" i="7" s="1"/>
  <c r="O81" i="7"/>
  <c r="P81" i="7" s="1"/>
  <c r="O82" i="7"/>
  <c r="P82" i="7" s="1"/>
  <c r="O83" i="7"/>
  <c r="P83" i="7" s="1"/>
  <c r="O84" i="7"/>
  <c r="P84" i="7" s="1"/>
  <c r="O85" i="7"/>
  <c r="P85" i="7" s="1"/>
  <c r="O86" i="7"/>
  <c r="P86" i="7" s="1"/>
  <c r="O87" i="7"/>
  <c r="P87" i="7" s="1"/>
  <c r="O88" i="7"/>
  <c r="P88" i="7" s="1"/>
  <c r="O89" i="7"/>
  <c r="P89" i="7" s="1"/>
  <c r="O90" i="7"/>
  <c r="P90" i="7" s="1"/>
  <c r="O91" i="7"/>
  <c r="O92" i="7"/>
  <c r="P92" i="7" s="1"/>
  <c r="O93" i="7"/>
  <c r="P93" i="7" s="1"/>
  <c r="O94" i="7"/>
  <c r="P94" i="7" s="1"/>
  <c r="O95" i="7"/>
  <c r="O96" i="7"/>
  <c r="P96" i="7" s="1"/>
  <c r="O97" i="7"/>
  <c r="P97" i="7" s="1"/>
  <c r="O98" i="7"/>
  <c r="P98" i="7" s="1"/>
  <c r="O99" i="7"/>
  <c r="P99" i="7" s="1"/>
  <c r="O100" i="7"/>
  <c r="P100" i="7" s="1"/>
  <c r="O101" i="7"/>
  <c r="P101" i="7" s="1"/>
  <c r="O102" i="7"/>
  <c r="P102" i="7" s="1"/>
  <c r="O103" i="7"/>
  <c r="P103" i="7" s="1"/>
  <c r="O104" i="7"/>
  <c r="P104" i="7" s="1"/>
  <c r="O105" i="7"/>
  <c r="P105" i="7" s="1"/>
  <c r="O106" i="7"/>
  <c r="P106" i="7" s="1"/>
  <c r="O107" i="7"/>
  <c r="P107" i="7" s="1"/>
  <c r="O108" i="7"/>
  <c r="P108" i="7" s="1"/>
  <c r="O109" i="7"/>
  <c r="P109" i="7" s="1"/>
  <c r="O110" i="7"/>
  <c r="P110" i="7" s="1"/>
  <c r="O111" i="7"/>
  <c r="P111" i="7" s="1"/>
  <c r="O112" i="7"/>
  <c r="P112" i="7" s="1"/>
  <c r="O113" i="7"/>
  <c r="P113" i="7" s="1"/>
  <c r="O114" i="7"/>
  <c r="P114" i="7" s="1"/>
  <c r="O115" i="7"/>
  <c r="P115" i="7" s="1"/>
  <c r="O116" i="7"/>
  <c r="P116" i="7" s="1"/>
  <c r="O117" i="7"/>
  <c r="P117" i="7" s="1"/>
  <c r="O118" i="7"/>
  <c r="P118" i="7" s="1"/>
  <c r="O119" i="7"/>
  <c r="P119" i="7" s="1"/>
  <c r="O120" i="7"/>
  <c r="P120" i="7" s="1"/>
  <c r="O121" i="7"/>
  <c r="P121" i="7" s="1"/>
  <c r="O122" i="7"/>
  <c r="P122" i="7" s="1"/>
  <c r="O123" i="7"/>
  <c r="O124" i="7"/>
  <c r="P124" i="7" s="1"/>
  <c r="O125" i="7"/>
  <c r="P125" i="7" s="1"/>
  <c r="O126" i="7"/>
  <c r="P126" i="7" s="1"/>
  <c r="O127" i="7"/>
  <c r="O128" i="7"/>
  <c r="P128" i="7" s="1"/>
  <c r="O129" i="7"/>
  <c r="P129" i="7" s="1"/>
  <c r="O130" i="7"/>
  <c r="P130" i="7" s="1"/>
  <c r="O131" i="7"/>
  <c r="P131" i="7" s="1"/>
  <c r="O132" i="7"/>
  <c r="P132" i="7" s="1"/>
  <c r="O133" i="7"/>
  <c r="P133" i="7" s="1"/>
  <c r="O134" i="7"/>
  <c r="P134" i="7" s="1"/>
  <c r="O135" i="7"/>
  <c r="P135" i="7" s="1"/>
  <c r="O136" i="7"/>
  <c r="P136" i="7" s="1"/>
  <c r="O137" i="7"/>
  <c r="P137" i="7" s="1"/>
  <c r="O138" i="7"/>
  <c r="P138" i="7" s="1"/>
  <c r="O139" i="7"/>
  <c r="P139" i="7" s="1"/>
  <c r="O140" i="7"/>
  <c r="P140" i="7" s="1"/>
  <c r="O141" i="7"/>
  <c r="P141" i="7" s="1"/>
  <c r="O142" i="7"/>
  <c r="P142" i="7" s="1"/>
  <c r="O143" i="7"/>
  <c r="P143" i="7" s="1"/>
  <c r="O144" i="7"/>
  <c r="P144" i="7" s="1"/>
  <c r="O145" i="7"/>
  <c r="P145" i="7" s="1"/>
  <c r="O146" i="7"/>
  <c r="P146" i="7" s="1"/>
  <c r="O147" i="7"/>
  <c r="P147" i="7" s="1"/>
  <c r="O148" i="7"/>
  <c r="P148" i="7" s="1"/>
  <c r="O149" i="7"/>
  <c r="P149" i="7" s="1"/>
  <c r="O150" i="7"/>
  <c r="P150" i="7" s="1"/>
  <c r="O151" i="7"/>
  <c r="P151" i="7" s="1"/>
  <c r="O152" i="7"/>
  <c r="P152" i="7" s="1"/>
  <c r="O153" i="7"/>
  <c r="P153" i="7" s="1"/>
  <c r="O154" i="7"/>
  <c r="P154" i="7" s="1"/>
  <c r="O155" i="7"/>
  <c r="O156" i="7"/>
  <c r="P156" i="7" s="1"/>
  <c r="O157" i="7"/>
  <c r="P157" i="7" s="1"/>
  <c r="O158" i="7"/>
  <c r="P158" i="7" s="1"/>
  <c r="O159" i="7"/>
  <c r="O160" i="7"/>
  <c r="P160" i="7" s="1"/>
  <c r="O161" i="7"/>
  <c r="P161" i="7" s="1"/>
  <c r="O162" i="7"/>
  <c r="P162" i="7" s="1"/>
  <c r="O163" i="7"/>
  <c r="P163" i="7" s="1"/>
  <c r="O164" i="7"/>
  <c r="P164" i="7" s="1"/>
  <c r="O165" i="7"/>
  <c r="P165" i="7" s="1"/>
  <c r="O166" i="7"/>
  <c r="P166" i="7" s="1"/>
  <c r="O167" i="7"/>
  <c r="P167" i="7" s="1"/>
  <c r="O168" i="7"/>
  <c r="P168" i="7" s="1"/>
  <c r="O169" i="7"/>
  <c r="P169" i="7" s="1"/>
  <c r="O170" i="7"/>
  <c r="P170" i="7" s="1"/>
  <c r="O171" i="7"/>
  <c r="P171" i="7" s="1"/>
  <c r="O172" i="7"/>
  <c r="P172" i="7" s="1"/>
  <c r="O173" i="7"/>
  <c r="P173" i="7" s="1"/>
  <c r="O174" i="7"/>
  <c r="P174" i="7" s="1"/>
  <c r="O175" i="7"/>
  <c r="P175" i="7" s="1"/>
  <c r="O176" i="7"/>
  <c r="P176" i="7" s="1"/>
  <c r="O177" i="7"/>
  <c r="P177" i="7" s="1"/>
  <c r="O178" i="7"/>
  <c r="P178" i="7" s="1"/>
  <c r="O179" i="7"/>
  <c r="P179" i="7" s="1"/>
  <c r="O180" i="7"/>
  <c r="P180" i="7" s="1"/>
  <c r="O181" i="7"/>
  <c r="P181" i="7" s="1"/>
  <c r="O182" i="7"/>
  <c r="P182" i="7" s="1"/>
  <c r="O183" i="7"/>
  <c r="P183" i="7" s="1"/>
  <c r="O184" i="7"/>
  <c r="P184" i="7" s="1"/>
  <c r="O185" i="7"/>
  <c r="P185" i="7" s="1"/>
  <c r="O186" i="7"/>
  <c r="P186" i="7" s="1"/>
  <c r="O187" i="7"/>
  <c r="O188" i="7"/>
  <c r="P188" i="7" s="1"/>
  <c r="O189" i="7"/>
  <c r="P189" i="7" s="1"/>
  <c r="O190" i="7"/>
  <c r="P190" i="7" s="1"/>
  <c r="O191" i="7"/>
  <c r="O192" i="7"/>
  <c r="P192" i="7" s="1"/>
  <c r="O193" i="7"/>
  <c r="P193" i="7" s="1"/>
  <c r="O194" i="7"/>
  <c r="P194" i="7" s="1"/>
  <c r="O195" i="7"/>
  <c r="P195" i="7" s="1"/>
  <c r="O196" i="7"/>
  <c r="P196" i="7" s="1"/>
  <c r="O197" i="7"/>
  <c r="P197" i="7" s="1"/>
  <c r="O198" i="7"/>
  <c r="P198" i="7" s="1"/>
  <c r="O199" i="7"/>
  <c r="P199" i="7" s="1"/>
  <c r="O200" i="7"/>
  <c r="P200" i="7" s="1"/>
  <c r="O201" i="7"/>
  <c r="P201" i="7" s="1"/>
  <c r="O202" i="7"/>
  <c r="P202" i="7" s="1"/>
  <c r="O203" i="7"/>
  <c r="P203" i="7" s="1"/>
  <c r="O204" i="7"/>
  <c r="P204" i="7" s="1"/>
  <c r="O205" i="7"/>
  <c r="P205" i="7" s="1"/>
  <c r="O206" i="7"/>
  <c r="P206" i="7" s="1"/>
  <c r="O207" i="7"/>
  <c r="P207" i="7" s="1"/>
  <c r="O208" i="7"/>
  <c r="P208" i="7" s="1"/>
  <c r="O209" i="7"/>
  <c r="P209" i="7" s="1"/>
  <c r="O210" i="7"/>
  <c r="P210" i="7" s="1"/>
  <c r="O211" i="7"/>
  <c r="P211" i="7" s="1"/>
  <c r="O212" i="7"/>
  <c r="P212" i="7" s="1"/>
  <c r="O213" i="7"/>
  <c r="P213" i="7" s="1"/>
  <c r="O214" i="7"/>
  <c r="P214" i="7" s="1"/>
  <c r="O215" i="7"/>
  <c r="P215" i="7" s="1"/>
  <c r="O216" i="7"/>
  <c r="P216" i="7" s="1"/>
  <c r="O217" i="7"/>
  <c r="P217" i="7" s="1"/>
  <c r="O218" i="7"/>
  <c r="P218" i="7" s="1"/>
  <c r="O219" i="7"/>
  <c r="P219" i="7" s="1"/>
  <c r="O220" i="7"/>
  <c r="P220" i="7" s="1"/>
  <c r="O221" i="7"/>
  <c r="P221" i="7" s="1"/>
  <c r="O222" i="7"/>
  <c r="P222" i="7" s="1"/>
  <c r="O223" i="7"/>
  <c r="O224" i="7"/>
  <c r="P224" i="7" s="1"/>
  <c r="O225" i="7"/>
  <c r="P225" i="7" s="1"/>
  <c r="O226" i="7"/>
  <c r="P226" i="7" s="1"/>
  <c r="O227" i="7"/>
  <c r="P227" i="7" s="1"/>
  <c r="O228" i="7"/>
  <c r="P228" i="7" s="1"/>
  <c r="O229" i="7"/>
  <c r="P229" i="7" s="1"/>
  <c r="O230" i="7"/>
  <c r="P230" i="7" s="1"/>
  <c r="O231" i="7"/>
  <c r="P231" i="7" s="1"/>
  <c r="O232" i="7"/>
  <c r="P232" i="7" s="1"/>
  <c r="O233" i="7"/>
  <c r="P233" i="7" s="1"/>
  <c r="O234" i="7"/>
  <c r="P234" i="7" s="1"/>
  <c r="O235" i="7"/>
  <c r="P235" i="7" s="1"/>
  <c r="O236" i="7"/>
  <c r="P236" i="7" s="1"/>
  <c r="O237" i="7"/>
  <c r="P237" i="7" s="1"/>
  <c r="O238" i="7"/>
  <c r="P238" i="7" s="1"/>
  <c r="O239" i="7"/>
  <c r="P239" i="7" s="1"/>
  <c r="O240" i="7"/>
  <c r="P240" i="7" s="1"/>
  <c r="O241" i="7"/>
  <c r="P241" i="7" s="1"/>
  <c r="O242" i="7"/>
  <c r="P242" i="7" s="1"/>
  <c r="O243" i="7"/>
  <c r="P243" i="7" s="1"/>
  <c r="O244" i="7"/>
  <c r="P244" i="7" s="1"/>
  <c r="O245" i="7"/>
  <c r="P245" i="7" s="1"/>
  <c r="O246" i="7"/>
  <c r="P246" i="7" s="1"/>
  <c r="O247" i="7"/>
  <c r="P247" i="7" s="1"/>
  <c r="O248" i="7"/>
  <c r="P248" i="7" s="1"/>
  <c r="O249" i="7"/>
  <c r="P249" i="7" s="1"/>
  <c r="O250" i="7"/>
  <c r="P250" i="7" s="1"/>
  <c r="O251" i="7"/>
  <c r="P251" i="7" s="1"/>
  <c r="O252" i="7"/>
  <c r="P252" i="7" s="1"/>
  <c r="O253" i="7"/>
  <c r="P253" i="7" s="1"/>
  <c r="O254" i="7"/>
  <c r="P254" i="7" s="1"/>
  <c r="O255" i="7"/>
  <c r="O256" i="7"/>
  <c r="P256" i="7" s="1"/>
  <c r="O257" i="7"/>
  <c r="P257" i="7" s="1"/>
  <c r="O258" i="7"/>
  <c r="P258" i="7" s="1"/>
  <c r="O259" i="7"/>
  <c r="P259" i="7" s="1"/>
  <c r="O260" i="7"/>
  <c r="P260" i="7" s="1"/>
  <c r="O4" i="7"/>
  <c r="I256" i="7"/>
  <c r="I257" i="7"/>
  <c r="I258" i="7"/>
  <c r="I259" i="7"/>
  <c r="I260" i="7"/>
  <c r="G11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4" i="7"/>
  <c r="H4" i="7"/>
  <c r="G8" i="7"/>
  <c r="G7" i="7"/>
  <c r="G6" i="7"/>
  <c r="G5" i="7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6" i="6"/>
  <c r="I107" i="6"/>
  <c r="I108" i="6"/>
  <c r="I111" i="6"/>
  <c r="I112" i="6"/>
  <c r="I114" i="6"/>
  <c r="I115" i="6"/>
  <c r="I122" i="6"/>
  <c r="I123" i="6"/>
  <c r="I130" i="6"/>
  <c r="I131" i="6"/>
  <c r="I138" i="6"/>
  <c r="I139" i="6"/>
  <c r="I146" i="6"/>
  <c r="I147" i="6"/>
  <c r="I148" i="6"/>
  <c r="I154" i="6"/>
  <c r="I155" i="6"/>
  <c r="I162" i="6"/>
  <c r="I163" i="6"/>
  <c r="I170" i="6"/>
  <c r="I171" i="6"/>
  <c r="I175" i="6"/>
  <c r="I176" i="6"/>
  <c r="I177" i="6"/>
  <c r="I178" i="6"/>
  <c r="I179" i="6"/>
  <c r="I186" i="6"/>
  <c r="I187" i="6"/>
  <c r="I194" i="6"/>
  <c r="I195" i="6"/>
  <c r="I202" i="6"/>
  <c r="I203" i="6"/>
  <c r="I207" i="6"/>
  <c r="I210" i="6"/>
  <c r="I211" i="6"/>
  <c r="I218" i="6"/>
  <c r="I219" i="6"/>
  <c r="I226" i="6"/>
  <c r="I227" i="6"/>
  <c r="I234" i="6"/>
  <c r="I235" i="6"/>
  <c r="I242" i="6"/>
  <c r="I243" i="6"/>
  <c r="I244" i="6"/>
  <c r="I245" i="6"/>
  <c r="I250" i="6"/>
  <c r="I252" i="6"/>
  <c r="I25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8" i="6"/>
  <c r="J119" i="6"/>
  <c r="J120" i="6"/>
  <c r="J121" i="6"/>
  <c r="J126" i="6"/>
  <c r="J127" i="6"/>
  <c r="J128" i="6"/>
  <c r="J129" i="6"/>
  <c r="J131" i="6"/>
  <c r="J132" i="6"/>
  <c r="J134" i="6"/>
  <c r="J135" i="6"/>
  <c r="J136" i="6"/>
  <c r="J137" i="6"/>
  <c r="J140" i="6"/>
  <c r="J141" i="6"/>
  <c r="J142" i="6"/>
  <c r="J143" i="6"/>
  <c r="J144" i="6"/>
  <c r="J145" i="6"/>
  <c r="J150" i="6"/>
  <c r="J151" i="6"/>
  <c r="J153" i="6"/>
  <c r="J158" i="6"/>
  <c r="J159" i="6"/>
  <c r="J161" i="6"/>
  <c r="J166" i="6"/>
  <c r="J167" i="6"/>
  <c r="J169" i="6"/>
  <c r="J174" i="6"/>
  <c r="J175" i="6"/>
  <c r="J177" i="6"/>
  <c r="J179" i="6"/>
  <c r="J180" i="6"/>
  <c r="J182" i="6"/>
  <c r="J183" i="6"/>
  <c r="J185" i="6"/>
  <c r="J188" i="6"/>
  <c r="J190" i="6"/>
  <c r="J191" i="6"/>
  <c r="J193" i="6"/>
  <c r="J198" i="6"/>
  <c r="J201" i="6"/>
  <c r="J203" i="6"/>
  <c r="J206" i="6"/>
  <c r="J207" i="6"/>
  <c r="J209" i="6"/>
  <c r="J214" i="6"/>
  <c r="J217" i="6"/>
  <c r="J222" i="6"/>
  <c r="J225" i="6"/>
  <c r="J230" i="6"/>
  <c r="J233" i="6"/>
  <c r="J235" i="6"/>
  <c r="J238" i="6"/>
  <c r="J241" i="6"/>
  <c r="J246" i="6"/>
  <c r="J249" i="6"/>
  <c r="J251" i="6"/>
  <c r="J5" i="6"/>
  <c r="I5" i="6"/>
  <c r="Z4" i="5"/>
  <c r="Z3" i="5"/>
  <c r="AH3" i="5" s="1"/>
  <c r="E12" i="6"/>
  <c r="P157" i="6" s="1"/>
  <c r="BP3" i="5"/>
  <c r="BR3" i="5" s="1"/>
  <c r="BQ3" i="5"/>
  <c r="BS3" i="5" s="1"/>
  <c r="BP4" i="5"/>
  <c r="BP5" i="5" s="1"/>
  <c r="BP6" i="5" s="1"/>
  <c r="BQ4" i="5"/>
  <c r="AA3" i="5"/>
  <c r="BJ3" i="5" s="1"/>
  <c r="BL3" i="5" s="1"/>
  <c r="T3" i="5"/>
  <c r="V3" i="5" s="1"/>
  <c r="S3" i="5"/>
  <c r="U3" i="5" s="1"/>
  <c r="M3" i="5"/>
  <c r="O3" i="5" s="1"/>
  <c r="L3" i="5"/>
  <c r="AA4" i="5"/>
  <c r="T4" i="5"/>
  <c r="S4" i="5"/>
  <c r="M4" i="5"/>
  <c r="L4" i="5"/>
  <c r="L5" i="5" s="1"/>
  <c r="L6" i="5" s="1"/>
  <c r="BI3" i="5" l="1"/>
  <c r="BK3" i="5" s="1"/>
  <c r="BR5" i="5"/>
  <c r="O14" i="6"/>
  <c r="O242" i="6"/>
  <c r="O86" i="6"/>
  <c r="P158" i="6"/>
  <c r="O132" i="6"/>
  <c r="P7" i="6"/>
  <c r="P15" i="6"/>
  <c r="P23" i="6"/>
  <c r="P31" i="6"/>
  <c r="P39" i="6"/>
  <c r="P47" i="6"/>
  <c r="P55" i="6"/>
  <c r="P63" i="6"/>
  <c r="P71" i="6"/>
  <c r="P79" i="6"/>
  <c r="P8" i="6"/>
  <c r="P16" i="6"/>
  <c r="P24" i="6"/>
  <c r="P32" i="6"/>
  <c r="P40" i="6"/>
  <c r="P48" i="6"/>
  <c r="P56" i="6"/>
  <c r="P64" i="6"/>
  <c r="P72" i="6"/>
  <c r="P80" i="6"/>
  <c r="P88" i="6"/>
  <c r="P96" i="6"/>
  <c r="P104" i="6"/>
  <c r="P112" i="6"/>
  <c r="P120" i="6"/>
  <c r="P128" i="6"/>
  <c r="P136" i="6"/>
  <c r="P144" i="6"/>
  <c r="P152" i="6"/>
  <c r="P160" i="6"/>
  <c r="P168" i="6"/>
  <c r="P176" i="6"/>
  <c r="P184" i="6"/>
  <c r="P9" i="6"/>
  <c r="P17" i="6"/>
  <c r="P25" i="6"/>
  <c r="P33" i="6"/>
  <c r="P41" i="6"/>
  <c r="P49" i="6"/>
  <c r="P57" i="6"/>
  <c r="P65" i="6"/>
  <c r="P73" i="6"/>
  <c r="P81" i="6"/>
  <c r="P12" i="6"/>
  <c r="P26" i="6"/>
  <c r="P37" i="6"/>
  <c r="P51" i="6"/>
  <c r="P62" i="6"/>
  <c r="P76" i="6"/>
  <c r="P87" i="6"/>
  <c r="P97" i="6"/>
  <c r="P106" i="6"/>
  <c r="P115" i="6"/>
  <c r="P124" i="6"/>
  <c r="P133" i="6"/>
  <c r="P142" i="6"/>
  <c r="P151" i="6"/>
  <c r="P161" i="6"/>
  <c r="P170" i="6"/>
  <c r="P179" i="6"/>
  <c r="P188" i="6"/>
  <c r="P196" i="6"/>
  <c r="P204" i="6"/>
  <c r="P212" i="6"/>
  <c r="P220" i="6"/>
  <c r="P228" i="6"/>
  <c r="P236" i="6"/>
  <c r="P244" i="6"/>
  <c r="P252" i="6"/>
  <c r="O11" i="6"/>
  <c r="O19" i="6"/>
  <c r="O27" i="6"/>
  <c r="O35" i="6"/>
  <c r="O43" i="6"/>
  <c r="O51" i="6"/>
  <c r="O59" i="6"/>
  <c r="O67" i="6"/>
  <c r="O75" i="6"/>
  <c r="O83" i="6"/>
  <c r="O91" i="6"/>
  <c r="O99" i="6"/>
  <c r="O107" i="6"/>
  <c r="O115" i="6"/>
  <c r="O123" i="6"/>
  <c r="O131" i="6"/>
  <c r="O139" i="6"/>
  <c r="O147" i="6"/>
  <c r="O155" i="6"/>
  <c r="O163" i="6"/>
  <c r="P18" i="6"/>
  <c r="P30" i="6"/>
  <c r="P45" i="6"/>
  <c r="P60" i="6"/>
  <c r="P75" i="6"/>
  <c r="P89" i="6"/>
  <c r="P99" i="6"/>
  <c r="P109" i="6"/>
  <c r="P119" i="6"/>
  <c r="P130" i="6"/>
  <c r="P140" i="6"/>
  <c r="P150" i="6"/>
  <c r="P162" i="6"/>
  <c r="P172" i="6"/>
  <c r="P182" i="6"/>
  <c r="P192" i="6"/>
  <c r="P201" i="6"/>
  <c r="P210" i="6"/>
  <c r="P219" i="6"/>
  <c r="P229" i="6"/>
  <c r="P238" i="6"/>
  <c r="P247" i="6"/>
  <c r="O7" i="6"/>
  <c r="O16" i="6"/>
  <c r="O25" i="6"/>
  <c r="O34" i="6"/>
  <c r="O44" i="6"/>
  <c r="O53" i="6"/>
  <c r="O62" i="6"/>
  <c r="O71" i="6"/>
  <c r="O80" i="6"/>
  <c r="O89" i="6"/>
  <c r="O98" i="6"/>
  <c r="O108" i="6"/>
  <c r="O117" i="6"/>
  <c r="O126" i="6"/>
  <c r="O135" i="6"/>
  <c r="O144" i="6"/>
  <c r="O153" i="6"/>
  <c r="O162" i="6"/>
  <c r="O171" i="6"/>
  <c r="O179" i="6"/>
  <c r="O187" i="6"/>
  <c r="O195" i="6"/>
  <c r="O203" i="6"/>
  <c r="O211" i="6"/>
  <c r="O219" i="6"/>
  <c r="O227" i="6"/>
  <c r="O235" i="6"/>
  <c r="O243" i="6"/>
  <c r="O251" i="6"/>
  <c r="P19" i="6"/>
  <c r="P34" i="6"/>
  <c r="P46" i="6"/>
  <c r="P61" i="6"/>
  <c r="P77" i="6"/>
  <c r="P90" i="6"/>
  <c r="P100" i="6"/>
  <c r="P110" i="6"/>
  <c r="P121" i="6"/>
  <c r="P131" i="6"/>
  <c r="P141" i="6"/>
  <c r="P153" i="6"/>
  <c r="P163" i="6"/>
  <c r="P173" i="6"/>
  <c r="P183" i="6"/>
  <c r="P193" i="6"/>
  <c r="P202" i="6"/>
  <c r="P211" i="6"/>
  <c r="P221" i="6"/>
  <c r="P230" i="6"/>
  <c r="P239" i="6"/>
  <c r="P248" i="6"/>
  <c r="O8" i="6"/>
  <c r="O17" i="6"/>
  <c r="O26" i="6"/>
  <c r="O36" i="6"/>
  <c r="O45" i="6"/>
  <c r="O54" i="6"/>
  <c r="O63" i="6"/>
  <c r="O72" i="6"/>
  <c r="O81" i="6"/>
  <c r="O90" i="6"/>
  <c r="O100" i="6"/>
  <c r="O109" i="6"/>
  <c r="O118" i="6"/>
  <c r="O127" i="6"/>
  <c r="O136" i="6"/>
  <c r="O145" i="6"/>
  <c r="O154" i="6"/>
  <c r="O164" i="6"/>
  <c r="O172" i="6"/>
  <c r="O180" i="6"/>
  <c r="O188" i="6"/>
  <c r="O196" i="6"/>
  <c r="O204" i="6"/>
  <c r="O212" i="6"/>
  <c r="O220" i="6"/>
  <c r="O228" i="6"/>
  <c r="O236" i="6"/>
  <c r="O244" i="6"/>
  <c r="O252" i="6"/>
  <c r="P20" i="6"/>
  <c r="P35" i="6"/>
  <c r="P50" i="6"/>
  <c r="P66" i="6"/>
  <c r="P78" i="6"/>
  <c r="P91" i="6"/>
  <c r="P101" i="6"/>
  <c r="P111" i="6"/>
  <c r="P122" i="6"/>
  <c r="P132" i="6"/>
  <c r="P143" i="6"/>
  <c r="P154" i="6"/>
  <c r="P164" i="6"/>
  <c r="P174" i="6"/>
  <c r="P185" i="6"/>
  <c r="P194" i="6"/>
  <c r="P203" i="6"/>
  <c r="P213" i="6"/>
  <c r="P222" i="6"/>
  <c r="P231" i="6"/>
  <c r="P240" i="6"/>
  <c r="P249" i="6"/>
  <c r="O9" i="6"/>
  <c r="O18" i="6"/>
  <c r="O28" i="6"/>
  <c r="O37" i="6"/>
  <c r="O46" i="6"/>
  <c r="O55" i="6"/>
  <c r="O64" i="6"/>
  <c r="O73" i="6"/>
  <c r="O82" i="6"/>
  <c r="O92" i="6"/>
  <c r="O101" i="6"/>
  <c r="O110" i="6"/>
  <c r="O119" i="6"/>
  <c r="O128" i="6"/>
  <c r="O137" i="6"/>
  <c r="O146" i="6"/>
  <c r="O156" i="6"/>
  <c r="O165" i="6"/>
  <c r="O173" i="6"/>
  <c r="O181" i="6"/>
  <c r="O189" i="6"/>
  <c r="O197" i="6"/>
  <c r="O205" i="6"/>
  <c r="O213" i="6"/>
  <c r="O221" i="6"/>
  <c r="O229" i="6"/>
  <c r="O237" i="6"/>
  <c r="O245" i="6"/>
  <c r="O253" i="6"/>
  <c r="P6" i="6"/>
  <c r="T2" i="6" s="1"/>
  <c r="P21" i="6"/>
  <c r="P36" i="6"/>
  <c r="P52" i="6"/>
  <c r="P67" i="6"/>
  <c r="P82" i="6"/>
  <c r="P92" i="6"/>
  <c r="P102" i="6"/>
  <c r="P113" i="6"/>
  <c r="P123" i="6"/>
  <c r="P134" i="6"/>
  <c r="P145" i="6"/>
  <c r="P155" i="6"/>
  <c r="P165" i="6"/>
  <c r="P175" i="6"/>
  <c r="P186" i="6"/>
  <c r="P195" i="6"/>
  <c r="P205" i="6"/>
  <c r="P214" i="6"/>
  <c r="P223" i="6"/>
  <c r="P232" i="6"/>
  <c r="P241" i="6"/>
  <c r="P250" i="6"/>
  <c r="O10" i="6"/>
  <c r="O20" i="6"/>
  <c r="O29" i="6"/>
  <c r="O38" i="6"/>
  <c r="O47" i="6"/>
  <c r="O56" i="6"/>
  <c r="O65" i="6"/>
  <c r="O74" i="6"/>
  <c r="O84" i="6"/>
  <c r="O93" i="6"/>
  <c r="O102" i="6"/>
  <c r="O111" i="6"/>
  <c r="O120" i="6"/>
  <c r="O129" i="6"/>
  <c r="O138" i="6"/>
  <c r="O148" i="6"/>
  <c r="O157" i="6"/>
  <c r="O166" i="6"/>
  <c r="O174" i="6"/>
  <c r="O182" i="6"/>
  <c r="O190" i="6"/>
  <c r="O198" i="6"/>
  <c r="O206" i="6"/>
  <c r="O214" i="6"/>
  <c r="O222" i="6"/>
  <c r="O230" i="6"/>
  <c r="O238" i="6"/>
  <c r="O246" i="6"/>
  <c r="O5" i="6"/>
  <c r="Q5" i="6" s="1"/>
  <c r="P10" i="6"/>
  <c r="P22" i="6"/>
  <c r="P38" i="6"/>
  <c r="P53" i="6"/>
  <c r="P68" i="6"/>
  <c r="P83" i="6"/>
  <c r="P93" i="6"/>
  <c r="P103" i="6"/>
  <c r="P114" i="6"/>
  <c r="P125" i="6"/>
  <c r="P135" i="6"/>
  <c r="P146" i="6"/>
  <c r="P156" i="6"/>
  <c r="P166" i="6"/>
  <c r="P177" i="6"/>
  <c r="P187" i="6"/>
  <c r="P197" i="6"/>
  <c r="P206" i="6"/>
  <c r="P215" i="6"/>
  <c r="P224" i="6"/>
  <c r="P233" i="6"/>
  <c r="P242" i="6"/>
  <c r="P251" i="6"/>
  <c r="O12" i="6"/>
  <c r="O21" i="6"/>
  <c r="O30" i="6"/>
  <c r="O39" i="6"/>
  <c r="O48" i="6"/>
  <c r="O57" i="6"/>
  <c r="O66" i="6"/>
  <c r="O76" i="6"/>
  <c r="O85" i="6"/>
  <c r="O94" i="6"/>
  <c r="O103" i="6"/>
  <c r="O112" i="6"/>
  <c r="O121" i="6"/>
  <c r="O130" i="6"/>
  <c r="O140" i="6"/>
  <c r="O149" i="6"/>
  <c r="O158" i="6"/>
  <c r="O167" i="6"/>
  <c r="O175" i="6"/>
  <c r="O183" i="6"/>
  <c r="O191" i="6"/>
  <c r="O199" i="6"/>
  <c r="O207" i="6"/>
  <c r="O215" i="6"/>
  <c r="O223" i="6"/>
  <c r="O231" i="6"/>
  <c r="O239" i="6"/>
  <c r="O247" i="6"/>
  <c r="O240" i="6"/>
  <c r="O217" i="6"/>
  <c r="O194" i="6"/>
  <c r="O176" i="6"/>
  <c r="O151" i="6"/>
  <c r="O125" i="6"/>
  <c r="O104" i="6"/>
  <c r="O78" i="6"/>
  <c r="O52" i="6"/>
  <c r="O31" i="6"/>
  <c r="P5" i="6"/>
  <c r="R5" i="6" s="1"/>
  <c r="P227" i="6"/>
  <c r="P207" i="6"/>
  <c r="P180" i="6"/>
  <c r="P149" i="6"/>
  <c r="P126" i="6"/>
  <c r="P95" i="6"/>
  <c r="P59" i="6"/>
  <c r="P27" i="6"/>
  <c r="O225" i="6"/>
  <c r="O160" i="6"/>
  <c r="O87" i="6"/>
  <c r="P237" i="6"/>
  <c r="P159" i="6"/>
  <c r="P74" i="6"/>
  <c r="O201" i="6"/>
  <c r="O106" i="6"/>
  <c r="P235" i="6"/>
  <c r="P105" i="6"/>
  <c r="O200" i="6"/>
  <c r="O58" i="6"/>
  <c r="P181" i="6"/>
  <c r="P28" i="6"/>
  <c r="O234" i="6"/>
  <c r="O216" i="6"/>
  <c r="O193" i="6"/>
  <c r="O170" i="6"/>
  <c r="O150" i="6"/>
  <c r="O124" i="6"/>
  <c r="O97" i="6"/>
  <c r="O77" i="6"/>
  <c r="O50" i="6"/>
  <c r="O24" i="6"/>
  <c r="P253" i="6"/>
  <c r="P226" i="6"/>
  <c r="P200" i="6"/>
  <c r="P178" i="6"/>
  <c r="P148" i="6"/>
  <c r="P118" i="6"/>
  <c r="P94" i="6"/>
  <c r="P58" i="6"/>
  <c r="P14" i="6"/>
  <c r="O248" i="6"/>
  <c r="O202" i="6"/>
  <c r="O134" i="6"/>
  <c r="O61" i="6"/>
  <c r="P216" i="6"/>
  <c r="P137" i="6"/>
  <c r="P42" i="6"/>
  <c r="O224" i="6"/>
  <c r="O133" i="6"/>
  <c r="O13" i="6"/>
  <c r="P129" i="6"/>
  <c r="O218" i="6"/>
  <c r="O105" i="6"/>
  <c r="P208" i="6"/>
  <c r="P69" i="6"/>
  <c r="O233" i="6"/>
  <c r="O210" i="6"/>
  <c r="O192" i="6"/>
  <c r="O169" i="6"/>
  <c r="O143" i="6"/>
  <c r="O122" i="6"/>
  <c r="O96" i="6"/>
  <c r="O70" i="6"/>
  <c r="O49" i="6"/>
  <c r="O23" i="6"/>
  <c r="P246" i="6"/>
  <c r="P225" i="6"/>
  <c r="P199" i="6"/>
  <c r="P171" i="6"/>
  <c r="P147" i="6"/>
  <c r="P117" i="6"/>
  <c r="P86" i="6"/>
  <c r="P54" i="6"/>
  <c r="P13" i="6"/>
  <c r="O159" i="6"/>
  <c r="O33" i="6"/>
  <c r="P189" i="6"/>
  <c r="P29" i="6"/>
  <c r="O241" i="6"/>
  <c r="O152" i="6"/>
  <c r="O32" i="6"/>
  <c r="P234" i="6"/>
  <c r="P98" i="6"/>
  <c r="O250" i="6"/>
  <c r="O232" i="6"/>
  <c r="O209" i="6"/>
  <c r="O186" i="6"/>
  <c r="O168" i="6"/>
  <c r="O142" i="6"/>
  <c r="O116" i="6"/>
  <c r="O95" i="6"/>
  <c r="O69" i="6"/>
  <c r="O42" i="6"/>
  <c r="O22" i="6"/>
  <c r="P245" i="6"/>
  <c r="P218" i="6"/>
  <c r="P198" i="6"/>
  <c r="P169" i="6"/>
  <c r="P139" i="6"/>
  <c r="P116" i="6"/>
  <c r="P85" i="6"/>
  <c r="P44" i="6"/>
  <c r="P11" i="6"/>
  <c r="O184" i="6"/>
  <c r="O113" i="6"/>
  <c r="O40" i="6"/>
  <c r="P190" i="6"/>
  <c r="P107" i="6"/>
  <c r="O178" i="6"/>
  <c r="O60" i="6"/>
  <c r="P209" i="6"/>
  <c r="P70" i="6"/>
  <c r="O177" i="6"/>
  <c r="O79" i="6"/>
  <c r="O6" i="6"/>
  <c r="S2" i="6" s="1"/>
  <c r="P127" i="6"/>
  <c r="O249" i="6"/>
  <c r="O226" i="6"/>
  <c r="O208" i="6"/>
  <c r="O185" i="6"/>
  <c r="O161" i="6"/>
  <c r="O141" i="6"/>
  <c r="O114" i="6"/>
  <c r="O88" i="6"/>
  <c r="O68" i="6"/>
  <c r="O41" i="6"/>
  <c r="O15" i="6"/>
  <c r="P243" i="6"/>
  <c r="P217" i="6"/>
  <c r="P191" i="6"/>
  <c r="P167" i="6"/>
  <c r="P138" i="6"/>
  <c r="P108" i="6"/>
  <c r="P84" i="6"/>
  <c r="P43" i="6"/>
  <c r="L2" i="6"/>
  <c r="T18" i="7"/>
  <c r="U18" i="7" s="1"/>
  <c r="X17" i="7"/>
  <c r="V17" i="7"/>
  <c r="W17" i="7" s="1"/>
  <c r="X16" i="7"/>
  <c r="V16" i="7"/>
  <c r="AJ31" i="7"/>
  <c r="AJ251" i="7"/>
  <c r="AJ187" i="7"/>
  <c r="AJ123" i="7"/>
  <c r="AJ12" i="7"/>
  <c r="AJ87" i="7"/>
  <c r="AJ143" i="7"/>
  <c r="AJ183" i="7"/>
  <c r="AJ247" i="7"/>
  <c r="AJ243" i="7"/>
  <c r="AJ179" i="7"/>
  <c r="AJ115" i="7"/>
  <c r="AJ51" i="7"/>
  <c r="AJ260" i="7"/>
  <c r="AJ8" i="7"/>
  <c r="AJ16" i="7"/>
  <c r="AJ24" i="7"/>
  <c r="AJ32" i="7"/>
  <c r="AJ40" i="7"/>
  <c r="AJ48" i="7"/>
  <c r="AJ56" i="7"/>
  <c r="AJ64" i="7"/>
  <c r="AJ72" i="7"/>
  <c r="AJ80" i="7"/>
  <c r="AJ88" i="7"/>
  <c r="AJ96" i="7"/>
  <c r="AJ104" i="7"/>
  <c r="AJ112" i="7"/>
  <c r="AJ120" i="7"/>
  <c r="AJ128" i="7"/>
  <c r="AJ136" i="7"/>
  <c r="AJ144" i="7"/>
  <c r="AJ152" i="7"/>
  <c r="AJ160" i="7"/>
  <c r="AJ168" i="7"/>
  <c r="AJ176" i="7"/>
  <c r="AJ184" i="7"/>
  <c r="AJ192" i="7"/>
  <c r="AJ200" i="7"/>
  <c r="AJ208" i="7"/>
  <c r="AJ216" i="7"/>
  <c r="AJ224" i="7"/>
  <c r="AJ232" i="7"/>
  <c r="AJ240" i="7"/>
  <c r="AJ248" i="7"/>
  <c r="AJ79" i="7"/>
  <c r="AJ135" i="7"/>
  <c r="AJ191" i="7"/>
  <c r="AJ239" i="7"/>
  <c r="AJ235" i="7"/>
  <c r="AJ171" i="7"/>
  <c r="AJ107" i="7"/>
  <c r="AJ43" i="7"/>
  <c r="AJ256" i="7"/>
  <c r="AJ39" i="7"/>
  <c r="AJ95" i="7"/>
  <c r="AJ231" i="7"/>
  <c r="AJ227" i="7"/>
  <c r="AJ163" i="7"/>
  <c r="AJ99" i="7"/>
  <c r="AJ35" i="7"/>
  <c r="AJ23" i="7"/>
  <c r="AJ71" i="7"/>
  <c r="AJ119" i="7"/>
  <c r="AJ175" i="7"/>
  <c r="AJ223" i="7"/>
  <c r="AJ219" i="7"/>
  <c r="AJ155" i="7"/>
  <c r="AJ91" i="7"/>
  <c r="AJ15" i="7"/>
  <c r="AJ63" i="7"/>
  <c r="AJ127" i="7"/>
  <c r="AJ167" i="7"/>
  <c r="AJ215" i="7"/>
  <c r="AJ211" i="7"/>
  <c r="AJ147" i="7"/>
  <c r="AJ83" i="7"/>
  <c r="AJ19" i="7"/>
  <c r="AJ47" i="7"/>
  <c r="AJ111" i="7"/>
  <c r="AJ159" i="7"/>
  <c r="AJ207" i="7"/>
  <c r="AJ203" i="7"/>
  <c r="AJ139" i="7"/>
  <c r="AJ75" i="7"/>
  <c r="AJ11" i="7"/>
  <c r="AJ55" i="7"/>
  <c r="AJ103" i="7"/>
  <c r="AJ151" i="7"/>
  <c r="AJ199" i="7"/>
  <c r="AJ259" i="7"/>
  <c r="AJ195" i="7"/>
  <c r="AJ131" i="7"/>
  <c r="AJ67" i="7"/>
  <c r="AJ226" i="7"/>
  <c r="AJ186" i="7"/>
  <c r="AJ146" i="7"/>
  <c r="AJ106" i="7"/>
  <c r="AJ58" i="7"/>
  <c r="AJ10" i="7"/>
  <c r="AJ257" i="7"/>
  <c r="AJ249" i="7"/>
  <c r="AJ241" i="7"/>
  <c r="AJ233" i="7"/>
  <c r="AJ225" i="7"/>
  <c r="AJ217" i="7"/>
  <c r="AJ209" i="7"/>
  <c r="AJ201" i="7"/>
  <c r="AJ193" i="7"/>
  <c r="AJ185" i="7"/>
  <c r="AJ177" i="7"/>
  <c r="AJ169" i="7"/>
  <c r="AJ161" i="7"/>
  <c r="AJ153" i="7"/>
  <c r="AJ145" i="7"/>
  <c r="AJ137" i="7"/>
  <c r="AJ129" i="7"/>
  <c r="AJ121" i="7"/>
  <c r="AJ113" i="7"/>
  <c r="AJ105" i="7"/>
  <c r="AJ97" i="7"/>
  <c r="AJ89" i="7"/>
  <c r="AJ81" i="7"/>
  <c r="AJ73" i="7"/>
  <c r="AJ65" i="7"/>
  <c r="AJ57" i="7"/>
  <c r="AJ49" i="7"/>
  <c r="AJ41" i="7"/>
  <c r="AJ33" i="7"/>
  <c r="AJ25" i="7"/>
  <c r="AJ17" i="7"/>
  <c r="AJ9" i="7"/>
  <c r="AJ258" i="7"/>
  <c r="AJ170" i="7"/>
  <c r="AJ50" i="7"/>
  <c r="AJ210" i="7"/>
  <c r="AJ162" i="7"/>
  <c r="AJ122" i="7"/>
  <c r="AJ82" i="7"/>
  <c r="AJ26" i="7"/>
  <c r="AJ255" i="7"/>
  <c r="AJ7" i="7"/>
  <c r="AJ250" i="7"/>
  <c r="AJ218" i="7"/>
  <c r="AJ178" i="7"/>
  <c r="AJ130" i="7"/>
  <c r="AJ90" i="7"/>
  <c r="AJ42" i="7"/>
  <c r="AJ254" i="7"/>
  <c r="AJ246" i="7"/>
  <c r="AJ238" i="7"/>
  <c r="AJ230" i="7"/>
  <c r="AJ222" i="7"/>
  <c r="AJ214" i="7"/>
  <c r="AJ206" i="7"/>
  <c r="AJ198" i="7"/>
  <c r="AJ190" i="7"/>
  <c r="AJ182" i="7"/>
  <c r="AJ174" i="7"/>
  <c r="AJ166" i="7"/>
  <c r="AJ158" i="7"/>
  <c r="AJ150" i="7"/>
  <c r="AJ142" i="7"/>
  <c r="AJ134" i="7"/>
  <c r="AJ126" i="7"/>
  <c r="AJ118" i="7"/>
  <c r="AJ110" i="7"/>
  <c r="AJ102" i="7"/>
  <c r="AJ94" i="7"/>
  <c r="AJ86" i="7"/>
  <c r="AJ78" i="7"/>
  <c r="AJ70" i="7"/>
  <c r="AJ62" i="7"/>
  <c r="AJ54" i="7"/>
  <c r="AJ46" i="7"/>
  <c r="AJ38" i="7"/>
  <c r="AJ30" i="7"/>
  <c r="AJ22" i="7"/>
  <c r="AJ14" i="7"/>
  <c r="AJ6" i="7"/>
  <c r="AJ242" i="7"/>
  <c r="AJ202" i="7"/>
  <c r="AJ154" i="7"/>
  <c r="AJ114" i="7"/>
  <c r="AJ74" i="7"/>
  <c r="AJ34" i="7"/>
  <c r="AJ4" i="7"/>
  <c r="AJ253" i="7"/>
  <c r="AJ245" i="7"/>
  <c r="AJ237" i="7"/>
  <c r="AJ229" i="7"/>
  <c r="AJ221" i="7"/>
  <c r="AJ213" i="7"/>
  <c r="AJ205" i="7"/>
  <c r="AJ197" i="7"/>
  <c r="AJ189" i="7"/>
  <c r="AJ181" i="7"/>
  <c r="AJ173" i="7"/>
  <c r="AJ165" i="7"/>
  <c r="AJ157" i="7"/>
  <c r="AJ149" i="7"/>
  <c r="AJ141" i="7"/>
  <c r="AJ133" i="7"/>
  <c r="AJ125" i="7"/>
  <c r="AJ117" i="7"/>
  <c r="AJ109" i="7"/>
  <c r="AJ101" i="7"/>
  <c r="AJ93" i="7"/>
  <c r="AJ85" i="7"/>
  <c r="AJ77" i="7"/>
  <c r="AJ69" i="7"/>
  <c r="AJ61" i="7"/>
  <c r="AJ53" i="7"/>
  <c r="AJ45" i="7"/>
  <c r="AJ37" i="7"/>
  <c r="AJ29" i="7"/>
  <c r="AJ21" i="7"/>
  <c r="AJ13" i="7"/>
  <c r="AJ5" i="7"/>
  <c r="AJ234" i="7"/>
  <c r="AJ194" i="7"/>
  <c r="AJ138" i="7"/>
  <c r="AJ98" i="7"/>
  <c r="AJ66" i="7"/>
  <c r="AJ18" i="7"/>
  <c r="AJ252" i="7"/>
  <c r="AJ244" i="7"/>
  <c r="AJ236" i="7"/>
  <c r="AJ228" i="7"/>
  <c r="AJ220" i="7"/>
  <c r="AJ212" i="7"/>
  <c r="AJ204" i="7"/>
  <c r="AJ196" i="7"/>
  <c r="AJ188" i="7"/>
  <c r="AJ180" i="7"/>
  <c r="AJ172" i="7"/>
  <c r="AJ164" i="7"/>
  <c r="AJ156" i="7"/>
  <c r="AJ148" i="7"/>
  <c r="AJ140" i="7"/>
  <c r="AJ132" i="7"/>
  <c r="AJ124" i="7"/>
  <c r="AJ116" i="7"/>
  <c r="AJ108" i="7"/>
  <c r="AJ100" i="7"/>
  <c r="AJ92" i="7"/>
  <c r="AJ84" i="7"/>
  <c r="AJ76" i="7"/>
  <c r="AJ68" i="7"/>
  <c r="AJ60" i="7"/>
  <c r="AJ52" i="7"/>
  <c r="AJ44" i="7"/>
  <c r="AJ36" i="7"/>
  <c r="AJ28" i="7"/>
  <c r="AJ20" i="7"/>
  <c r="W16" i="7"/>
  <c r="K2" i="6"/>
  <c r="AP4" i="7"/>
  <c r="AP12" i="7"/>
  <c r="AP5" i="7"/>
  <c r="AQ16" i="7" s="1"/>
  <c r="AP6" i="7"/>
  <c r="AP7" i="7" s="1"/>
  <c r="AP10" i="7" s="1"/>
  <c r="BH4" i="5"/>
  <c r="BJ4" i="5" s="1"/>
  <c r="BL4" i="5" s="1"/>
  <c r="S5" i="5"/>
  <c r="S6" i="5" s="1"/>
  <c r="S7" i="5" s="1"/>
  <c r="U4" i="5"/>
  <c r="BG4" i="5"/>
  <c r="BI4" i="5" s="1"/>
  <c r="BK4" i="5" s="1"/>
  <c r="AO4" i="5"/>
  <c r="AQ4" i="5" s="1"/>
  <c r="AS4" i="5" s="1"/>
  <c r="N3" i="5"/>
  <c r="AX4" i="5"/>
  <c r="AZ4" i="5" s="1"/>
  <c r="BB4" i="5" s="1"/>
  <c r="AZ3" i="5"/>
  <c r="BB3" i="5" s="1"/>
  <c r="BA3" i="5"/>
  <c r="BC3" i="5" s="1"/>
  <c r="AP4" i="5"/>
  <c r="AR4" i="5" s="1"/>
  <c r="AT4" i="5" s="1"/>
  <c r="AG4" i="5"/>
  <c r="AI4" i="5" s="1"/>
  <c r="AK4" i="5" s="1"/>
  <c r="AF4" i="5"/>
  <c r="AH4" i="5" s="1"/>
  <c r="AJ4" i="5" s="1"/>
  <c r="AY4" i="5"/>
  <c r="BA4" i="5" s="1"/>
  <c r="BC4" i="5" s="1"/>
  <c r="AR3" i="5"/>
  <c r="AT3" i="5" s="1"/>
  <c r="BR4" i="5"/>
  <c r="AQ3" i="5"/>
  <c r="AS3" i="5" s="1"/>
  <c r="AC3" i="5"/>
  <c r="AJ3" i="5"/>
  <c r="AI3" i="5"/>
  <c r="AK3" i="5" s="1"/>
  <c r="BP7" i="5"/>
  <c r="BR6" i="5"/>
  <c r="BS4" i="5"/>
  <c r="BQ5" i="5"/>
  <c r="AB3" i="5"/>
  <c r="Z5" i="5"/>
  <c r="AB4" i="5"/>
  <c r="N5" i="5"/>
  <c r="AA5" i="5"/>
  <c r="AC4" i="5"/>
  <c r="L7" i="5"/>
  <c r="N6" i="5"/>
  <c r="N4" i="5"/>
  <c r="M5" i="5"/>
  <c r="O4" i="5"/>
  <c r="T5" i="5"/>
  <c r="V4" i="5"/>
  <c r="U5" i="5" l="1"/>
  <c r="U6" i="5"/>
  <c r="Y17" i="7"/>
  <c r="T19" i="7"/>
  <c r="U19" i="7" s="1"/>
  <c r="X18" i="7"/>
  <c r="V18" i="7"/>
  <c r="W18" i="7" s="1"/>
  <c r="AR16" i="7"/>
  <c r="Y16" i="7"/>
  <c r="AP8" i="7"/>
  <c r="AP9" i="7" s="1"/>
  <c r="BH5" i="5"/>
  <c r="BJ5" i="5" s="1"/>
  <c r="BL5" i="5" s="1"/>
  <c r="Z6" i="5"/>
  <c r="Z7" i="5" s="1"/>
  <c r="BG5" i="5"/>
  <c r="BI5" i="5"/>
  <c r="BK5" i="5" s="1"/>
  <c r="AB5" i="5"/>
  <c r="AY5" i="5"/>
  <c r="AP5" i="5"/>
  <c r="AO5" i="5"/>
  <c r="AX5" i="5"/>
  <c r="AF5" i="5"/>
  <c r="AG5" i="5"/>
  <c r="BS5" i="5"/>
  <c r="BQ6" i="5"/>
  <c r="BR7" i="5"/>
  <c r="BP8" i="5"/>
  <c r="AA6" i="5"/>
  <c r="AC5" i="5"/>
  <c r="T6" i="5"/>
  <c r="V5" i="5"/>
  <c r="S8" i="5"/>
  <c r="U7" i="5"/>
  <c r="M6" i="5"/>
  <c r="O5" i="5"/>
  <c r="L8" i="5"/>
  <c r="N7" i="5"/>
  <c r="Y18" i="7" l="1"/>
  <c r="T20" i="7"/>
  <c r="U20" i="7" s="1"/>
  <c r="X19" i="7"/>
  <c r="V19" i="7"/>
  <c r="W19" i="7" s="1"/>
  <c r="AS16" i="7"/>
  <c r="AT16" i="7" s="1"/>
  <c r="AQ17" i="7"/>
  <c r="AR17" i="7" s="1"/>
  <c r="AU16" i="7"/>
  <c r="AF6" i="5"/>
  <c r="AH6" i="5" s="1"/>
  <c r="AJ6" i="5" s="1"/>
  <c r="BG6" i="5"/>
  <c r="BG7" i="5" s="1"/>
  <c r="AO6" i="5"/>
  <c r="AO7" i="5" s="1"/>
  <c r="AQ7" i="5" s="1"/>
  <c r="AS7" i="5" s="1"/>
  <c r="AB6" i="5"/>
  <c r="BH6" i="5"/>
  <c r="AX6" i="5"/>
  <c r="AX7" i="5" s="1"/>
  <c r="AZ7" i="5" s="1"/>
  <c r="BB7" i="5" s="1"/>
  <c r="AQ5" i="5"/>
  <c r="AS5" i="5" s="1"/>
  <c r="AY6" i="5"/>
  <c r="BA5" i="5"/>
  <c r="BC5" i="5" s="1"/>
  <c r="AP6" i="5"/>
  <c r="AZ5" i="5"/>
  <c r="BB5" i="5" s="1"/>
  <c r="AR5" i="5"/>
  <c r="AT5" i="5" s="1"/>
  <c r="AG6" i="5"/>
  <c r="AI6" i="5" s="1"/>
  <c r="AK6" i="5" s="1"/>
  <c r="AI5" i="5"/>
  <c r="AK5" i="5" s="1"/>
  <c r="AH5" i="5"/>
  <c r="AJ5" i="5" s="1"/>
  <c r="BP9" i="5"/>
  <c r="BR8" i="5"/>
  <c r="BS6" i="5"/>
  <c r="BQ7" i="5"/>
  <c r="AA7" i="5"/>
  <c r="AC6" i="5"/>
  <c r="Z8" i="5"/>
  <c r="AB7" i="5"/>
  <c r="L9" i="5"/>
  <c r="N8" i="5"/>
  <c r="M7" i="5"/>
  <c r="O6" i="5"/>
  <c r="S9" i="5"/>
  <c r="U8" i="5"/>
  <c r="T7" i="5"/>
  <c r="V6" i="5"/>
  <c r="AF7" i="5" l="1"/>
  <c r="AH7" i="5" s="1"/>
  <c r="AJ7" i="5" s="1"/>
  <c r="Y19" i="7"/>
  <c r="T21" i="7"/>
  <c r="U21" i="7" s="1"/>
  <c r="V20" i="7"/>
  <c r="W20" i="7" s="1"/>
  <c r="X20" i="7"/>
  <c r="AV16" i="7"/>
  <c r="AS17" i="7"/>
  <c r="AT17" i="7" s="1"/>
  <c r="AU17" i="7"/>
  <c r="AQ18" i="7"/>
  <c r="AR18" i="7" s="1"/>
  <c r="BI6" i="5"/>
  <c r="BK6" i="5" s="1"/>
  <c r="AQ6" i="5"/>
  <c r="AS6" i="5" s="1"/>
  <c r="BH7" i="5"/>
  <c r="AX8" i="5"/>
  <c r="AZ8" i="5" s="1"/>
  <c r="BB8" i="5" s="1"/>
  <c r="BJ7" i="5"/>
  <c r="BL7" i="5" s="1"/>
  <c r="AZ6" i="5"/>
  <c r="BB6" i="5" s="1"/>
  <c r="BG8" i="5"/>
  <c r="BJ6" i="5"/>
  <c r="BL6" i="5" s="1"/>
  <c r="BI7" i="5"/>
  <c r="BK7" i="5" s="1"/>
  <c r="AO8" i="5"/>
  <c r="AQ8" i="5" s="1"/>
  <c r="AS8" i="5" s="1"/>
  <c r="AY7" i="5"/>
  <c r="AP7" i="5"/>
  <c r="AR7" i="5" s="1"/>
  <c r="AT7" i="5" s="1"/>
  <c r="BA7" i="5"/>
  <c r="BC7" i="5" s="1"/>
  <c r="AG7" i="5"/>
  <c r="AI7" i="5" s="1"/>
  <c r="AK7" i="5" s="1"/>
  <c r="BA6" i="5"/>
  <c r="BC6" i="5" s="1"/>
  <c r="AR6" i="5"/>
  <c r="AT6" i="5" s="1"/>
  <c r="AF8" i="5"/>
  <c r="BS7" i="5"/>
  <c r="BQ8" i="5"/>
  <c r="BR9" i="5"/>
  <c r="BP10" i="5"/>
  <c r="Z9" i="5"/>
  <c r="AB8" i="5"/>
  <c r="AA8" i="5"/>
  <c r="AC7" i="5"/>
  <c r="T8" i="5"/>
  <c r="V7" i="5"/>
  <c r="S10" i="5"/>
  <c r="U9" i="5"/>
  <c r="M8" i="5"/>
  <c r="O7" i="5"/>
  <c r="L10" i="5"/>
  <c r="N9" i="5"/>
  <c r="Y20" i="7" l="1"/>
  <c r="T22" i="7"/>
  <c r="U22" i="7" s="1"/>
  <c r="X21" i="7"/>
  <c r="V21" i="7"/>
  <c r="AS18" i="7"/>
  <c r="AT18" i="7" s="1"/>
  <c r="AU18" i="7"/>
  <c r="AQ19" i="7"/>
  <c r="AR19" i="7" s="1"/>
  <c r="AV17" i="7"/>
  <c r="BG9" i="5"/>
  <c r="BI9" i="5" s="1"/>
  <c r="BK9" i="5" s="1"/>
  <c r="BI8" i="5"/>
  <c r="BK8" i="5" s="1"/>
  <c r="BH8" i="5"/>
  <c r="AY8" i="5"/>
  <c r="BA8" i="5" s="1"/>
  <c r="BC8" i="5" s="1"/>
  <c r="AG8" i="5"/>
  <c r="AI8" i="5" s="1"/>
  <c r="AK8" i="5" s="1"/>
  <c r="AP8" i="5"/>
  <c r="AR8" i="5" s="1"/>
  <c r="AT8" i="5" s="1"/>
  <c r="AO9" i="5"/>
  <c r="AX9" i="5"/>
  <c r="AF9" i="5"/>
  <c r="AH9" i="5" s="1"/>
  <c r="AJ9" i="5" s="1"/>
  <c r="AH8" i="5"/>
  <c r="AJ8" i="5" s="1"/>
  <c r="BP11" i="5"/>
  <c r="BR10" i="5"/>
  <c r="BS8" i="5"/>
  <c r="BQ9" i="5"/>
  <c r="AA9" i="5"/>
  <c r="AC8" i="5"/>
  <c r="Z10" i="5"/>
  <c r="AB9" i="5"/>
  <c r="M9" i="5"/>
  <c r="O8" i="5"/>
  <c r="L11" i="5"/>
  <c r="N10" i="5"/>
  <c r="S11" i="5"/>
  <c r="U10" i="5"/>
  <c r="T9" i="5"/>
  <c r="V8" i="5"/>
  <c r="BH9" i="5" l="1"/>
  <c r="W21" i="7"/>
  <c r="T23" i="7"/>
  <c r="U23" i="7" s="1"/>
  <c r="X22" i="7"/>
  <c r="V22" i="7"/>
  <c r="W22" i="7" s="1"/>
  <c r="AS19" i="7"/>
  <c r="AU19" i="7"/>
  <c r="AQ20" i="7"/>
  <c r="AR20" i="7" s="1"/>
  <c r="AV18" i="7"/>
  <c r="BG10" i="5"/>
  <c r="BJ8" i="5"/>
  <c r="BL8" i="5" s="1"/>
  <c r="BJ9" i="5"/>
  <c r="BL9" i="5" s="1"/>
  <c r="AG9" i="5"/>
  <c r="AI9" i="5" s="1"/>
  <c r="AK9" i="5" s="1"/>
  <c r="AF10" i="5"/>
  <c r="AH10" i="5" s="1"/>
  <c r="AJ10" i="5" s="1"/>
  <c r="AX10" i="5"/>
  <c r="AZ10" i="5" s="1"/>
  <c r="BB10" i="5" s="1"/>
  <c r="AO10" i="5"/>
  <c r="AP9" i="5"/>
  <c r="AQ9" i="5"/>
  <c r="AS9" i="5" s="1"/>
  <c r="AZ9" i="5"/>
  <c r="BB9" i="5" s="1"/>
  <c r="AY9" i="5"/>
  <c r="BS9" i="5"/>
  <c r="BQ10" i="5"/>
  <c r="BP12" i="5"/>
  <c r="BR11" i="5"/>
  <c r="Z11" i="5"/>
  <c r="AB10" i="5"/>
  <c r="AA10" i="5"/>
  <c r="AC9" i="5"/>
  <c r="T10" i="5"/>
  <c r="V9" i="5"/>
  <c r="S12" i="5"/>
  <c r="U11" i="5"/>
  <c r="L12" i="5"/>
  <c r="N11" i="5"/>
  <c r="M10" i="5"/>
  <c r="O9" i="5"/>
  <c r="Y22" i="7" l="1"/>
  <c r="T24" i="7"/>
  <c r="U24" i="7" s="1"/>
  <c r="X23" i="7"/>
  <c r="V23" i="7"/>
  <c r="W23" i="7" s="1"/>
  <c r="Y21" i="7"/>
  <c r="AS20" i="7"/>
  <c r="AT20" i="7" s="1"/>
  <c r="AQ21" i="7"/>
  <c r="AR21" i="7" s="1"/>
  <c r="AU20" i="7"/>
  <c r="AT19" i="7"/>
  <c r="AV19" i="7" s="1"/>
  <c r="BG11" i="5"/>
  <c r="BH10" i="5"/>
  <c r="BI11" i="5"/>
  <c r="BK11" i="5" s="1"/>
  <c r="BI10" i="5"/>
  <c r="BK10" i="5" s="1"/>
  <c r="AY10" i="5"/>
  <c r="BA10" i="5" s="1"/>
  <c r="BC10" i="5" s="1"/>
  <c r="AP10" i="5"/>
  <c r="AR10" i="5" s="1"/>
  <c r="AT10" i="5" s="1"/>
  <c r="AR9" i="5"/>
  <c r="AT9" i="5" s="1"/>
  <c r="AX11" i="5"/>
  <c r="AZ11" i="5" s="1"/>
  <c r="BB11" i="5" s="1"/>
  <c r="BA9" i="5"/>
  <c r="BC9" i="5" s="1"/>
  <c r="AO11" i="5"/>
  <c r="AQ11" i="5" s="1"/>
  <c r="AS11" i="5" s="1"/>
  <c r="AQ10" i="5"/>
  <c r="AS10" i="5" s="1"/>
  <c r="AG10" i="5"/>
  <c r="AF11" i="5"/>
  <c r="BP13" i="5"/>
  <c r="BR12" i="5"/>
  <c r="BS10" i="5"/>
  <c r="BQ11" i="5"/>
  <c r="AA11" i="5"/>
  <c r="AC10" i="5"/>
  <c r="Z12" i="5"/>
  <c r="AB11" i="5"/>
  <c r="M11" i="5"/>
  <c r="O10" i="5"/>
  <c r="L13" i="5"/>
  <c r="N12" i="5"/>
  <c r="S13" i="5"/>
  <c r="U12" i="5"/>
  <c r="T11" i="5"/>
  <c r="V10" i="5"/>
  <c r="Y23" i="7" l="1"/>
  <c r="X24" i="7"/>
  <c r="X25" i="7" s="1"/>
  <c r="V24" i="7"/>
  <c r="AS21" i="7"/>
  <c r="AQ22" i="7"/>
  <c r="AR22" i="7" s="1"/>
  <c r="AU21" i="7"/>
  <c r="AV20" i="7"/>
  <c r="AP11" i="5"/>
  <c r="AR11" i="5" s="1"/>
  <c r="AT11" i="5" s="1"/>
  <c r="BH11" i="5"/>
  <c r="BJ11" i="5" s="1"/>
  <c r="BL11" i="5" s="1"/>
  <c r="BJ10" i="5"/>
  <c r="BL10" i="5" s="1"/>
  <c r="AG11" i="5"/>
  <c r="AI11" i="5" s="1"/>
  <c r="AK11" i="5" s="1"/>
  <c r="BG12" i="5"/>
  <c r="BI12" i="5" s="1"/>
  <c r="BK12" i="5" s="1"/>
  <c r="AY11" i="5"/>
  <c r="BA11" i="5" s="1"/>
  <c r="BC11" i="5" s="1"/>
  <c r="AO12" i="5"/>
  <c r="AX12" i="5"/>
  <c r="AZ12" i="5" s="1"/>
  <c r="BB12" i="5" s="1"/>
  <c r="AI10" i="5"/>
  <c r="AK10" i="5" s="1"/>
  <c r="AF12" i="5"/>
  <c r="AH12" i="5" s="1"/>
  <c r="AJ12" i="5" s="1"/>
  <c r="AH11" i="5"/>
  <c r="AJ11" i="5" s="1"/>
  <c r="BQ12" i="5"/>
  <c r="BS11" i="5"/>
  <c r="BR13" i="5"/>
  <c r="BP14" i="5"/>
  <c r="AA12" i="5"/>
  <c r="AC11" i="5"/>
  <c r="Z13" i="5"/>
  <c r="AB12" i="5"/>
  <c r="T12" i="5"/>
  <c r="V11" i="5"/>
  <c r="S14" i="5"/>
  <c r="U13" i="5"/>
  <c r="L14" i="5"/>
  <c r="N13" i="5"/>
  <c r="M12" i="5"/>
  <c r="O11" i="5"/>
  <c r="W24" i="7" l="1"/>
  <c r="V25" i="7"/>
  <c r="AU22" i="7"/>
  <c r="AS22" i="7"/>
  <c r="AT22" i="7" s="1"/>
  <c r="AQ23" i="7"/>
  <c r="AR23" i="7" s="1"/>
  <c r="AT21" i="7"/>
  <c r="AV21" i="7" s="1"/>
  <c r="AF13" i="5"/>
  <c r="AO13" i="5"/>
  <c r="AQ13" i="5" s="1"/>
  <c r="AS13" i="5" s="1"/>
  <c r="BH12" i="5"/>
  <c r="BJ12" i="5" s="1"/>
  <c r="BL12" i="5" s="1"/>
  <c r="BG13" i="5"/>
  <c r="AQ12" i="5"/>
  <c r="AS12" i="5" s="1"/>
  <c r="AX13" i="5"/>
  <c r="AZ13" i="5" s="1"/>
  <c r="BB13" i="5" s="1"/>
  <c r="AY12" i="5"/>
  <c r="AG12" i="5"/>
  <c r="AI12" i="5" s="1"/>
  <c r="AK12" i="5" s="1"/>
  <c r="AP12" i="5"/>
  <c r="AR12" i="5" s="1"/>
  <c r="AT12" i="5" s="1"/>
  <c r="AH13" i="5"/>
  <c r="AJ13" i="5" s="1"/>
  <c r="BP15" i="5"/>
  <c r="BR14" i="5"/>
  <c r="BS12" i="5"/>
  <c r="BQ13" i="5"/>
  <c r="Z14" i="5"/>
  <c r="AB13" i="5"/>
  <c r="AA13" i="5"/>
  <c r="AC12" i="5"/>
  <c r="M13" i="5"/>
  <c r="O12" i="5"/>
  <c r="L15" i="5"/>
  <c r="N14" i="5"/>
  <c r="S15" i="5"/>
  <c r="U14" i="5"/>
  <c r="T13" i="5"/>
  <c r="V12" i="5"/>
  <c r="BG14" i="5" l="1"/>
  <c r="Y24" i="7"/>
  <c r="Y25" i="7" s="1"/>
  <c r="Y27" i="7" s="1"/>
  <c r="W25" i="7"/>
  <c r="AS23" i="7"/>
  <c r="AU23" i="7"/>
  <c r="AQ24" i="7"/>
  <c r="AR24" i="7" s="1"/>
  <c r="AV22" i="7"/>
  <c r="BI14" i="5"/>
  <c r="BK14" i="5" s="1"/>
  <c r="BH13" i="5"/>
  <c r="BI13" i="5"/>
  <c r="BK13" i="5" s="1"/>
  <c r="AO14" i="5"/>
  <c r="AF14" i="5"/>
  <c r="AH14" i="5" s="1"/>
  <c r="AJ14" i="5" s="1"/>
  <c r="AQ14" i="5"/>
  <c r="AS14" i="5" s="1"/>
  <c r="AP13" i="5"/>
  <c r="AY13" i="5"/>
  <c r="BA12" i="5"/>
  <c r="BC12" i="5" s="1"/>
  <c r="AX14" i="5"/>
  <c r="AG13" i="5"/>
  <c r="BS13" i="5"/>
  <c r="BQ14" i="5"/>
  <c r="BR15" i="5"/>
  <c r="BP16" i="5"/>
  <c r="AA14" i="5"/>
  <c r="AC13" i="5"/>
  <c r="Z15" i="5"/>
  <c r="AB14" i="5"/>
  <c r="T14" i="5"/>
  <c r="V13" i="5"/>
  <c r="S16" i="5"/>
  <c r="U15" i="5"/>
  <c r="L16" i="5"/>
  <c r="N15" i="5"/>
  <c r="M14" i="5"/>
  <c r="O13" i="5"/>
  <c r="AS24" i="7" l="1"/>
  <c r="AT24" i="7" s="1"/>
  <c r="AU24" i="7"/>
  <c r="AU25" i="7" s="1"/>
  <c r="AT23" i="7"/>
  <c r="AV23" i="7" s="1"/>
  <c r="BH14" i="5"/>
  <c r="BJ14" i="5" s="1"/>
  <c r="BL14" i="5" s="1"/>
  <c r="BG15" i="5"/>
  <c r="BJ13" i="5"/>
  <c r="BL13" i="5" s="1"/>
  <c r="AF15" i="5"/>
  <c r="AX15" i="5"/>
  <c r="AZ14" i="5"/>
  <c r="BB14" i="5" s="1"/>
  <c r="AY14" i="5"/>
  <c r="AP14" i="5"/>
  <c r="BA13" i="5"/>
  <c r="BC13" i="5" s="1"/>
  <c r="AO15" i="5"/>
  <c r="AR13" i="5"/>
  <c r="AT13" i="5" s="1"/>
  <c r="AG14" i="5"/>
  <c r="AI14" i="5" s="1"/>
  <c r="AK14" i="5" s="1"/>
  <c r="AH15" i="5"/>
  <c r="AJ15" i="5" s="1"/>
  <c r="AI13" i="5"/>
  <c r="AK13" i="5" s="1"/>
  <c r="BS14" i="5"/>
  <c r="BQ15" i="5"/>
  <c r="BP17" i="5"/>
  <c r="BR16" i="5"/>
  <c r="Z16" i="5"/>
  <c r="AB15" i="5"/>
  <c r="AA15" i="5"/>
  <c r="AC14" i="5"/>
  <c r="L17" i="5"/>
  <c r="N16" i="5"/>
  <c r="S17" i="5"/>
  <c r="U16" i="5"/>
  <c r="M15" i="5"/>
  <c r="O14" i="5"/>
  <c r="T15" i="5"/>
  <c r="V14" i="5"/>
  <c r="AT25" i="7" l="1"/>
  <c r="AS25" i="7"/>
  <c r="AV24" i="7"/>
  <c r="AV25" i="7" s="1"/>
  <c r="AV27" i="7" s="1"/>
  <c r="BH15" i="5"/>
  <c r="BG16" i="5"/>
  <c r="AP15" i="5"/>
  <c r="AR15" i="5" s="1"/>
  <c r="AT15" i="5" s="1"/>
  <c r="AY15" i="5"/>
  <c r="BA15" i="5" s="1"/>
  <c r="BC15" i="5" s="1"/>
  <c r="BI15" i="5"/>
  <c r="BK15" i="5" s="1"/>
  <c r="AR14" i="5"/>
  <c r="AT14" i="5" s="1"/>
  <c r="AX16" i="5"/>
  <c r="AZ16" i="5" s="1"/>
  <c r="BB16" i="5" s="1"/>
  <c r="AO16" i="5"/>
  <c r="AQ16" i="5" s="1"/>
  <c r="AS16" i="5" s="1"/>
  <c r="BA14" i="5"/>
  <c r="BC14" i="5" s="1"/>
  <c r="AQ15" i="5"/>
  <c r="AS15" i="5" s="1"/>
  <c r="AZ15" i="5"/>
  <c r="BB15" i="5" s="1"/>
  <c r="AF16" i="5"/>
  <c r="AH16" i="5" s="1"/>
  <c r="AJ16" i="5" s="1"/>
  <c r="AG15" i="5"/>
  <c r="BP18" i="5"/>
  <c r="BR17" i="5"/>
  <c r="BS15" i="5"/>
  <c r="BQ16" i="5"/>
  <c r="AA16" i="5"/>
  <c r="AC15" i="5"/>
  <c r="Z17" i="5"/>
  <c r="AB16" i="5"/>
  <c r="M16" i="5"/>
  <c r="O15" i="5"/>
  <c r="S18" i="5"/>
  <c r="U17" i="5"/>
  <c r="L18" i="5"/>
  <c r="N17" i="5"/>
  <c r="T16" i="5"/>
  <c r="V15" i="5"/>
  <c r="BG17" i="5" l="1"/>
  <c r="AY16" i="5"/>
  <c r="BA16" i="5" s="1"/>
  <c r="BC16" i="5" s="1"/>
  <c r="BH16" i="5"/>
  <c r="BI16" i="5"/>
  <c r="BK16" i="5" s="1"/>
  <c r="AO17" i="5"/>
  <c r="AQ17" i="5" s="1"/>
  <c r="AS17" i="5" s="1"/>
  <c r="BI17" i="5"/>
  <c r="BK17" i="5" s="1"/>
  <c r="BJ15" i="5"/>
  <c r="BL15" i="5" s="1"/>
  <c r="AX17" i="5"/>
  <c r="AZ17" i="5" s="1"/>
  <c r="BB17" i="5" s="1"/>
  <c r="AG16" i="5"/>
  <c r="AI16" i="5" s="1"/>
  <c r="AK16" i="5" s="1"/>
  <c r="AP16" i="5"/>
  <c r="AR16" i="5" s="1"/>
  <c r="AT16" i="5" s="1"/>
  <c r="AI15" i="5"/>
  <c r="AK15" i="5" s="1"/>
  <c r="AF17" i="5"/>
  <c r="AH17" i="5" s="1"/>
  <c r="AJ17" i="5" s="1"/>
  <c r="BS16" i="5"/>
  <c r="BQ17" i="5"/>
  <c r="BP19" i="5"/>
  <c r="BR18" i="5"/>
  <c r="Z18" i="5"/>
  <c r="AB17" i="5"/>
  <c r="AA17" i="5"/>
  <c r="AC16" i="5"/>
  <c r="S19" i="5"/>
  <c r="U18" i="5"/>
  <c r="T17" i="5"/>
  <c r="V16" i="5"/>
  <c r="L19" i="5"/>
  <c r="N18" i="5"/>
  <c r="M17" i="5"/>
  <c r="O16" i="5"/>
  <c r="AO18" i="5" l="1"/>
  <c r="BG18" i="5"/>
  <c r="BI18" i="5" s="1"/>
  <c r="BK18" i="5" s="1"/>
  <c r="BH17" i="5"/>
  <c r="BJ16" i="5"/>
  <c r="BL16" i="5" s="1"/>
  <c r="AX18" i="5"/>
  <c r="AZ18" i="5" s="1"/>
  <c r="BB18" i="5" s="1"/>
  <c r="AG17" i="5"/>
  <c r="AI17" i="5" s="1"/>
  <c r="AK17" i="5" s="1"/>
  <c r="BJ17" i="5"/>
  <c r="BL17" i="5" s="1"/>
  <c r="AP17" i="5"/>
  <c r="AR17" i="5" s="1"/>
  <c r="AT17" i="5" s="1"/>
  <c r="AQ18" i="5"/>
  <c r="AS18" i="5" s="1"/>
  <c r="AY17" i="5"/>
  <c r="AF18" i="5"/>
  <c r="AH18" i="5" s="1"/>
  <c r="AJ18" i="5" s="1"/>
  <c r="BQ18" i="5"/>
  <c r="BS17" i="5"/>
  <c r="BR19" i="5"/>
  <c r="BP20" i="5"/>
  <c r="Z19" i="5"/>
  <c r="AB18" i="5"/>
  <c r="AA18" i="5"/>
  <c r="AC17" i="5"/>
  <c r="M18" i="5"/>
  <c r="O17" i="5"/>
  <c r="L20" i="5"/>
  <c r="N19" i="5"/>
  <c r="T18" i="5"/>
  <c r="V17" i="5"/>
  <c r="S20" i="5"/>
  <c r="U19" i="5"/>
  <c r="BH18" i="5" l="1"/>
  <c r="BJ18" i="5"/>
  <c r="BL18" i="5" s="1"/>
  <c r="BG19" i="5"/>
  <c r="AP18" i="5"/>
  <c r="AQ19" i="5"/>
  <c r="AS19" i="5" s="1"/>
  <c r="AX19" i="5"/>
  <c r="AY18" i="5"/>
  <c r="BA18" i="5" s="1"/>
  <c r="BC18" i="5" s="1"/>
  <c r="BA17" i="5"/>
  <c r="BC17" i="5" s="1"/>
  <c r="AO19" i="5"/>
  <c r="AF19" i="5"/>
  <c r="AH19" i="5" s="1"/>
  <c r="AJ19" i="5" s="1"/>
  <c r="AG18" i="5"/>
  <c r="AI18" i="5" s="1"/>
  <c r="AK18" i="5" s="1"/>
  <c r="BP21" i="5"/>
  <c r="BR20" i="5"/>
  <c r="BS18" i="5"/>
  <c r="BQ19" i="5"/>
  <c r="AA19" i="5"/>
  <c r="AC18" i="5"/>
  <c r="Z20" i="5"/>
  <c r="AB19" i="5"/>
  <c r="S21" i="5"/>
  <c r="U20" i="5"/>
  <c r="T19" i="5"/>
  <c r="V18" i="5"/>
  <c r="L21" i="5"/>
  <c r="N20" i="5"/>
  <c r="M19" i="5"/>
  <c r="O18" i="5"/>
  <c r="BG20" i="5" l="1"/>
  <c r="BI20" i="5"/>
  <c r="BK20" i="5" s="1"/>
  <c r="BI19" i="5"/>
  <c r="BK19" i="5" s="1"/>
  <c r="BH19" i="5"/>
  <c r="BH20" i="5" s="1"/>
  <c r="AP19" i="5"/>
  <c r="AR18" i="5"/>
  <c r="AT18" i="5" s="1"/>
  <c r="AF20" i="5"/>
  <c r="AH20" i="5" s="1"/>
  <c r="AJ20" i="5" s="1"/>
  <c r="AO20" i="5"/>
  <c r="AY19" i="5"/>
  <c r="AX20" i="5"/>
  <c r="AZ19" i="5"/>
  <c r="BB19" i="5" s="1"/>
  <c r="AG19" i="5"/>
  <c r="AI19" i="5" s="1"/>
  <c r="AK19" i="5" s="1"/>
  <c r="BS19" i="5"/>
  <c r="BQ20" i="5"/>
  <c r="BP22" i="5"/>
  <c r="BR21" i="5"/>
  <c r="AA20" i="5"/>
  <c r="AC19" i="5"/>
  <c r="Z21" i="5"/>
  <c r="AB20" i="5"/>
  <c r="M20" i="5"/>
  <c r="O19" i="5"/>
  <c r="T20" i="5"/>
  <c r="V19" i="5"/>
  <c r="L22" i="5"/>
  <c r="N21" i="5"/>
  <c r="S22" i="5"/>
  <c r="U21" i="5"/>
  <c r="BJ19" i="5" l="1"/>
  <c r="BL19" i="5" s="1"/>
  <c r="BG21" i="5"/>
  <c r="BI21" i="5" s="1"/>
  <c r="BK21" i="5" s="1"/>
  <c r="BJ20" i="5"/>
  <c r="BL20" i="5" s="1"/>
  <c r="AO21" i="5"/>
  <c r="AQ21" i="5" s="1"/>
  <c r="AS21" i="5" s="1"/>
  <c r="AX21" i="5"/>
  <c r="AZ21" i="5" s="1"/>
  <c r="BB21" i="5" s="1"/>
  <c r="AP20" i="5"/>
  <c r="AY20" i="5"/>
  <c r="AR19" i="5"/>
  <c r="AT19" i="5" s="1"/>
  <c r="AZ20" i="5"/>
  <c r="BB20" i="5" s="1"/>
  <c r="AQ20" i="5"/>
  <c r="AS20" i="5" s="1"/>
  <c r="BA19" i="5"/>
  <c r="BC19" i="5" s="1"/>
  <c r="AG20" i="5"/>
  <c r="AI20" i="5" s="1"/>
  <c r="AK20" i="5" s="1"/>
  <c r="AF21" i="5"/>
  <c r="BS20" i="5"/>
  <c r="BQ21" i="5"/>
  <c r="BP23" i="5"/>
  <c r="BR22" i="5"/>
  <c r="Z22" i="5"/>
  <c r="AB21" i="5"/>
  <c r="AA21" i="5"/>
  <c r="AC20" i="5"/>
  <c r="S23" i="5"/>
  <c r="U22" i="5"/>
  <c r="L23" i="5"/>
  <c r="N22" i="5"/>
  <c r="T21" i="5"/>
  <c r="V20" i="5"/>
  <c r="M21" i="5"/>
  <c r="O20" i="5"/>
  <c r="AO22" i="5" l="1"/>
  <c r="AQ22" i="5" s="1"/>
  <c r="AS22" i="5" s="1"/>
  <c r="BG22" i="5"/>
  <c r="AF22" i="5"/>
  <c r="AH22" i="5" s="1"/>
  <c r="AJ22" i="5" s="1"/>
  <c r="BH21" i="5"/>
  <c r="BJ21" i="5" s="1"/>
  <c r="BL21" i="5" s="1"/>
  <c r="AY21" i="5"/>
  <c r="BA21" i="5" s="1"/>
  <c r="BC21" i="5" s="1"/>
  <c r="AX22" i="5"/>
  <c r="AZ22" i="5" s="1"/>
  <c r="BB22" i="5" s="1"/>
  <c r="AP21" i="5"/>
  <c r="AR21" i="5" s="1"/>
  <c r="AT21" i="5" s="1"/>
  <c r="AR20" i="5"/>
  <c r="AT20" i="5" s="1"/>
  <c r="AG21" i="5"/>
  <c r="AI21" i="5" s="1"/>
  <c r="AK21" i="5" s="1"/>
  <c r="BA20" i="5"/>
  <c r="BC20" i="5" s="1"/>
  <c r="AH21" i="5"/>
  <c r="AJ21" i="5" s="1"/>
  <c r="BS21" i="5"/>
  <c r="BQ22" i="5"/>
  <c r="BR23" i="5"/>
  <c r="BP24" i="5"/>
  <c r="AA22" i="5"/>
  <c r="AC21" i="5"/>
  <c r="Z23" i="5"/>
  <c r="AB22" i="5"/>
  <c r="T22" i="5"/>
  <c r="V21" i="5"/>
  <c r="M22" i="5"/>
  <c r="O21" i="5"/>
  <c r="L24" i="5"/>
  <c r="N23" i="5"/>
  <c r="S24" i="5"/>
  <c r="U23" i="5"/>
  <c r="BG23" i="5" l="1"/>
  <c r="BI22" i="5"/>
  <c r="BK22" i="5" s="1"/>
  <c r="BH22" i="5"/>
  <c r="AO23" i="5"/>
  <c r="AQ23" i="5" s="1"/>
  <c r="AS23" i="5" s="1"/>
  <c r="BI23" i="5"/>
  <c r="BK23" i="5" s="1"/>
  <c r="AP22" i="5"/>
  <c r="AY22" i="5"/>
  <c r="AF23" i="5"/>
  <c r="AH23" i="5" s="1"/>
  <c r="AJ23" i="5" s="1"/>
  <c r="AX23" i="5"/>
  <c r="AZ23" i="5" s="1"/>
  <c r="BB23" i="5" s="1"/>
  <c r="AG22" i="5"/>
  <c r="AI22" i="5"/>
  <c r="AK22" i="5" s="1"/>
  <c r="BS22" i="5"/>
  <c r="BQ23" i="5"/>
  <c r="BP25" i="5"/>
  <c r="BR24" i="5"/>
  <c r="Z24" i="5"/>
  <c r="AB23" i="5"/>
  <c r="AA23" i="5"/>
  <c r="AC22" i="5"/>
  <c r="S25" i="5"/>
  <c r="U24" i="5"/>
  <c r="L25" i="5"/>
  <c r="N24" i="5"/>
  <c r="M23" i="5"/>
  <c r="O22" i="5"/>
  <c r="T23" i="5"/>
  <c r="V22" i="5"/>
  <c r="BH23" i="5" l="1"/>
  <c r="AO24" i="5"/>
  <c r="AQ24" i="5" s="1"/>
  <c r="AS24" i="5" s="1"/>
  <c r="BG24" i="5"/>
  <c r="BJ22" i="5"/>
  <c r="BL22" i="5" s="1"/>
  <c r="AG23" i="5"/>
  <c r="AI23" i="5" s="1"/>
  <c r="AK23" i="5" s="1"/>
  <c r="AY23" i="5"/>
  <c r="BA23" i="5" s="1"/>
  <c r="BC23" i="5" s="1"/>
  <c r="AP23" i="5"/>
  <c r="BA22" i="5"/>
  <c r="BC22" i="5" s="1"/>
  <c r="AF24" i="5"/>
  <c r="AH24" i="5" s="1"/>
  <c r="AJ24" i="5" s="1"/>
  <c r="AX24" i="5"/>
  <c r="AR22" i="5"/>
  <c r="AT22" i="5" s="1"/>
  <c r="BQ24" i="5"/>
  <c r="BS23" i="5"/>
  <c r="BR25" i="5"/>
  <c r="BP26" i="5"/>
  <c r="AA24" i="5"/>
  <c r="AC23" i="5"/>
  <c r="Z25" i="5"/>
  <c r="AB24" i="5"/>
  <c r="T24" i="5"/>
  <c r="V23" i="5"/>
  <c r="M24" i="5"/>
  <c r="O23" i="5"/>
  <c r="L26" i="5"/>
  <c r="N25" i="5"/>
  <c r="S26" i="5"/>
  <c r="U25" i="5"/>
  <c r="BG25" i="5" l="1"/>
  <c r="BH24" i="5"/>
  <c r="BI25" i="5"/>
  <c r="BK25" i="5" s="1"/>
  <c r="BI24" i="5"/>
  <c r="BK24" i="5" s="1"/>
  <c r="AP24" i="5"/>
  <c r="AR24" i="5" s="1"/>
  <c r="AT24" i="5" s="1"/>
  <c r="BJ23" i="5"/>
  <c r="BL23" i="5" s="1"/>
  <c r="AX25" i="5"/>
  <c r="AZ25" i="5" s="1"/>
  <c r="BB25" i="5" s="1"/>
  <c r="AR23" i="5"/>
  <c r="AT23" i="5" s="1"/>
  <c r="AY24" i="5"/>
  <c r="AZ24" i="5"/>
  <c r="BB24" i="5" s="1"/>
  <c r="AO25" i="5"/>
  <c r="AQ25" i="5" s="1"/>
  <c r="AS25" i="5" s="1"/>
  <c r="AF25" i="5"/>
  <c r="AH25" i="5"/>
  <c r="AJ25" i="5" s="1"/>
  <c r="AG24" i="5"/>
  <c r="BP27" i="5"/>
  <c r="BR26" i="5"/>
  <c r="BS24" i="5"/>
  <c r="BQ25" i="5"/>
  <c r="Z26" i="5"/>
  <c r="AB25" i="5"/>
  <c r="AA25" i="5"/>
  <c r="AC24" i="5"/>
  <c r="M25" i="5"/>
  <c r="O24" i="5"/>
  <c r="S27" i="5"/>
  <c r="U26" i="5"/>
  <c r="L27" i="5"/>
  <c r="N26" i="5"/>
  <c r="T25" i="5"/>
  <c r="V24" i="5"/>
  <c r="BH25" i="5" l="1"/>
  <c r="AY25" i="5"/>
  <c r="BA25" i="5" s="1"/>
  <c r="BC25" i="5" s="1"/>
  <c r="BJ24" i="5"/>
  <c r="BL24" i="5" s="1"/>
  <c r="BG26" i="5"/>
  <c r="BI26" i="5" s="1"/>
  <c r="BK26" i="5" s="1"/>
  <c r="AF26" i="5"/>
  <c r="AX26" i="5"/>
  <c r="BA24" i="5"/>
  <c r="BC24" i="5" s="1"/>
  <c r="AP25" i="5"/>
  <c r="AR25" i="5" s="1"/>
  <c r="AT25" i="5" s="1"/>
  <c r="AO26" i="5"/>
  <c r="AG25" i="5"/>
  <c r="AI25" i="5"/>
  <c r="AK25" i="5" s="1"/>
  <c r="AI24" i="5"/>
  <c r="AK24" i="5" s="1"/>
  <c r="AH26" i="5"/>
  <c r="AJ26" i="5" s="1"/>
  <c r="BS25" i="5"/>
  <c r="BQ26" i="5"/>
  <c r="BP28" i="5"/>
  <c r="BR27" i="5"/>
  <c r="AA26" i="5"/>
  <c r="AC25" i="5"/>
  <c r="Z27" i="5"/>
  <c r="AB26" i="5"/>
  <c r="L28" i="5"/>
  <c r="N27" i="5"/>
  <c r="S28" i="5"/>
  <c r="U27" i="5"/>
  <c r="T26" i="5"/>
  <c r="V25" i="5"/>
  <c r="M26" i="5"/>
  <c r="O25" i="5"/>
  <c r="BH26" i="5" l="1"/>
  <c r="BG27" i="5"/>
  <c r="BI27" i="5" s="1"/>
  <c r="BK27" i="5" s="1"/>
  <c r="BJ25" i="5"/>
  <c r="BL25" i="5" s="1"/>
  <c r="AX27" i="5"/>
  <c r="AZ27" i="5" s="1"/>
  <c r="BB27" i="5" s="1"/>
  <c r="AO27" i="5"/>
  <c r="AQ27" i="5" s="1"/>
  <c r="AS27" i="5" s="1"/>
  <c r="AY26" i="5"/>
  <c r="BA26" i="5" s="1"/>
  <c r="BC26" i="5" s="1"/>
  <c r="AP26" i="5"/>
  <c r="AQ26" i="5"/>
  <c r="AS26" i="5" s="1"/>
  <c r="AZ26" i="5"/>
  <c r="BB26" i="5" s="1"/>
  <c r="AF27" i="5"/>
  <c r="AH27" i="5"/>
  <c r="AJ27" i="5" s="1"/>
  <c r="AG26" i="5"/>
  <c r="BS26" i="5"/>
  <c r="BQ27" i="5"/>
  <c r="BP29" i="5"/>
  <c r="BR28" i="5"/>
  <c r="Z28" i="5"/>
  <c r="AB27" i="5"/>
  <c r="AA27" i="5"/>
  <c r="AC26" i="5"/>
  <c r="M27" i="5"/>
  <c r="O26" i="5"/>
  <c r="T27" i="5"/>
  <c r="V26" i="5"/>
  <c r="S29" i="5"/>
  <c r="U28" i="5"/>
  <c r="L29" i="5"/>
  <c r="N28" i="5"/>
  <c r="AO28" i="5" l="1"/>
  <c r="AX28" i="5"/>
  <c r="AZ28" i="5" s="1"/>
  <c r="BB28" i="5" s="1"/>
  <c r="BH27" i="5"/>
  <c r="BG28" i="5"/>
  <c r="BI28" i="5" s="1"/>
  <c r="BK28" i="5" s="1"/>
  <c r="BJ26" i="5"/>
  <c r="BL26" i="5" s="1"/>
  <c r="AP27" i="5"/>
  <c r="AY27" i="5"/>
  <c r="BA27" i="5" s="1"/>
  <c r="BC27" i="5" s="1"/>
  <c r="AR26" i="5"/>
  <c r="AT26" i="5" s="1"/>
  <c r="AQ28" i="5"/>
  <c r="AS28" i="5" s="1"/>
  <c r="AG27" i="5"/>
  <c r="AI27" i="5" s="1"/>
  <c r="AK27" i="5" s="1"/>
  <c r="AI26" i="5"/>
  <c r="AK26" i="5" s="1"/>
  <c r="AF28" i="5"/>
  <c r="BR29" i="5"/>
  <c r="BP30" i="5"/>
  <c r="BQ28" i="5"/>
  <c r="BS27" i="5"/>
  <c r="Z29" i="5"/>
  <c r="AB28" i="5"/>
  <c r="AA28" i="5"/>
  <c r="AC27" i="5"/>
  <c r="L30" i="5"/>
  <c r="N29" i="5"/>
  <c r="T28" i="5"/>
  <c r="V27" i="5"/>
  <c r="S30" i="5"/>
  <c r="U29" i="5"/>
  <c r="M28" i="5"/>
  <c r="O27" i="5"/>
  <c r="BG29" i="5" l="1"/>
  <c r="BH28" i="5"/>
  <c r="BJ28" i="5" s="1"/>
  <c r="BL28" i="5" s="1"/>
  <c r="BJ27" i="5"/>
  <c r="BL27" i="5" s="1"/>
  <c r="AP28" i="5"/>
  <c r="AR28" i="5" s="1"/>
  <c r="AT28" i="5" s="1"/>
  <c r="AX29" i="5"/>
  <c r="AY28" i="5"/>
  <c r="BA28" i="5" s="1"/>
  <c r="BC28" i="5" s="1"/>
  <c r="AR27" i="5"/>
  <c r="AT27" i="5" s="1"/>
  <c r="AO29" i="5"/>
  <c r="AF29" i="5"/>
  <c r="AH29" i="5"/>
  <c r="AJ29" i="5" s="1"/>
  <c r="AH28" i="5"/>
  <c r="AJ28" i="5" s="1"/>
  <c r="AG28" i="5"/>
  <c r="AI28" i="5" s="1"/>
  <c r="AK28" i="5" s="1"/>
  <c r="BP31" i="5"/>
  <c r="BR30" i="5"/>
  <c r="BS28" i="5"/>
  <c r="BQ29" i="5"/>
  <c r="AA29" i="5"/>
  <c r="AC28" i="5"/>
  <c r="Z30" i="5"/>
  <c r="AB29" i="5"/>
  <c r="L31" i="5"/>
  <c r="N30" i="5"/>
  <c r="M29" i="5"/>
  <c r="O28" i="5"/>
  <c r="S31" i="5"/>
  <c r="U30" i="5"/>
  <c r="T29" i="5"/>
  <c r="V28" i="5"/>
  <c r="BG30" i="5" l="1"/>
  <c r="BI30" i="5"/>
  <c r="BK30" i="5" s="1"/>
  <c r="BH29" i="5"/>
  <c r="BI29" i="5"/>
  <c r="BK29" i="5" s="1"/>
  <c r="AX30" i="5"/>
  <c r="AZ30" i="5" s="1"/>
  <c r="BB30" i="5" s="1"/>
  <c r="AO30" i="5"/>
  <c r="AQ30" i="5" s="1"/>
  <c r="AS30" i="5" s="1"/>
  <c r="BA29" i="5"/>
  <c r="BC29" i="5" s="1"/>
  <c r="AZ29" i="5"/>
  <c r="BB29" i="5" s="1"/>
  <c r="AQ29" i="5"/>
  <c r="AS29" i="5" s="1"/>
  <c r="AY29" i="5"/>
  <c r="AP29" i="5"/>
  <c r="AG29" i="5"/>
  <c r="AI29" i="5" s="1"/>
  <c r="AK29" i="5" s="1"/>
  <c r="AF30" i="5"/>
  <c r="BS29" i="5"/>
  <c r="BQ30" i="5"/>
  <c r="BR31" i="5"/>
  <c r="BP32" i="5"/>
  <c r="Z31" i="5"/>
  <c r="AB30" i="5"/>
  <c r="AA30" i="5"/>
  <c r="AC29" i="5"/>
  <c r="M30" i="5"/>
  <c r="O29" i="5"/>
  <c r="T30" i="5"/>
  <c r="V29" i="5"/>
  <c r="S32" i="5"/>
  <c r="U31" i="5"/>
  <c r="L32" i="5"/>
  <c r="N31" i="5"/>
  <c r="BH30" i="5" l="1"/>
  <c r="BJ29" i="5"/>
  <c r="BL29" i="5" s="1"/>
  <c r="AX31" i="5"/>
  <c r="AZ31" i="5" s="1"/>
  <c r="BB31" i="5" s="1"/>
  <c r="BJ30" i="5"/>
  <c r="BL30" i="5" s="1"/>
  <c r="BG31" i="5"/>
  <c r="AP30" i="5"/>
  <c r="AR30" i="5"/>
  <c r="AT30" i="5" s="1"/>
  <c r="AO31" i="5"/>
  <c r="AQ31" i="5" s="1"/>
  <c r="AS31" i="5" s="1"/>
  <c r="AY30" i="5"/>
  <c r="AR29" i="5"/>
  <c r="AT29" i="5" s="1"/>
  <c r="AF31" i="5"/>
  <c r="AH31" i="5"/>
  <c r="AJ31" i="5" s="1"/>
  <c r="AH30" i="5"/>
  <c r="AJ30" i="5" s="1"/>
  <c r="AG30" i="5"/>
  <c r="BS30" i="5"/>
  <c r="BQ31" i="5"/>
  <c r="BP33" i="5"/>
  <c r="BR32" i="5"/>
  <c r="AA31" i="5"/>
  <c r="AC30" i="5"/>
  <c r="Z32" i="5"/>
  <c r="AB31" i="5"/>
  <c r="L33" i="5"/>
  <c r="N32" i="5"/>
  <c r="S33" i="5"/>
  <c r="U32" i="5"/>
  <c r="T31" i="5"/>
  <c r="V30" i="5"/>
  <c r="M31" i="5"/>
  <c r="O30" i="5"/>
  <c r="BH31" i="5" l="1"/>
  <c r="BG32" i="5"/>
  <c r="BI32" i="5"/>
  <c r="BK32" i="5" s="1"/>
  <c r="BI31" i="5"/>
  <c r="BK31" i="5" s="1"/>
  <c r="AR31" i="5"/>
  <c r="AT31" i="5" s="1"/>
  <c r="AY31" i="5"/>
  <c r="BA31" i="5" s="1"/>
  <c r="BC31" i="5" s="1"/>
  <c r="AX32" i="5"/>
  <c r="BA30" i="5"/>
  <c r="BC30" i="5" s="1"/>
  <c r="AO32" i="5"/>
  <c r="AQ32" i="5" s="1"/>
  <c r="AS32" i="5" s="1"/>
  <c r="AP31" i="5"/>
  <c r="AG31" i="5"/>
  <c r="AI30" i="5"/>
  <c r="AK30" i="5" s="1"/>
  <c r="AI31" i="5"/>
  <c r="AK31" i="5" s="1"/>
  <c r="AF32" i="5"/>
  <c r="BS31" i="5"/>
  <c r="BQ32" i="5"/>
  <c r="BR33" i="5"/>
  <c r="BP34" i="5"/>
  <c r="AA32" i="5"/>
  <c r="AC31" i="5"/>
  <c r="Z33" i="5"/>
  <c r="AB32" i="5"/>
  <c r="S34" i="5"/>
  <c r="U33" i="5"/>
  <c r="M32" i="5"/>
  <c r="O31" i="5"/>
  <c r="T32" i="5"/>
  <c r="V31" i="5"/>
  <c r="L34" i="5"/>
  <c r="N33" i="5"/>
  <c r="BG33" i="5" l="1"/>
  <c r="BH32" i="5"/>
  <c r="BJ32" i="5" s="1"/>
  <c r="BL32" i="5" s="1"/>
  <c r="BJ31" i="5"/>
  <c r="BL31" i="5" s="1"/>
  <c r="AX33" i="5"/>
  <c r="AZ33" i="5" s="1"/>
  <c r="BB33" i="5" s="1"/>
  <c r="AP32" i="5"/>
  <c r="AP33" i="5" s="1"/>
  <c r="AO33" i="5"/>
  <c r="AF33" i="5"/>
  <c r="AY32" i="5"/>
  <c r="AZ32" i="5"/>
  <c r="BB32" i="5" s="1"/>
  <c r="AH32" i="5"/>
  <c r="AJ32" i="5" s="1"/>
  <c r="AG32" i="5"/>
  <c r="AG33" i="5" s="1"/>
  <c r="BS32" i="5"/>
  <c r="BQ33" i="5"/>
  <c r="BP35" i="5"/>
  <c r="BR34" i="5"/>
  <c r="Z34" i="5"/>
  <c r="AB33" i="5"/>
  <c r="AA33" i="5"/>
  <c r="AC32" i="5"/>
  <c r="L35" i="5"/>
  <c r="N34" i="5"/>
  <c r="T33" i="5"/>
  <c r="V32" i="5"/>
  <c r="M33" i="5"/>
  <c r="O32" i="5"/>
  <c r="S35" i="5"/>
  <c r="U34" i="5"/>
  <c r="BH33" i="5" l="1"/>
  <c r="BG34" i="5"/>
  <c r="BI34" i="5" s="1"/>
  <c r="BK34" i="5" s="1"/>
  <c r="AF34" i="5"/>
  <c r="AH34" i="5" s="1"/>
  <c r="AJ34" i="5" s="1"/>
  <c r="BI33" i="5"/>
  <c r="BK33" i="5" s="1"/>
  <c r="AH33" i="5"/>
  <c r="AJ33" i="5" s="1"/>
  <c r="AR32" i="5"/>
  <c r="AT32" i="5" s="1"/>
  <c r="AY33" i="5"/>
  <c r="BA33" i="5" s="1"/>
  <c r="BC33" i="5" s="1"/>
  <c r="AX34" i="5"/>
  <c r="AZ34" i="5" s="1"/>
  <c r="BB34" i="5" s="1"/>
  <c r="BA32" i="5"/>
  <c r="BC32" i="5" s="1"/>
  <c r="AO34" i="5"/>
  <c r="AQ34" i="5" s="1"/>
  <c r="AS34" i="5" s="1"/>
  <c r="AR33" i="5"/>
  <c r="AT33" i="5" s="1"/>
  <c r="AQ33" i="5"/>
  <c r="AS33" i="5" s="1"/>
  <c r="AI32" i="5"/>
  <c r="AK32" i="5" s="1"/>
  <c r="AI33" i="5"/>
  <c r="AK33" i="5" s="1"/>
  <c r="BQ34" i="5"/>
  <c r="BS33" i="5"/>
  <c r="BR35" i="5"/>
  <c r="BP36" i="5"/>
  <c r="Z35" i="5"/>
  <c r="AB34" i="5"/>
  <c r="AA34" i="5"/>
  <c r="AC33" i="5"/>
  <c r="T34" i="5"/>
  <c r="V33" i="5"/>
  <c r="S36" i="5"/>
  <c r="U35" i="5"/>
  <c r="M34" i="5"/>
  <c r="O33" i="5"/>
  <c r="L36" i="5"/>
  <c r="N35" i="5"/>
  <c r="BH34" i="5" l="1"/>
  <c r="BG35" i="5"/>
  <c r="BG36" i="5" s="1"/>
  <c r="BJ34" i="5"/>
  <c r="BL34" i="5" s="1"/>
  <c r="BJ33" i="5"/>
  <c r="BL33" i="5" s="1"/>
  <c r="AG34" i="5"/>
  <c r="AI34" i="5" s="1"/>
  <c r="AK34" i="5" s="1"/>
  <c r="AO35" i="5"/>
  <c r="AY34" i="5"/>
  <c r="AF35" i="5"/>
  <c r="AH35" i="5" s="1"/>
  <c r="AJ35" i="5" s="1"/>
  <c r="AP34" i="5"/>
  <c r="AX35" i="5"/>
  <c r="AZ35" i="5" s="1"/>
  <c r="BB35" i="5" s="1"/>
  <c r="BP37" i="5"/>
  <c r="BR36" i="5"/>
  <c r="BS34" i="5"/>
  <c r="BQ35" i="5"/>
  <c r="AA35" i="5"/>
  <c r="AC34" i="5"/>
  <c r="Z36" i="5"/>
  <c r="AB35" i="5"/>
  <c r="L37" i="5"/>
  <c r="N36" i="5"/>
  <c r="M35" i="5"/>
  <c r="O34" i="5"/>
  <c r="S37" i="5"/>
  <c r="U36" i="5"/>
  <c r="T35" i="5"/>
  <c r="V34" i="5"/>
  <c r="BI36" i="5" l="1"/>
  <c r="BK36" i="5" s="1"/>
  <c r="BI35" i="5"/>
  <c r="BK35" i="5" s="1"/>
  <c r="BH35" i="5"/>
  <c r="AY35" i="5"/>
  <c r="BA35" i="5" s="1"/>
  <c r="BC35" i="5" s="1"/>
  <c r="AP35" i="5"/>
  <c r="AF36" i="5"/>
  <c r="AH36" i="5" s="1"/>
  <c r="AJ36" i="5" s="1"/>
  <c r="AO36" i="5"/>
  <c r="AQ36" i="5" s="1"/>
  <c r="AS36" i="5" s="1"/>
  <c r="BA34" i="5"/>
  <c r="BC34" i="5" s="1"/>
  <c r="AQ35" i="5"/>
  <c r="AS35" i="5" s="1"/>
  <c r="AX36" i="5"/>
  <c r="AX37" i="5" s="1"/>
  <c r="AR34" i="5"/>
  <c r="AT34" i="5" s="1"/>
  <c r="AG35" i="5"/>
  <c r="BS35" i="5"/>
  <c r="BQ36" i="5"/>
  <c r="BP38" i="5"/>
  <c r="BR37" i="5"/>
  <c r="Z37" i="5"/>
  <c r="AB36" i="5"/>
  <c r="AA36" i="5"/>
  <c r="AC35" i="5"/>
  <c r="T36" i="5"/>
  <c r="V35" i="5"/>
  <c r="S38" i="5"/>
  <c r="U37" i="5"/>
  <c r="M36" i="5"/>
  <c r="O35" i="5"/>
  <c r="L38" i="5"/>
  <c r="N37" i="5"/>
  <c r="AY36" i="5" l="1"/>
  <c r="BH36" i="5"/>
  <c r="BJ35" i="5"/>
  <c r="BL35" i="5" s="1"/>
  <c r="BG37" i="5"/>
  <c r="AP36" i="5"/>
  <c r="AR36" i="5" s="1"/>
  <c r="AT36" i="5" s="1"/>
  <c r="AO37" i="5"/>
  <c r="AQ37" i="5" s="1"/>
  <c r="AS37" i="5" s="1"/>
  <c r="AR35" i="5"/>
  <c r="AT35" i="5" s="1"/>
  <c r="AF37" i="5"/>
  <c r="AH37" i="5" s="1"/>
  <c r="AJ37" i="5" s="1"/>
  <c r="AZ37" i="5"/>
  <c r="BB37" i="5" s="1"/>
  <c r="BA36" i="5"/>
  <c r="BC36" i="5" s="1"/>
  <c r="AZ36" i="5"/>
  <c r="BB36" i="5" s="1"/>
  <c r="AG36" i="5"/>
  <c r="AI36" i="5" s="1"/>
  <c r="AK36" i="5" s="1"/>
  <c r="AI35" i="5"/>
  <c r="AK35" i="5" s="1"/>
  <c r="BS36" i="5"/>
  <c r="BQ37" i="5"/>
  <c r="BP39" i="5"/>
  <c r="BR38" i="5"/>
  <c r="AA37" i="5"/>
  <c r="AC36" i="5"/>
  <c r="Z38" i="5"/>
  <c r="AB37" i="5"/>
  <c r="S39" i="5"/>
  <c r="U38" i="5"/>
  <c r="L39" i="5"/>
  <c r="N38" i="5"/>
  <c r="M37" i="5"/>
  <c r="O36" i="5"/>
  <c r="T37" i="5"/>
  <c r="V36" i="5"/>
  <c r="BG38" i="5" l="1"/>
  <c r="BH37" i="5"/>
  <c r="BI38" i="5"/>
  <c r="BK38" i="5" s="1"/>
  <c r="BI37" i="5"/>
  <c r="BK37" i="5" s="1"/>
  <c r="BJ36" i="5"/>
  <c r="BL36" i="5" s="1"/>
  <c r="AP37" i="5"/>
  <c r="AR37" i="5" s="1"/>
  <c r="AT37" i="5" s="1"/>
  <c r="BJ37" i="5"/>
  <c r="BL37" i="5" s="1"/>
  <c r="AY37" i="5"/>
  <c r="BA37" i="5" s="1"/>
  <c r="BC37" i="5" s="1"/>
  <c r="AX38" i="5"/>
  <c r="AO38" i="5"/>
  <c r="AQ38" i="5" s="1"/>
  <c r="AS38" i="5" s="1"/>
  <c r="AF38" i="5"/>
  <c r="AG37" i="5"/>
  <c r="AG38" i="5" s="1"/>
  <c r="BR39" i="5"/>
  <c r="BP40" i="5"/>
  <c r="BS37" i="5"/>
  <c r="BQ38" i="5"/>
  <c r="Z39" i="5"/>
  <c r="AB38" i="5"/>
  <c r="AA38" i="5"/>
  <c r="AC37" i="5"/>
  <c r="T38" i="5"/>
  <c r="V37" i="5"/>
  <c r="M38" i="5"/>
  <c r="O37" i="5"/>
  <c r="L40" i="5"/>
  <c r="N39" i="5"/>
  <c r="S40" i="5"/>
  <c r="U39" i="5"/>
  <c r="BH38" i="5" l="1"/>
  <c r="BG39" i="5"/>
  <c r="BI39" i="5" s="1"/>
  <c r="BK39" i="5" s="1"/>
  <c r="AX39" i="5"/>
  <c r="AZ39" i="5" s="1"/>
  <c r="BB39" i="5" s="1"/>
  <c r="AF39" i="5"/>
  <c r="AH39" i="5" s="1"/>
  <c r="AJ39" i="5" s="1"/>
  <c r="AO39" i="5"/>
  <c r="AQ39" i="5" s="1"/>
  <c r="AS39" i="5" s="1"/>
  <c r="AZ38" i="5"/>
  <c r="BB38" i="5" s="1"/>
  <c r="AY38" i="5"/>
  <c r="BA38" i="5" s="1"/>
  <c r="BC38" i="5" s="1"/>
  <c r="AP38" i="5"/>
  <c r="AI37" i="5"/>
  <c r="AK37" i="5" s="1"/>
  <c r="AH38" i="5"/>
  <c r="AJ38" i="5" s="1"/>
  <c r="AI38" i="5"/>
  <c r="AK38" i="5" s="1"/>
  <c r="BP41" i="5"/>
  <c r="BR40" i="5"/>
  <c r="BS38" i="5"/>
  <c r="BQ39" i="5"/>
  <c r="AA39" i="5"/>
  <c r="AC38" i="5"/>
  <c r="Z40" i="5"/>
  <c r="AB39" i="5"/>
  <c r="S41" i="5"/>
  <c r="U40" i="5"/>
  <c r="L41" i="5"/>
  <c r="N40" i="5"/>
  <c r="M39" i="5"/>
  <c r="O38" i="5"/>
  <c r="T39" i="5"/>
  <c r="V38" i="5"/>
  <c r="BH39" i="5" l="1"/>
  <c r="BG40" i="5"/>
  <c r="BJ38" i="5"/>
  <c r="BL38" i="5" s="1"/>
  <c r="AP39" i="5"/>
  <c r="BA39" i="5"/>
  <c r="BC39" i="5" s="1"/>
  <c r="AR39" i="5"/>
  <c r="AT39" i="5" s="1"/>
  <c r="AO40" i="5"/>
  <c r="AQ40" i="5" s="1"/>
  <c r="AS40" i="5" s="1"/>
  <c r="AX40" i="5"/>
  <c r="AY39" i="5"/>
  <c r="AR38" i="5"/>
  <c r="AT38" i="5" s="1"/>
  <c r="AG39" i="5"/>
  <c r="AI39" i="5" s="1"/>
  <c r="AK39" i="5" s="1"/>
  <c r="AF40" i="5"/>
  <c r="BS39" i="5"/>
  <c r="BQ40" i="5"/>
  <c r="BR41" i="5"/>
  <c r="BP42" i="5"/>
  <c r="Z41" i="5"/>
  <c r="AB40" i="5"/>
  <c r="AA40" i="5"/>
  <c r="AC39" i="5"/>
  <c r="T40" i="5"/>
  <c r="V39" i="5"/>
  <c r="M40" i="5"/>
  <c r="O39" i="5"/>
  <c r="L42" i="5"/>
  <c r="N41" i="5"/>
  <c r="S42" i="5"/>
  <c r="U41" i="5"/>
  <c r="BH40" i="5" l="1"/>
  <c r="BJ40" i="5"/>
  <c r="BL40" i="5" s="1"/>
  <c r="BJ39" i="5"/>
  <c r="BL39" i="5" s="1"/>
  <c r="BG41" i="5"/>
  <c r="BI40" i="5"/>
  <c r="BK40" i="5" s="1"/>
  <c r="AQ41" i="5"/>
  <c r="AS41" i="5" s="1"/>
  <c r="AR40" i="5"/>
  <c r="AT40" i="5" s="1"/>
  <c r="AX41" i="5"/>
  <c r="AZ41" i="5" s="1"/>
  <c r="BB41" i="5" s="1"/>
  <c r="AY40" i="5"/>
  <c r="BA40" i="5" s="1"/>
  <c r="BC40" i="5" s="1"/>
  <c r="AO41" i="5"/>
  <c r="AP40" i="5"/>
  <c r="AZ40" i="5"/>
  <c r="BB40" i="5" s="1"/>
  <c r="AF41" i="5"/>
  <c r="AH41" i="5"/>
  <c r="AJ41" i="5" s="1"/>
  <c r="AG40" i="5"/>
  <c r="AG41" i="5" s="1"/>
  <c r="AH40" i="5"/>
  <c r="AJ40" i="5" s="1"/>
  <c r="BP43" i="5"/>
  <c r="BR42" i="5"/>
  <c r="BS40" i="5"/>
  <c r="BQ41" i="5"/>
  <c r="AA41" i="5"/>
  <c r="AC40" i="5"/>
  <c r="Z42" i="5"/>
  <c r="AB41" i="5"/>
  <c r="L43" i="5"/>
  <c r="N42" i="5"/>
  <c r="S43" i="5"/>
  <c r="U42" i="5"/>
  <c r="M41" i="5"/>
  <c r="O40" i="5"/>
  <c r="T41" i="5"/>
  <c r="V40" i="5"/>
  <c r="BH41" i="5" l="1"/>
  <c r="BG42" i="5"/>
  <c r="BI41" i="5"/>
  <c r="BK41" i="5" s="1"/>
  <c r="AP41" i="5"/>
  <c r="AR41" i="5" s="1"/>
  <c r="AT41" i="5" s="1"/>
  <c r="AO42" i="5"/>
  <c r="AQ42" i="5" s="1"/>
  <c r="AS42" i="5" s="1"/>
  <c r="AY41" i="5"/>
  <c r="AF42" i="5"/>
  <c r="AH42" i="5" s="1"/>
  <c r="AJ42" i="5" s="1"/>
  <c r="AX42" i="5"/>
  <c r="AZ42" i="5" s="1"/>
  <c r="BB42" i="5" s="1"/>
  <c r="AI40" i="5"/>
  <c r="AK40" i="5" s="1"/>
  <c r="AI41" i="5"/>
  <c r="AK41" i="5" s="1"/>
  <c r="BS41" i="5"/>
  <c r="BQ42" i="5"/>
  <c r="BP44" i="5"/>
  <c r="BR43" i="5"/>
  <c r="Z43" i="5"/>
  <c r="AB42" i="5"/>
  <c r="AA42" i="5"/>
  <c r="AC41" i="5"/>
  <c r="T42" i="5"/>
  <c r="V41" i="5"/>
  <c r="M42" i="5"/>
  <c r="O41" i="5"/>
  <c r="S44" i="5"/>
  <c r="U43" i="5"/>
  <c r="L44" i="5"/>
  <c r="N43" i="5"/>
  <c r="BG43" i="5" l="1"/>
  <c r="BH42" i="5"/>
  <c r="BJ42" i="5"/>
  <c r="BL42" i="5" s="1"/>
  <c r="BI42" i="5"/>
  <c r="BK42" i="5" s="1"/>
  <c r="BJ41" i="5"/>
  <c r="BL41" i="5" s="1"/>
  <c r="AG42" i="5"/>
  <c r="AI42" i="5" s="1"/>
  <c r="AK42" i="5" s="1"/>
  <c r="AQ43" i="5"/>
  <c r="AS43" i="5" s="1"/>
  <c r="AX43" i="5"/>
  <c r="AY42" i="5"/>
  <c r="BA42" i="5" s="1"/>
  <c r="BC42" i="5" s="1"/>
  <c r="BA41" i="5"/>
  <c r="BC41" i="5" s="1"/>
  <c r="AO43" i="5"/>
  <c r="AP42" i="5"/>
  <c r="AP43" i="5" s="1"/>
  <c r="AF43" i="5"/>
  <c r="BS42" i="5"/>
  <c r="BQ43" i="5"/>
  <c r="BP45" i="5"/>
  <c r="BR44" i="5"/>
  <c r="AA43" i="5"/>
  <c r="AC42" i="5"/>
  <c r="Z44" i="5"/>
  <c r="AB43" i="5"/>
  <c r="L45" i="5"/>
  <c r="N44" i="5"/>
  <c r="S45" i="5"/>
  <c r="U44" i="5"/>
  <c r="M43" i="5"/>
  <c r="O42" i="5"/>
  <c r="T43" i="5"/>
  <c r="V42" i="5"/>
  <c r="BH43" i="5" l="1"/>
  <c r="BJ43" i="5"/>
  <c r="BL43" i="5" s="1"/>
  <c r="BG44" i="5"/>
  <c r="BI43" i="5"/>
  <c r="BK43" i="5" s="1"/>
  <c r="AR42" i="5"/>
  <c r="AT42" i="5" s="1"/>
  <c r="AO44" i="5"/>
  <c r="AR43" i="5"/>
  <c r="AT43" i="5" s="1"/>
  <c r="AY43" i="5"/>
  <c r="AX44" i="5"/>
  <c r="AZ43" i="5"/>
  <c r="BB43" i="5" s="1"/>
  <c r="AF44" i="5"/>
  <c r="AH44" i="5"/>
  <c r="AJ44" i="5" s="1"/>
  <c r="AH43" i="5"/>
  <c r="AJ43" i="5" s="1"/>
  <c r="AG43" i="5"/>
  <c r="AG44" i="5" s="1"/>
  <c r="BR45" i="5"/>
  <c r="BP46" i="5"/>
  <c r="BQ44" i="5"/>
  <c r="BS43" i="5"/>
  <c r="Z45" i="5"/>
  <c r="AB44" i="5"/>
  <c r="AA44" i="5"/>
  <c r="AC43" i="5"/>
  <c r="T44" i="5"/>
  <c r="V43" i="5"/>
  <c r="M44" i="5"/>
  <c r="O43" i="5"/>
  <c r="S46" i="5"/>
  <c r="U45" i="5"/>
  <c r="L46" i="5"/>
  <c r="N45" i="5"/>
  <c r="BG45" i="5" l="1"/>
  <c r="BH44" i="5"/>
  <c r="AY44" i="5"/>
  <c r="BA44" i="5" s="1"/>
  <c r="BC44" i="5" s="1"/>
  <c r="BI44" i="5"/>
  <c r="BK44" i="5" s="1"/>
  <c r="BA43" i="5"/>
  <c r="BC43" i="5" s="1"/>
  <c r="AX45" i="5"/>
  <c r="AZ45" i="5" s="1"/>
  <c r="BB45" i="5" s="1"/>
  <c r="AO45" i="5"/>
  <c r="AQ44" i="5"/>
  <c r="AS44" i="5" s="1"/>
  <c r="AZ44" i="5"/>
  <c r="BB44" i="5" s="1"/>
  <c r="AP44" i="5"/>
  <c r="AI44" i="5"/>
  <c r="AK44" i="5" s="1"/>
  <c r="AI43" i="5"/>
  <c r="AK43" i="5" s="1"/>
  <c r="AF45" i="5"/>
  <c r="BS44" i="5"/>
  <c r="BQ45" i="5"/>
  <c r="BP47" i="5"/>
  <c r="BR46" i="5"/>
  <c r="AA45" i="5"/>
  <c r="AC44" i="5"/>
  <c r="Z46" i="5"/>
  <c r="AB45" i="5"/>
  <c r="L47" i="5"/>
  <c r="N46" i="5"/>
  <c r="S47" i="5"/>
  <c r="U46" i="5"/>
  <c r="M45" i="5"/>
  <c r="O44" i="5"/>
  <c r="T45" i="5"/>
  <c r="V44" i="5"/>
  <c r="BG46" i="5" l="1"/>
  <c r="BI45" i="5"/>
  <c r="BK45" i="5" s="1"/>
  <c r="AY45" i="5"/>
  <c r="BA45" i="5" s="1"/>
  <c r="BC45" i="5" s="1"/>
  <c r="BH45" i="5"/>
  <c r="BJ44" i="5"/>
  <c r="BL44" i="5" s="1"/>
  <c r="AO46" i="5"/>
  <c r="AQ46" i="5" s="1"/>
  <c r="AS46" i="5" s="1"/>
  <c r="AQ45" i="5"/>
  <c r="AS45" i="5" s="1"/>
  <c r="AP45" i="5"/>
  <c r="AR44" i="5"/>
  <c r="AT44" i="5" s="1"/>
  <c r="AF46" i="5"/>
  <c r="AH46" i="5" s="1"/>
  <c r="AJ46" i="5" s="1"/>
  <c r="AX46" i="5"/>
  <c r="AZ46" i="5" s="1"/>
  <c r="BB46" i="5" s="1"/>
  <c r="AG45" i="5"/>
  <c r="AI45" i="5" s="1"/>
  <c r="AK45" i="5" s="1"/>
  <c r="AH45" i="5"/>
  <c r="AJ45" i="5" s="1"/>
  <c r="BS45" i="5"/>
  <c r="BQ46" i="5"/>
  <c r="BR47" i="5"/>
  <c r="BP48" i="5"/>
  <c r="Z47" i="5"/>
  <c r="AB46" i="5"/>
  <c r="AA46" i="5"/>
  <c r="AC45" i="5"/>
  <c r="M46" i="5"/>
  <c r="O45" i="5"/>
  <c r="L48" i="5"/>
  <c r="N47" i="5"/>
  <c r="T46" i="5"/>
  <c r="V45" i="5"/>
  <c r="S48" i="5"/>
  <c r="U47" i="5"/>
  <c r="BH46" i="5" l="1"/>
  <c r="BJ45" i="5"/>
  <c r="BL45" i="5" s="1"/>
  <c r="AP46" i="5"/>
  <c r="AR46" i="5" s="1"/>
  <c r="AT46" i="5" s="1"/>
  <c r="BJ46" i="5"/>
  <c r="BL46" i="5" s="1"/>
  <c r="BG47" i="5"/>
  <c r="BG48" i="5" s="1"/>
  <c r="BI46" i="5"/>
  <c r="BK46" i="5" s="1"/>
  <c r="AR45" i="5"/>
  <c r="AT45" i="5" s="1"/>
  <c r="AF47" i="5"/>
  <c r="AH47" i="5" s="1"/>
  <c r="AJ47" i="5" s="1"/>
  <c r="AX47" i="5"/>
  <c r="AZ47" i="5" s="1"/>
  <c r="BB47" i="5" s="1"/>
  <c r="AO47" i="5"/>
  <c r="AY46" i="5"/>
  <c r="AG46" i="5"/>
  <c r="BP49" i="5"/>
  <c r="BR48" i="5"/>
  <c r="BS46" i="5"/>
  <c r="BQ47" i="5"/>
  <c r="AA47" i="5"/>
  <c r="AC46" i="5"/>
  <c r="Z48" i="5"/>
  <c r="AB47" i="5"/>
  <c r="L49" i="5"/>
  <c r="N48" i="5"/>
  <c r="T47" i="5"/>
  <c r="V46" i="5"/>
  <c r="S49" i="5"/>
  <c r="U48" i="5"/>
  <c r="M47" i="5"/>
  <c r="O46" i="5"/>
  <c r="BI47" i="5" l="1"/>
  <c r="BK47" i="5" s="1"/>
  <c r="BI48" i="5"/>
  <c r="BK48" i="5" s="1"/>
  <c r="BH47" i="5"/>
  <c r="BJ47" i="5" s="1"/>
  <c r="BL47" i="5" s="1"/>
  <c r="AY47" i="5"/>
  <c r="AF48" i="5"/>
  <c r="BA47" i="5"/>
  <c r="BC47" i="5" s="1"/>
  <c r="BA46" i="5"/>
  <c r="BC46" i="5" s="1"/>
  <c r="AP47" i="5"/>
  <c r="AO48" i="5"/>
  <c r="AX48" i="5"/>
  <c r="AQ47" i="5"/>
  <c r="AS47" i="5" s="1"/>
  <c r="AG47" i="5"/>
  <c r="AI47" i="5" s="1"/>
  <c r="AK47" i="5" s="1"/>
  <c r="AI46" i="5"/>
  <c r="AK46" i="5" s="1"/>
  <c r="AH48" i="5"/>
  <c r="AJ48" i="5" s="1"/>
  <c r="BS47" i="5"/>
  <c r="BQ48" i="5"/>
  <c r="BP50" i="5"/>
  <c r="BR49" i="5"/>
  <c r="Z49" i="5"/>
  <c r="AB48" i="5"/>
  <c r="AA48" i="5"/>
  <c r="AC47" i="5"/>
  <c r="M48" i="5"/>
  <c r="O47" i="5"/>
  <c r="S50" i="5"/>
  <c r="U49" i="5"/>
  <c r="T48" i="5"/>
  <c r="V47" i="5"/>
  <c r="L50" i="5"/>
  <c r="N49" i="5"/>
  <c r="BH48" i="5" l="1"/>
  <c r="AP48" i="5"/>
  <c r="AR48" i="5" s="1"/>
  <c r="AT48" i="5" s="1"/>
  <c r="BJ48" i="5"/>
  <c r="BL48" i="5" s="1"/>
  <c r="BG49" i="5"/>
  <c r="BI49" i="5" s="1"/>
  <c r="BK49" i="5" s="1"/>
  <c r="AX49" i="5"/>
  <c r="AZ49" i="5" s="1"/>
  <c r="BB49" i="5" s="1"/>
  <c r="AO49" i="5"/>
  <c r="AQ49" i="5" s="1"/>
  <c r="AS49" i="5" s="1"/>
  <c r="AQ48" i="5"/>
  <c r="AS48" i="5" s="1"/>
  <c r="AZ48" i="5"/>
  <c r="BB48" i="5" s="1"/>
  <c r="AY48" i="5"/>
  <c r="BA48" i="5" s="1"/>
  <c r="BC48" i="5" s="1"/>
  <c r="AF49" i="5"/>
  <c r="AH49" i="5" s="1"/>
  <c r="AJ49" i="5" s="1"/>
  <c r="AR47" i="5"/>
  <c r="AT47" i="5" s="1"/>
  <c r="AG48" i="5"/>
  <c r="BP51" i="5"/>
  <c r="BR50" i="5"/>
  <c r="BS48" i="5"/>
  <c r="BQ49" i="5"/>
  <c r="AA49" i="5"/>
  <c r="AC48" i="5"/>
  <c r="Z50" i="5"/>
  <c r="AB49" i="5"/>
  <c r="T49" i="5"/>
  <c r="V48" i="5"/>
  <c r="S51" i="5"/>
  <c r="U50" i="5"/>
  <c r="L51" i="5"/>
  <c r="N50" i="5"/>
  <c r="M49" i="5"/>
  <c r="O48" i="5"/>
  <c r="AX50" i="5" l="1"/>
  <c r="BG50" i="5"/>
  <c r="BH49" i="5"/>
  <c r="BH50" i="5" s="1"/>
  <c r="AP49" i="5"/>
  <c r="AP50" i="5" s="1"/>
  <c r="AY49" i="5"/>
  <c r="AY50" i="5" s="1"/>
  <c r="AF50" i="5"/>
  <c r="AH50" i="5" s="1"/>
  <c r="AJ50" i="5" s="1"/>
  <c r="AZ50" i="5"/>
  <c r="BB50" i="5" s="1"/>
  <c r="AO50" i="5"/>
  <c r="AG49" i="5"/>
  <c r="AI49" i="5" s="1"/>
  <c r="AK49" i="5" s="1"/>
  <c r="AI48" i="5"/>
  <c r="AK48" i="5" s="1"/>
  <c r="BQ50" i="5"/>
  <c r="BS49" i="5"/>
  <c r="BR51" i="5"/>
  <c r="BP52" i="5"/>
  <c r="Z51" i="5"/>
  <c r="AB50" i="5"/>
  <c r="AA50" i="5"/>
  <c r="AC49" i="5"/>
  <c r="M50" i="5"/>
  <c r="O49" i="5"/>
  <c r="L52" i="5"/>
  <c r="N51" i="5"/>
  <c r="S52" i="5"/>
  <c r="U51" i="5"/>
  <c r="T50" i="5"/>
  <c r="V49" i="5"/>
  <c r="BG51" i="5" l="1"/>
  <c r="BI50" i="5"/>
  <c r="BK50" i="5" s="1"/>
  <c r="BJ50" i="5"/>
  <c r="BL50" i="5" s="1"/>
  <c r="BJ49" i="5"/>
  <c r="BL49" i="5" s="1"/>
  <c r="AX51" i="5"/>
  <c r="AZ51" i="5" s="1"/>
  <c r="BB51" i="5" s="1"/>
  <c r="BI51" i="5"/>
  <c r="BK51" i="5" s="1"/>
  <c r="AO51" i="5"/>
  <c r="AF51" i="5"/>
  <c r="AH51" i="5" s="1"/>
  <c r="AJ51" i="5" s="1"/>
  <c r="AQ50" i="5"/>
  <c r="AS50" i="5" s="1"/>
  <c r="BA49" i="5"/>
  <c r="BC49" i="5" s="1"/>
  <c r="AR49" i="5"/>
  <c r="AT49" i="5" s="1"/>
  <c r="AR50" i="5"/>
  <c r="AT50" i="5" s="1"/>
  <c r="BA50" i="5"/>
  <c r="BC50" i="5" s="1"/>
  <c r="AG50" i="5"/>
  <c r="BP53" i="5"/>
  <c r="BR52" i="5"/>
  <c r="BS50" i="5"/>
  <c r="BQ51" i="5"/>
  <c r="AA51" i="5"/>
  <c r="AC50" i="5"/>
  <c r="Z52" i="5"/>
  <c r="AB51" i="5"/>
  <c r="T51" i="5"/>
  <c r="V50" i="5"/>
  <c r="S53" i="5"/>
  <c r="U52" i="5"/>
  <c r="L53" i="5"/>
  <c r="N52" i="5"/>
  <c r="M51" i="5"/>
  <c r="O50" i="5"/>
  <c r="BG52" i="5" l="1"/>
  <c r="BH51" i="5"/>
  <c r="BH52" i="5" s="1"/>
  <c r="AO52" i="5"/>
  <c r="AQ52" i="5" s="1"/>
  <c r="AS52" i="5" s="1"/>
  <c r="AP51" i="5"/>
  <c r="AP52" i="5" s="1"/>
  <c r="AY51" i="5"/>
  <c r="AY52" i="5" s="1"/>
  <c r="AG51" i="5"/>
  <c r="AI51" i="5" s="1"/>
  <c r="AK51" i="5" s="1"/>
  <c r="AQ51" i="5"/>
  <c r="AS51" i="5" s="1"/>
  <c r="AF52" i="5"/>
  <c r="AH52" i="5" s="1"/>
  <c r="AJ52" i="5" s="1"/>
  <c r="AX52" i="5"/>
  <c r="AI50" i="5"/>
  <c r="AK50" i="5" s="1"/>
  <c r="BS51" i="5"/>
  <c r="BQ52" i="5"/>
  <c r="BP54" i="5"/>
  <c r="BR53" i="5"/>
  <c r="Z53" i="5"/>
  <c r="AB52" i="5"/>
  <c r="AA52" i="5"/>
  <c r="AC51" i="5"/>
  <c r="M52" i="5"/>
  <c r="O51" i="5"/>
  <c r="L54" i="5"/>
  <c r="N53" i="5"/>
  <c r="S54" i="5"/>
  <c r="U53" i="5"/>
  <c r="T52" i="5"/>
  <c r="V51" i="5"/>
  <c r="BG53" i="5" l="1"/>
  <c r="BJ52" i="5"/>
  <c r="BL52" i="5" s="1"/>
  <c r="BI53" i="5"/>
  <c r="BK53" i="5" s="1"/>
  <c r="BJ51" i="5"/>
  <c r="BL51" i="5" s="1"/>
  <c r="BH53" i="5"/>
  <c r="BI52" i="5"/>
  <c r="BK52" i="5" s="1"/>
  <c r="AR51" i="5"/>
  <c r="AT51" i="5" s="1"/>
  <c r="AX53" i="5"/>
  <c r="AZ52" i="5"/>
  <c r="BB52" i="5" s="1"/>
  <c r="AO53" i="5"/>
  <c r="AQ53" i="5" s="1"/>
  <c r="AS53" i="5" s="1"/>
  <c r="BA52" i="5"/>
  <c r="BC52" i="5" s="1"/>
  <c r="AR52" i="5"/>
  <c r="AT52" i="5" s="1"/>
  <c r="BA51" i="5"/>
  <c r="BC51" i="5" s="1"/>
  <c r="AF53" i="5"/>
  <c r="AH53" i="5" s="1"/>
  <c r="AJ53" i="5" s="1"/>
  <c r="AG52" i="5"/>
  <c r="BS52" i="5"/>
  <c r="BQ53" i="5"/>
  <c r="BP55" i="5"/>
  <c r="BR54" i="5"/>
  <c r="AA53" i="5"/>
  <c r="AC52" i="5"/>
  <c r="Z54" i="5"/>
  <c r="AB53" i="5"/>
  <c r="T53" i="5"/>
  <c r="V52" i="5"/>
  <c r="S55" i="5"/>
  <c r="U54" i="5"/>
  <c r="L55" i="5"/>
  <c r="N54" i="5"/>
  <c r="M53" i="5"/>
  <c r="O52" i="5"/>
  <c r="AX54" i="5" l="1"/>
  <c r="AP53" i="5"/>
  <c r="AR53" i="5" s="1"/>
  <c r="AT53" i="5" s="1"/>
  <c r="BJ53" i="5"/>
  <c r="BL53" i="5" s="1"/>
  <c r="BG54" i="5"/>
  <c r="AY53" i="5"/>
  <c r="BA53" i="5" s="1"/>
  <c r="BC53" i="5" s="1"/>
  <c r="AZ53" i="5"/>
  <c r="BB53" i="5" s="1"/>
  <c r="AZ54" i="5"/>
  <c r="BB54" i="5" s="1"/>
  <c r="AO54" i="5"/>
  <c r="AQ54" i="5" s="1"/>
  <c r="AS54" i="5" s="1"/>
  <c r="AG53" i="5"/>
  <c r="AI53" i="5" s="1"/>
  <c r="AK53" i="5" s="1"/>
  <c r="AI52" i="5"/>
  <c r="AK52" i="5" s="1"/>
  <c r="AF54" i="5"/>
  <c r="BS53" i="5"/>
  <c r="BQ54" i="5"/>
  <c r="BR55" i="5"/>
  <c r="BP56" i="5"/>
  <c r="Z55" i="5"/>
  <c r="AB54" i="5"/>
  <c r="AA54" i="5"/>
  <c r="AC53" i="5"/>
  <c r="M54" i="5"/>
  <c r="O53" i="5"/>
  <c r="L56" i="5"/>
  <c r="N55" i="5"/>
  <c r="S56" i="5"/>
  <c r="U55" i="5"/>
  <c r="T54" i="5"/>
  <c r="V53" i="5"/>
  <c r="BG55" i="5" l="1"/>
  <c r="BH54" i="5"/>
  <c r="BI55" i="5"/>
  <c r="BK55" i="5" s="1"/>
  <c r="BI54" i="5"/>
  <c r="BK54" i="5" s="1"/>
  <c r="AQ55" i="5"/>
  <c r="AS55" i="5" s="1"/>
  <c r="AY54" i="5"/>
  <c r="BA54" i="5" s="1"/>
  <c r="BC54" i="5" s="1"/>
  <c r="AR54" i="5"/>
  <c r="AT54" i="5" s="1"/>
  <c r="AX55" i="5"/>
  <c r="AO55" i="5"/>
  <c r="AP54" i="5"/>
  <c r="AF55" i="5"/>
  <c r="AH54" i="5"/>
  <c r="AJ54" i="5" s="1"/>
  <c r="AH55" i="5"/>
  <c r="AJ55" i="5" s="1"/>
  <c r="AG54" i="5"/>
  <c r="AI54" i="5" s="1"/>
  <c r="AK54" i="5" s="1"/>
  <c r="BP57" i="5"/>
  <c r="BR56" i="5"/>
  <c r="BS54" i="5"/>
  <c r="BQ55" i="5"/>
  <c r="AA55" i="5"/>
  <c r="AC54" i="5"/>
  <c r="Z56" i="5"/>
  <c r="AB55" i="5"/>
  <c r="T55" i="5"/>
  <c r="V54" i="5"/>
  <c r="S57" i="5"/>
  <c r="U56" i="5"/>
  <c r="L57" i="5"/>
  <c r="N56" i="5"/>
  <c r="M55" i="5"/>
  <c r="O54" i="5"/>
  <c r="BH55" i="5" l="1"/>
  <c r="BJ55" i="5"/>
  <c r="BL55" i="5" s="1"/>
  <c r="BG56" i="5"/>
  <c r="BJ54" i="5"/>
  <c r="BL54" i="5" s="1"/>
  <c r="AY55" i="5"/>
  <c r="AO56" i="5"/>
  <c r="AX56" i="5"/>
  <c r="AZ56" i="5" s="1"/>
  <c r="BB56" i="5" s="1"/>
  <c r="AZ55" i="5"/>
  <c r="BB55" i="5" s="1"/>
  <c r="AP55" i="5"/>
  <c r="AR55" i="5" s="1"/>
  <c r="AT55" i="5" s="1"/>
  <c r="AG55" i="5"/>
  <c r="AI55" i="5" s="1"/>
  <c r="AK55" i="5" s="1"/>
  <c r="AF56" i="5"/>
  <c r="AH56" i="5" s="1"/>
  <c r="AJ56" i="5" s="1"/>
  <c r="BQ56" i="5"/>
  <c r="BS55" i="5"/>
  <c r="BR57" i="5"/>
  <c r="BP58" i="5"/>
  <c r="AA56" i="5"/>
  <c r="AC55" i="5"/>
  <c r="Z57" i="5"/>
  <c r="AB56" i="5"/>
  <c r="L58" i="5"/>
  <c r="N57" i="5"/>
  <c r="S58" i="5"/>
  <c r="U57" i="5"/>
  <c r="M56" i="5"/>
  <c r="O55" i="5"/>
  <c r="T56" i="5"/>
  <c r="V55" i="5"/>
  <c r="BG57" i="5" l="1"/>
  <c r="BH56" i="5"/>
  <c r="BI57" i="5"/>
  <c r="BK57" i="5" s="1"/>
  <c r="BI56" i="5"/>
  <c r="BK56" i="5" s="1"/>
  <c r="AY56" i="5"/>
  <c r="BA56" i="5"/>
  <c r="BC56" i="5" s="1"/>
  <c r="AP56" i="5"/>
  <c r="AX57" i="5"/>
  <c r="AZ57" i="5" s="1"/>
  <c r="BB57" i="5" s="1"/>
  <c r="AO57" i="5"/>
  <c r="BA55" i="5"/>
  <c r="BC55" i="5" s="1"/>
  <c r="AQ56" i="5"/>
  <c r="AS56" i="5" s="1"/>
  <c r="AF57" i="5"/>
  <c r="AG56" i="5"/>
  <c r="BP59" i="5"/>
  <c r="BR58" i="5"/>
  <c r="BS56" i="5"/>
  <c r="BQ57" i="5"/>
  <c r="Z58" i="5"/>
  <c r="AB57" i="5"/>
  <c r="AA57" i="5"/>
  <c r="AC56" i="5"/>
  <c r="T57" i="5"/>
  <c r="V56" i="5"/>
  <c r="M57" i="5"/>
  <c r="O56" i="5"/>
  <c r="S59" i="5"/>
  <c r="U58" i="5"/>
  <c r="L59" i="5"/>
  <c r="N58" i="5"/>
  <c r="BH57" i="5" l="1"/>
  <c r="BJ56" i="5"/>
  <c r="BL56" i="5" s="1"/>
  <c r="BJ57" i="5"/>
  <c r="BL57" i="5" s="1"/>
  <c r="BG58" i="5"/>
  <c r="AY57" i="5"/>
  <c r="BA57" i="5" s="1"/>
  <c r="BC57" i="5" s="1"/>
  <c r="AO58" i="5"/>
  <c r="AX58" i="5"/>
  <c r="AX59" i="5" s="1"/>
  <c r="AQ57" i="5"/>
  <c r="AS57" i="5" s="1"/>
  <c r="AP57" i="5"/>
  <c r="AR57" i="5" s="1"/>
  <c r="AT57" i="5" s="1"/>
  <c r="AR56" i="5"/>
  <c r="AT56" i="5" s="1"/>
  <c r="AF58" i="5"/>
  <c r="AH58" i="5" s="1"/>
  <c r="AJ58" i="5" s="1"/>
  <c r="AG57" i="5"/>
  <c r="AI56" i="5"/>
  <c r="AK56" i="5" s="1"/>
  <c r="AH57" i="5"/>
  <c r="AJ57" i="5" s="1"/>
  <c r="BS57" i="5"/>
  <c r="BQ58" i="5"/>
  <c r="BP60" i="5"/>
  <c r="BR59" i="5"/>
  <c r="AA58" i="5"/>
  <c r="AC57" i="5"/>
  <c r="Z59" i="5"/>
  <c r="AB58" i="5"/>
  <c r="L60" i="5"/>
  <c r="N59" i="5"/>
  <c r="S60" i="5"/>
  <c r="U59" i="5"/>
  <c r="M58" i="5"/>
  <c r="O57" i="5"/>
  <c r="T58" i="5"/>
  <c r="V57" i="5"/>
  <c r="BG59" i="5" l="1"/>
  <c r="BI58" i="5"/>
  <c r="BK58" i="5" s="1"/>
  <c r="BH58" i="5"/>
  <c r="BH59" i="5" s="1"/>
  <c r="AZ58" i="5"/>
  <c r="BB58" i="5" s="1"/>
  <c r="AP58" i="5"/>
  <c r="AO59" i="5"/>
  <c r="AY58" i="5"/>
  <c r="BA58" i="5" s="1"/>
  <c r="BC58" i="5" s="1"/>
  <c r="AZ59" i="5"/>
  <c r="BB59" i="5" s="1"/>
  <c r="AQ58" i="5"/>
  <c r="AS58" i="5" s="1"/>
  <c r="AG58" i="5"/>
  <c r="AI58" i="5"/>
  <c r="AK58" i="5" s="1"/>
  <c r="AI57" i="5"/>
  <c r="AK57" i="5" s="1"/>
  <c r="AF59" i="5"/>
  <c r="BR60" i="5"/>
  <c r="BP61" i="5"/>
  <c r="BS58" i="5"/>
  <c r="BQ59" i="5"/>
  <c r="AA59" i="5"/>
  <c r="AC58" i="5"/>
  <c r="Z60" i="5"/>
  <c r="AX60" i="5" s="1"/>
  <c r="AB59" i="5"/>
  <c r="T59" i="5"/>
  <c r="V58" i="5"/>
  <c r="S61" i="5"/>
  <c r="U60" i="5"/>
  <c r="M59" i="5"/>
  <c r="O58" i="5"/>
  <c r="L61" i="5"/>
  <c r="N60" i="5"/>
  <c r="BJ59" i="5" l="1"/>
  <c r="BL59" i="5" s="1"/>
  <c r="BG60" i="5"/>
  <c r="BI60" i="5" s="1"/>
  <c r="BK60" i="5" s="1"/>
  <c r="BJ58" i="5"/>
  <c r="BL58" i="5" s="1"/>
  <c r="BI59" i="5"/>
  <c r="BK59" i="5" s="1"/>
  <c r="AO60" i="5"/>
  <c r="AQ60" i="5" s="1"/>
  <c r="AS60" i="5" s="1"/>
  <c r="AQ59" i="5"/>
  <c r="AS59" i="5" s="1"/>
  <c r="AY59" i="5"/>
  <c r="AP59" i="5"/>
  <c r="AR58" i="5"/>
  <c r="AT58" i="5" s="1"/>
  <c r="AZ60" i="5"/>
  <c r="BB60" i="5" s="1"/>
  <c r="AG59" i="5"/>
  <c r="AI59" i="5" s="1"/>
  <c r="AK59" i="5" s="1"/>
  <c r="AF60" i="5"/>
  <c r="AH60" i="5" s="1"/>
  <c r="AJ60" i="5" s="1"/>
  <c r="AH59" i="5"/>
  <c r="AJ59" i="5" s="1"/>
  <c r="BQ60" i="5"/>
  <c r="BS59" i="5"/>
  <c r="BP62" i="5"/>
  <c r="BR61" i="5"/>
  <c r="Z61" i="5"/>
  <c r="AB60" i="5"/>
  <c r="AA60" i="5"/>
  <c r="BH60" i="5" s="1"/>
  <c r="AC59" i="5"/>
  <c r="L62" i="5"/>
  <c r="N61" i="5"/>
  <c r="M60" i="5"/>
  <c r="O59" i="5"/>
  <c r="S62" i="5"/>
  <c r="U61" i="5"/>
  <c r="T60" i="5"/>
  <c r="V59" i="5"/>
  <c r="BJ60" i="5" l="1"/>
  <c r="BL60" i="5" s="1"/>
  <c r="BG61" i="5"/>
  <c r="BI61" i="5"/>
  <c r="BK61" i="5" s="1"/>
  <c r="AP60" i="5"/>
  <c r="AR60" i="5" s="1"/>
  <c r="AT60" i="5" s="1"/>
  <c r="AY60" i="5"/>
  <c r="BA60" i="5" s="1"/>
  <c r="BC60" i="5" s="1"/>
  <c r="AF61" i="5"/>
  <c r="AH61" i="5" s="1"/>
  <c r="AJ61" i="5" s="1"/>
  <c r="AO61" i="5"/>
  <c r="AR59" i="5"/>
  <c r="AT59" i="5" s="1"/>
  <c r="AX61" i="5"/>
  <c r="BA59" i="5"/>
  <c r="BC59" i="5" s="1"/>
  <c r="AG60" i="5"/>
  <c r="BR62" i="5"/>
  <c r="BP63" i="5"/>
  <c r="BS60" i="5"/>
  <c r="BQ61" i="5"/>
  <c r="AA61" i="5"/>
  <c r="AC60" i="5"/>
  <c r="Z62" i="5"/>
  <c r="AB61" i="5"/>
  <c r="L63" i="5"/>
  <c r="N62" i="5"/>
  <c r="T61" i="5"/>
  <c r="V60" i="5"/>
  <c r="S63" i="5"/>
  <c r="U62" i="5"/>
  <c r="M61" i="5"/>
  <c r="O60" i="5"/>
  <c r="AY61" i="5" l="1"/>
  <c r="BA61" i="5" s="1"/>
  <c r="BC61" i="5" s="1"/>
  <c r="BG62" i="5"/>
  <c r="BH61" i="5"/>
  <c r="BJ61" i="5" s="1"/>
  <c r="BL61" i="5" s="1"/>
  <c r="AX62" i="5"/>
  <c r="AZ62" i="5" s="1"/>
  <c r="BB62" i="5" s="1"/>
  <c r="AP61" i="5"/>
  <c r="AR61" i="5" s="1"/>
  <c r="AT61" i="5" s="1"/>
  <c r="AO62" i="5"/>
  <c r="AQ62" i="5" s="1"/>
  <c r="AS62" i="5" s="1"/>
  <c r="AZ61" i="5"/>
  <c r="BB61" i="5" s="1"/>
  <c r="AQ61" i="5"/>
  <c r="AS61" i="5" s="1"/>
  <c r="AF62" i="5"/>
  <c r="AH62" i="5" s="1"/>
  <c r="AJ62" i="5" s="1"/>
  <c r="AG61" i="5"/>
  <c r="AI61" i="5" s="1"/>
  <c r="AK61" i="5" s="1"/>
  <c r="AI60" i="5"/>
  <c r="AK60" i="5" s="1"/>
  <c r="BQ62" i="5"/>
  <c r="BS61" i="5"/>
  <c r="BR63" i="5"/>
  <c r="BP64" i="5"/>
  <c r="Z63" i="5"/>
  <c r="AB62" i="5"/>
  <c r="AA62" i="5"/>
  <c r="AC61" i="5"/>
  <c r="M62" i="5"/>
  <c r="O61" i="5"/>
  <c r="S64" i="5"/>
  <c r="U63" i="5"/>
  <c r="T62" i="5"/>
  <c r="V61" i="5"/>
  <c r="L64" i="5"/>
  <c r="N63" i="5"/>
  <c r="AP62" i="5" l="1"/>
  <c r="BH62" i="5"/>
  <c r="BG63" i="5"/>
  <c r="BG64" i="5" s="1"/>
  <c r="BI62" i="5"/>
  <c r="BK62" i="5" s="1"/>
  <c r="AF63" i="5"/>
  <c r="AH63" i="5" s="1"/>
  <c r="AJ63" i="5" s="1"/>
  <c r="AO63" i="5"/>
  <c r="AO64" i="5" s="1"/>
  <c r="AR62" i="5"/>
  <c r="AT62" i="5" s="1"/>
  <c r="AX63" i="5"/>
  <c r="AY62" i="5"/>
  <c r="AG62" i="5"/>
  <c r="AI62" i="5" s="1"/>
  <c r="AK62" i="5" s="1"/>
  <c r="BR64" i="5"/>
  <c r="BP65" i="5"/>
  <c r="BS62" i="5"/>
  <c r="BQ63" i="5"/>
  <c r="AA63" i="5"/>
  <c r="AC62" i="5"/>
  <c r="Z64" i="5"/>
  <c r="AB63" i="5"/>
  <c r="M63" i="5"/>
  <c r="O62" i="5"/>
  <c r="L65" i="5"/>
  <c r="N64" i="5"/>
  <c r="T63" i="5"/>
  <c r="V62" i="5"/>
  <c r="S65" i="5"/>
  <c r="U64" i="5"/>
  <c r="BH63" i="5" l="1"/>
  <c r="BI64" i="5"/>
  <c r="BK64" i="5" s="1"/>
  <c r="BI63" i="5"/>
  <c r="BK63" i="5" s="1"/>
  <c r="BJ62" i="5"/>
  <c r="BL62" i="5" s="1"/>
  <c r="BJ63" i="5"/>
  <c r="BL63" i="5" s="1"/>
  <c r="AQ63" i="5"/>
  <c r="AS63" i="5" s="1"/>
  <c r="AX64" i="5"/>
  <c r="AZ63" i="5"/>
  <c r="BB63" i="5" s="1"/>
  <c r="AQ64" i="5"/>
  <c r="AS64" i="5" s="1"/>
  <c r="AY63" i="5"/>
  <c r="AP63" i="5"/>
  <c r="BA62" i="5"/>
  <c r="BC62" i="5" s="1"/>
  <c r="AG63" i="5"/>
  <c r="AI63" i="5" s="1"/>
  <c r="AK63" i="5" s="1"/>
  <c r="AF64" i="5"/>
  <c r="BR65" i="5"/>
  <c r="BP66" i="5"/>
  <c r="BS63" i="5"/>
  <c r="BQ64" i="5"/>
  <c r="Z65" i="5"/>
  <c r="AB64" i="5"/>
  <c r="AA64" i="5"/>
  <c r="AC63" i="5"/>
  <c r="T64" i="5"/>
  <c r="V63" i="5"/>
  <c r="S66" i="5"/>
  <c r="U65" i="5"/>
  <c r="L66" i="5"/>
  <c r="N65" i="5"/>
  <c r="M64" i="5"/>
  <c r="O63" i="5"/>
  <c r="BG65" i="5" l="1"/>
  <c r="AY64" i="5"/>
  <c r="BA64" i="5" s="1"/>
  <c r="BC64" i="5" s="1"/>
  <c r="BH64" i="5"/>
  <c r="BJ64" i="5" s="1"/>
  <c r="BL64" i="5" s="1"/>
  <c r="AP64" i="5"/>
  <c r="AR64" i="5" s="1"/>
  <c r="AT64" i="5" s="1"/>
  <c r="BA63" i="5"/>
  <c r="BC63" i="5" s="1"/>
  <c r="AX65" i="5"/>
  <c r="AR63" i="5"/>
  <c r="AT63" i="5" s="1"/>
  <c r="AG64" i="5"/>
  <c r="AI64" i="5" s="1"/>
  <c r="AK64" i="5" s="1"/>
  <c r="AZ64" i="5"/>
  <c r="BB64" i="5" s="1"/>
  <c r="AO65" i="5"/>
  <c r="AF65" i="5"/>
  <c r="AH65" i="5" s="1"/>
  <c r="AJ65" i="5" s="1"/>
  <c r="AH64" i="5"/>
  <c r="AJ64" i="5" s="1"/>
  <c r="BP67" i="5"/>
  <c r="BR66" i="5"/>
  <c r="BS64" i="5"/>
  <c r="BQ65" i="5"/>
  <c r="AA65" i="5"/>
  <c r="AC64" i="5"/>
  <c r="Z66" i="5"/>
  <c r="AB65" i="5"/>
  <c r="S67" i="5"/>
  <c r="U66" i="5"/>
  <c r="M65" i="5"/>
  <c r="O64" i="5"/>
  <c r="L67" i="5"/>
  <c r="N66" i="5"/>
  <c r="T65" i="5"/>
  <c r="V64" i="5"/>
  <c r="BG66" i="5" l="1"/>
  <c r="BH65" i="5"/>
  <c r="BJ65" i="5"/>
  <c r="BL65" i="5" s="1"/>
  <c r="BI66" i="5"/>
  <c r="BK66" i="5" s="1"/>
  <c r="AY65" i="5"/>
  <c r="BA65" i="5" s="1"/>
  <c r="BC65" i="5" s="1"/>
  <c r="BI65" i="5"/>
  <c r="BK65" i="5" s="1"/>
  <c r="AX66" i="5"/>
  <c r="AZ66" i="5" s="1"/>
  <c r="BB66" i="5" s="1"/>
  <c r="AO66" i="5"/>
  <c r="AQ66" i="5" s="1"/>
  <c r="AS66" i="5" s="1"/>
  <c r="AQ65" i="5"/>
  <c r="AS65" i="5" s="1"/>
  <c r="AZ65" i="5"/>
  <c r="BB65" i="5" s="1"/>
  <c r="AG65" i="5"/>
  <c r="AI65" i="5" s="1"/>
  <c r="AK65" i="5" s="1"/>
  <c r="AP65" i="5"/>
  <c r="AR65" i="5" s="1"/>
  <c r="AT65" i="5" s="1"/>
  <c r="AF66" i="5"/>
  <c r="BS65" i="5"/>
  <c r="BQ66" i="5"/>
  <c r="BR67" i="5"/>
  <c r="BP68" i="5"/>
  <c r="Z67" i="5"/>
  <c r="BG67" i="5" s="1"/>
  <c r="AB66" i="5"/>
  <c r="AA66" i="5"/>
  <c r="AC65" i="5"/>
  <c r="T66" i="5"/>
  <c r="V65" i="5"/>
  <c r="L68" i="5"/>
  <c r="N67" i="5"/>
  <c r="S68" i="5"/>
  <c r="U67" i="5"/>
  <c r="M66" i="5"/>
  <c r="O65" i="5"/>
  <c r="AY66" i="5" l="1"/>
  <c r="BI67" i="5"/>
  <c r="BK67" i="5" s="1"/>
  <c r="BH66" i="5"/>
  <c r="BA66" i="5"/>
  <c r="BC66" i="5" s="1"/>
  <c r="AP66" i="5"/>
  <c r="AF67" i="5"/>
  <c r="AH67" i="5" s="1"/>
  <c r="AJ67" i="5" s="1"/>
  <c r="AO67" i="5"/>
  <c r="AX67" i="5"/>
  <c r="AH66" i="5"/>
  <c r="AJ66" i="5" s="1"/>
  <c r="AG66" i="5"/>
  <c r="AI66" i="5" s="1"/>
  <c r="AK66" i="5" s="1"/>
  <c r="BS66" i="5"/>
  <c r="BQ67" i="5"/>
  <c r="BR68" i="5"/>
  <c r="BP69" i="5"/>
  <c r="AA67" i="5"/>
  <c r="AC66" i="5"/>
  <c r="Z68" i="5"/>
  <c r="AB67" i="5"/>
  <c r="T67" i="5"/>
  <c r="V66" i="5"/>
  <c r="M67" i="5"/>
  <c r="O66" i="5"/>
  <c r="S69" i="5"/>
  <c r="U68" i="5"/>
  <c r="L69" i="5"/>
  <c r="N68" i="5"/>
  <c r="BH67" i="5" l="1"/>
  <c r="AF68" i="5"/>
  <c r="BJ66" i="5"/>
  <c r="BL66" i="5" s="1"/>
  <c r="AX68" i="5"/>
  <c r="AZ68" i="5" s="1"/>
  <c r="BB68" i="5" s="1"/>
  <c r="BJ67" i="5"/>
  <c r="BL67" i="5" s="1"/>
  <c r="AO68" i="5"/>
  <c r="AQ68" i="5" s="1"/>
  <c r="AS68" i="5" s="1"/>
  <c r="BG68" i="5"/>
  <c r="BG69" i="5" s="1"/>
  <c r="AZ67" i="5"/>
  <c r="BB67" i="5" s="1"/>
  <c r="AQ67" i="5"/>
  <c r="AS67" i="5" s="1"/>
  <c r="AG67" i="5"/>
  <c r="AI67" i="5" s="1"/>
  <c r="AK67" i="5" s="1"/>
  <c r="AP67" i="5"/>
  <c r="AR67" i="5" s="1"/>
  <c r="AT67" i="5" s="1"/>
  <c r="AR66" i="5"/>
  <c r="AT66" i="5" s="1"/>
  <c r="AY67" i="5"/>
  <c r="AH68" i="5"/>
  <c r="AJ68" i="5" s="1"/>
  <c r="BS67" i="5"/>
  <c r="BQ68" i="5"/>
  <c r="BR69" i="5"/>
  <c r="BP70" i="5"/>
  <c r="Z69" i="5"/>
  <c r="AB68" i="5"/>
  <c r="AA68" i="5"/>
  <c r="AC67" i="5"/>
  <c r="L70" i="5"/>
  <c r="N69" i="5"/>
  <c r="S70" i="5"/>
  <c r="U69" i="5"/>
  <c r="M68" i="5"/>
  <c r="O67" i="5"/>
  <c r="T68" i="5"/>
  <c r="V67" i="5"/>
  <c r="BI69" i="5" l="1"/>
  <c r="BK69" i="5" s="1"/>
  <c r="BI68" i="5"/>
  <c r="BK68" i="5" s="1"/>
  <c r="AY68" i="5"/>
  <c r="BA68" i="5" s="1"/>
  <c r="BC68" i="5" s="1"/>
  <c r="BH68" i="5"/>
  <c r="AO69" i="5"/>
  <c r="BA67" i="5"/>
  <c r="BC67" i="5" s="1"/>
  <c r="AG68" i="5"/>
  <c r="AI68" i="5" s="1"/>
  <c r="AK68" i="5" s="1"/>
  <c r="AP68" i="5"/>
  <c r="AX69" i="5"/>
  <c r="AF69" i="5"/>
  <c r="BS68" i="5"/>
  <c r="BQ69" i="5"/>
  <c r="BR70" i="5"/>
  <c r="BP71" i="5"/>
  <c r="AA69" i="5"/>
  <c r="AC68" i="5"/>
  <c r="Z70" i="5"/>
  <c r="AB69" i="5"/>
  <c r="T69" i="5"/>
  <c r="V68" i="5"/>
  <c r="M69" i="5"/>
  <c r="O68" i="5"/>
  <c r="S71" i="5"/>
  <c r="U70" i="5"/>
  <c r="L71" i="5"/>
  <c r="N70" i="5"/>
  <c r="BH69" i="5" l="1"/>
  <c r="AX70" i="5"/>
  <c r="BG70" i="5"/>
  <c r="BJ68" i="5"/>
  <c r="BL68" i="5" s="1"/>
  <c r="BJ69" i="5"/>
  <c r="BL69" i="5" s="1"/>
  <c r="AF70" i="5"/>
  <c r="AH70" i="5" s="1"/>
  <c r="AJ70" i="5" s="1"/>
  <c r="AO70" i="5"/>
  <c r="AQ70" i="5" s="1"/>
  <c r="AS70" i="5" s="1"/>
  <c r="AZ70" i="5"/>
  <c r="BB70" i="5" s="1"/>
  <c r="AP69" i="5"/>
  <c r="AZ69" i="5"/>
  <c r="BB69" i="5" s="1"/>
  <c r="AQ69" i="5"/>
  <c r="AS69" i="5" s="1"/>
  <c r="AR68" i="5"/>
  <c r="AT68" i="5" s="1"/>
  <c r="AY69" i="5"/>
  <c r="AH69" i="5"/>
  <c r="AJ69" i="5" s="1"/>
  <c r="AG69" i="5"/>
  <c r="BR71" i="5"/>
  <c r="BP72" i="5"/>
  <c r="BS69" i="5"/>
  <c r="BQ70" i="5"/>
  <c r="Z71" i="5"/>
  <c r="AB70" i="5"/>
  <c r="AA70" i="5"/>
  <c r="AC69" i="5"/>
  <c r="S72" i="5"/>
  <c r="U71" i="5"/>
  <c r="L72" i="5"/>
  <c r="N71" i="5"/>
  <c r="M70" i="5"/>
  <c r="O69" i="5"/>
  <c r="T70" i="5"/>
  <c r="V69" i="5"/>
  <c r="BG71" i="5" l="1"/>
  <c r="BI71" i="5"/>
  <c r="BK71" i="5" s="1"/>
  <c r="BI70" i="5"/>
  <c r="BK70" i="5" s="1"/>
  <c r="AG70" i="5"/>
  <c r="BH70" i="5"/>
  <c r="AP70" i="5"/>
  <c r="AR70" i="5" s="1"/>
  <c r="AT70" i="5" s="1"/>
  <c r="AY70" i="5"/>
  <c r="BA70" i="5" s="1"/>
  <c r="BC70" i="5" s="1"/>
  <c r="AO71" i="5"/>
  <c r="AF71" i="5"/>
  <c r="AH71" i="5" s="1"/>
  <c r="AJ71" i="5" s="1"/>
  <c r="BA69" i="5"/>
  <c r="BC69" i="5" s="1"/>
  <c r="AR69" i="5"/>
  <c r="AT69" i="5" s="1"/>
  <c r="AX71" i="5"/>
  <c r="AI70" i="5"/>
  <c r="AK70" i="5" s="1"/>
  <c r="AI69" i="5"/>
  <c r="AK69" i="5" s="1"/>
  <c r="BS70" i="5"/>
  <c r="BQ71" i="5"/>
  <c r="BR72" i="5"/>
  <c r="BP73" i="5"/>
  <c r="AA71" i="5"/>
  <c r="AC70" i="5"/>
  <c r="Z72" i="5"/>
  <c r="AB71" i="5"/>
  <c r="S73" i="5"/>
  <c r="U72" i="5"/>
  <c r="T71" i="5"/>
  <c r="V70" i="5"/>
  <c r="M71" i="5"/>
  <c r="O70" i="5"/>
  <c r="L73" i="5"/>
  <c r="N72" i="5"/>
  <c r="BH71" i="5" l="1"/>
  <c r="BJ71" i="5"/>
  <c r="BL71" i="5" s="1"/>
  <c r="BJ70" i="5"/>
  <c r="BL70" i="5" s="1"/>
  <c r="AX72" i="5"/>
  <c r="AZ72" i="5" s="1"/>
  <c r="BB72" i="5" s="1"/>
  <c r="AO72" i="5"/>
  <c r="AQ72" i="5" s="1"/>
  <c r="AS72" i="5" s="1"/>
  <c r="BG72" i="5"/>
  <c r="BG73" i="5" s="1"/>
  <c r="AQ71" i="5"/>
  <c r="AS71" i="5" s="1"/>
  <c r="AZ71" i="5"/>
  <c r="BB71" i="5" s="1"/>
  <c r="AG71" i="5"/>
  <c r="AI71" i="5" s="1"/>
  <c r="AK71" i="5" s="1"/>
  <c r="AY71" i="5"/>
  <c r="BA71" i="5" s="1"/>
  <c r="BC71" i="5" s="1"/>
  <c r="AF72" i="5"/>
  <c r="AH72" i="5" s="1"/>
  <c r="AJ72" i="5" s="1"/>
  <c r="AP71" i="5"/>
  <c r="AR71" i="5" s="1"/>
  <c r="AT71" i="5" s="1"/>
  <c r="BS71" i="5"/>
  <c r="BQ72" i="5"/>
  <c r="BP74" i="5"/>
  <c r="BR73" i="5"/>
  <c r="Z73" i="5"/>
  <c r="AB72" i="5"/>
  <c r="AA72" i="5"/>
  <c r="BH72" i="5" s="1"/>
  <c r="AC71" i="5"/>
  <c r="L74" i="5"/>
  <c r="N73" i="5"/>
  <c r="M72" i="5"/>
  <c r="O71" i="5"/>
  <c r="T72" i="5"/>
  <c r="V71" i="5"/>
  <c r="S74" i="5"/>
  <c r="U73" i="5"/>
  <c r="BJ72" i="5" l="1"/>
  <c r="BL72" i="5" s="1"/>
  <c r="AO73" i="5"/>
  <c r="AQ73" i="5" s="1"/>
  <c r="AS73" i="5" s="1"/>
  <c r="BI73" i="5"/>
  <c r="BK73" i="5" s="1"/>
  <c r="BI72" i="5"/>
  <c r="BK72" i="5" s="1"/>
  <c r="AP72" i="5"/>
  <c r="AR72" i="5" s="1"/>
  <c r="AT72" i="5" s="1"/>
  <c r="AF73" i="5"/>
  <c r="AH73" i="5" s="1"/>
  <c r="AJ73" i="5" s="1"/>
  <c r="AX73" i="5"/>
  <c r="AY72" i="5"/>
  <c r="AY73" i="5" s="1"/>
  <c r="AG72" i="5"/>
  <c r="AI72" i="5" s="1"/>
  <c r="AK72" i="5" s="1"/>
  <c r="BS72" i="5"/>
  <c r="BQ73" i="5"/>
  <c r="BR74" i="5"/>
  <c r="BP75" i="5"/>
  <c r="AA73" i="5"/>
  <c r="AC72" i="5"/>
  <c r="Z74" i="5"/>
  <c r="AB73" i="5"/>
  <c r="S75" i="5"/>
  <c r="U74" i="5"/>
  <c r="T73" i="5"/>
  <c r="V72" i="5"/>
  <c r="M73" i="5"/>
  <c r="O72" i="5"/>
  <c r="L75" i="5"/>
  <c r="N74" i="5"/>
  <c r="BG74" i="5" l="1"/>
  <c r="AX74" i="5"/>
  <c r="BH73" i="5"/>
  <c r="AZ74" i="5"/>
  <c r="BB74" i="5" s="1"/>
  <c r="AP73" i="5"/>
  <c r="AZ73" i="5"/>
  <c r="BB73" i="5" s="1"/>
  <c r="BA73" i="5"/>
  <c r="BC73" i="5" s="1"/>
  <c r="BA72" i="5"/>
  <c r="BC72" i="5" s="1"/>
  <c r="AO74" i="5"/>
  <c r="AG73" i="5"/>
  <c r="AI73" i="5"/>
  <c r="AK73" i="5" s="1"/>
  <c r="AF74" i="5"/>
  <c r="BS73" i="5"/>
  <c r="BQ74" i="5"/>
  <c r="BP76" i="5"/>
  <c r="BR75" i="5"/>
  <c r="Z75" i="5"/>
  <c r="AB74" i="5"/>
  <c r="AA74" i="5"/>
  <c r="AC73" i="5"/>
  <c r="M74" i="5"/>
  <c r="O73" i="5"/>
  <c r="L76" i="5"/>
  <c r="N75" i="5"/>
  <c r="T74" i="5"/>
  <c r="V73" i="5"/>
  <c r="S76" i="5"/>
  <c r="U75" i="5"/>
  <c r="BH74" i="5" l="1"/>
  <c r="BJ73" i="5"/>
  <c r="BL73" i="5" s="1"/>
  <c r="BJ74" i="5"/>
  <c r="BL74" i="5" s="1"/>
  <c r="BG75" i="5"/>
  <c r="AX75" i="5"/>
  <c r="AZ75" i="5" s="1"/>
  <c r="BB75" i="5" s="1"/>
  <c r="BI75" i="5"/>
  <c r="BK75" i="5" s="1"/>
  <c r="BI74" i="5"/>
  <c r="BK74" i="5" s="1"/>
  <c r="AO75" i="5"/>
  <c r="AQ75" i="5" s="1"/>
  <c r="AS75" i="5" s="1"/>
  <c r="AG74" i="5"/>
  <c r="AI74" i="5" s="1"/>
  <c r="AK74" i="5" s="1"/>
  <c r="AY74" i="5"/>
  <c r="BA74" i="5" s="1"/>
  <c r="BC74" i="5" s="1"/>
  <c r="AP74" i="5"/>
  <c r="AR74" i="5" s="1"/>
  <c r="AT74" i="5" s="1"/>
  <c r="AQ74" i="5"/>
  <c r="AS74" i="5" s="1"/>
  <c r="AR73" i="5"/>
  <c r="AT73" i="5" s="1"/>
  <c r="AF75" i="5"/>
  <c r="AH75" i="5" s="1"/>
  <c r="AJ75" i="5" s="1"/>
  <c r="AH74" i="5"/>
  <c r="AJ74" i="5" s="1"/>
  <c r="BS74" i="5"/>
  <c r="BQ75" i="5"/>
  <c r="BR76" i="5"/>
  <c r="BP77" i="5"/>
  <c r="AA75" i="5"/>
  <c r="AC74" i="5"/>
  <c r="Z76" i="5"/>
  <c r="AB75" i="5"/>
  <c r="L77" i="5"/>
  <c r="N76" i="5"/>
  <c r="M75" i="5"/>
  <c r="O74" i="5"/>
  <c r="S77" i="5"/>
  <c r="U76" i="5"/>
  <c r="T75" i="5"/>
  <c r="V74" i="5"/>
  <c r="BG76" i="5" l="1"/>
  <c r="BH75" i="5"/>
  <c r="AO76" i="5"/>
  <c r="AQ76" i="5" s="1"/>
  <c r="AS76" i="5" s="1"/>
  <c r="BI76" i="5"/>
  <c r="BK76" i="5" s="1"/>
  <c r="AY75" i="5"/>
  <c r="AY76" i="5" s="1"/>
  <c r="AP75" i="5"/>
  <c r="AR75" i="5" s="1"/>
  <c r="AT75" i="5" s="1"/>
  <c r="AX76" i="5"/>
  <c r="AF76" i="5"/>
  <c r="AG75" i="5"/>
  <c r="AG76" i="5" s="1"/>
  <c r="BR77" i="5"/>
  <c r="BP78" i="5"/>
  <c r="BQ76" i="5"/>
  <c r="BS75" i="5"/>
  <c r="Z77" i="5"/>
  <c r="AO77" i="5" s="1"/>
  <c r="AB76" i="5"/>
  <c r="AA76" i="5"/>
  <c r="AC75" i="5"/>
  <c r="T76" i="5"/>
  <c r="V75" i="5"/>
  <c r="M76" i="5"/>
  <c r="O75" i="5"/>
  <c r="S78" i="5"/>
  <c r="U77" i="5"/>
  <c r="L78" i="5"/>
  <c r="N77" i="5"/>
  <c r="BH76" i="5" l="1"/>
  <c r="AI75" i="5"/>
  <c r="AK75" i="5" s="1"/>
  <c r="BG77" i="5"/>
  <c r="BI77" i="5" s="1"/>
  <c r="BK77" i="5" s="1"/>
  <c r="BJ76" i="5"/>
  <c r="BL76" i="5" s="1"/>
  <c r="BJ75" i="5"/>
  <c r="BL75" i="5" s="1"/>
  <c r="BA76" i="5"/>
  <c r="BC76" i="5" s="1"/>
  <c r="AR76" i="5"/>
  <c r="AT76" i="5" s="1"/>
  <c r="AX77" i="5"/>
  <c r="AQ77" i="5"/>
  <c r="AS77" i="5" s="1"/>
  <c r="AP76" i="5"/>
  <c r="AZ76" i="5"/>
  <c r="BB76" i="5" s="1"/>
  <c r="BA75" i="5"/>
  <c r="BC75" i="5" s="1"/>
  <c r="AF77" i="5"/>
  <c r="AH77" i="5" s="1"/>
  <c r="AJ77" i="5" s="1"/>
  <c r="AH76" i="5"/>
  <c r="AJ76" i="5" s="1"/>
  <c r="AI76" i="5"/>
  <c r="AK76" i="5" s="1"/>
  <c r="BS76" i="5"/>
  <c r="BQ77" i="5"/>
  <c r="BR78" i="5"/>
  <c r="BP79" i="5"/>
  <c r="AA77" i="5"/>
  <c r="AC76" i="5"/>
  <c r="Z78" i="5"/>
  <c r="AB77" i="5"/>
  <c r="T77" i="5"/>
  <c r="V76" i="5"/>
  <c r="S79" i="5"/>
  <c r="U78" i="5"/>
  <c r="L79" i="5"/>
  <c r="N78" i="5"/>
  <c r="M77" i="5"/>
  <c r="O76" i="5"/>
  <c r="AO78" i="5" l="1"/>
  <c r="BG78" i="5"/>
  <c r="AX78" i="5"/>
  <c r="AZ78" i="5" s="1"/>
  <c r="BB78" i="5" s="1"/>
  <c r="BH77" i="5"/>
  <c r="BH78" i="5" s="1"/>
  <c r="AP77" i="5"/>
  <c r="AP78" i="5" s="1"/>
  <c r="AZ77" i="5"/>
  <c r="BB77" i="5" s="1"/>
  <c r="AQ78" i="5"/>
  <c r="AS78" i="5" s="1"/>
  <c r="AY77" i="5"/>
  <c r="AF78" i="5"/>
  <c r="AG77" i="5"/>
  <c r="AI77" i="5" s="1"/>
  <c r="AK77" i="5" s="1"/>
  <c r="BR79" i="5"/>
  <c r="BP80" i="5"/>
  <c r="BQ78" i="5"/>
  <c r="BS77" i="5"/>
  <c r="Z79" i="5"/>
  <c r="AB78" i="5"/>
  <c r="AA78" i="5"/>
  <c r="AC77" i="5"/>
  <c r="S80" i="5"/>
  <c r="U79" i="5"/>
  <c r="T78" i="5"/>
  <c r="V77" i="5"/>
  <c r="M78" i="5"/>
  <c r="O77" i="5"/>
  <c r="L80" i="5"/>
  <c r="N79" i="5"/>
  <c r="BG79" i="5" l="1"/>
  <c r="BJ77" i="5"/>
  <c r="BL77" i="5" s="1"/>
  <c r="BI78" i="5"/>
  <c r="BK78" i="5" s="1"/>
  <c r="BJ78" i="5"/>
  <c r="BL78" i="5" s="1"/>
  <c r="AO79" i="5"/>
  <c r="AQ79" i="5" s="1"/>
  <c r="AS79" i="5" s="1"/>
  <c r="BI79" i="5"/>
  <c r="BK79" i="5" s="1"/>
  <c r="AF79" i="5"/>
  <c r="AH79" i="5" s="1"/>
  <c r="AJ79" i="5" s="1"/>
  <c r="AR78" i="5"/>
  <c r="AT78" i="5" s="1"/>
  <c r="AY78" i="5"/>
  <c r="BA78" i="5" s="1"/>
  <c r="BC78" i="5" s="1"/>
  <c r="BA77" i="5"/>
  <c r="BC77" i="5" s="1"/>
  <c r="AR77" i="5"/>
  <c r="AT77" i="5" s="1"/>
  <c r="AX79" i="5"/>
  <c r="AG78" i="5"/>
  <c r="AH78" i="5"/>
  <c r="AJ78" i="5" s="1"/>
  <c r="BS78" i="5"/>
  <c r="BQ79" i="5"/>
  <c r="BR80" i="5"/>
  <c r="BP81" i="5"/>
  <c r="AA79" i="5"/>
  <c r="AC78" i="5"/>
  <c r="Z80" i="5"/>
  <c r="AB79" i="5"/>
  <c r="L81" i="5"/>
  <c r="N80" i="5"/>
  <c r="M79" i="5"/>
  <c r="O78" i="5"/>
  <c r="T79" i="5"/>
  <c r="V78" i="5"/>
  <c r="S81" i="5"/>
  <c r="U80" i="5"/>
  <c r="BH79" i="5" l="1"/>
  <c r="BG80" i="5"/>
  <c r="BI80" i="5" s="1"/>
  <c r="BK80" i="5" s="1"/>
  <c r="AX80" i="5"/>
  <c r="AZ80" i="5" s="1"/>
  <c r="BB80" i="5" s="1"/>
  <c r="AQ80" i="5"/>
  <c r="AS80" i="5" s="1"/>
  <c r="BA79" i="5"/>
  <c r="BC79" i="5" s="1"/>
  <c r="AZ79" i="5"/>
  <c r="BB79" i="5" s="1"/>
  <c r="AP79" i="5"/>
  <c r="AY79" i="5"/>
  <c r="AO80" i="5"/>
  <c r="AG79" i="5"/>
  <c r="AI79" i="5" s="1"/>
  <c r="AK79" i="5" s="1"/>
  <c r="AI78" i="5"/>
  <c r="AK78" i="5" s="1"/>
  <c r="AF80" i="5"/>
  <c r="BQ80" i="5"/>
  <c r="BS79" i="5"/>
  <c r="BR81" i="5"/>
  <c r="BP82" i="5"/>
  <c r="Z81" i="5"/>
  <c r="AB80" i="5"/>
  <c r="AA80" i="5"/>
  <c r="AC79" i="5"/>
  <c r="S82" i="5"/>
  <c r="U81" i="5"/>
  <c r="T80" i="5"/>
  <c r="V79" i="5"/>
  <c r="M80" i="5"/>
  <c r="O79" i="5"/>
  <c r="L82" i="5"/>
  <c r="N81" i="5"/>
  <c r="AG80" i="5" l="1"/>
  <c r="BG81" i="5"/>
  <c r="BI81" i="5" s="1"/>
  <c r="BK81" i="5" s="1"/>
  <c r="BH80" i="5"/>
  <c r="BJ79" i="5"/>
  <c r="BL79" i="5" s="1"/>
  <c r="AY80" i="5"/>
  <c r="BA80" i="5" s="1"/>
  <c r="BC80" i="5" s="1"/>
  <c r="AP80" i="5"/>
  <c r="AR80" i="5" s="1"/>
  <c r="AT80" i="5" s="1"/>
  <c r="AO81" i="5"/>
  <c r="AR79" i="5"/>
  <c r="AT79" i="5" s="1"/>
  <c r="AX81" i="5"/>
  <c r="AZ81" i="5" s="1"/>
  <c r="BB81" i="5" s="1"/>
  <c r="AF81" i="5"/>
  <c r="AH81" i="5"/>
  <c r="AJ81" i="5" s="1"/>
  <c r="AI80" i="5"/>
  <c r="AK80" i="5" s="1"/>
  <c r="AH80" i="5"/>
  <c r="AJ80" i="5" s="1"/>
  <c r="BP83" i="5"/>
  <c r="BR82" i="5"/>
  <c r="BS80" i="5"/>
  <c r="BQ81" i="5"/>
  <c r="AA81" i="5"/>
  <c r="AC80" i="5"/>
  <c r="Z82" i="5"/>
  <c r="AB81" i="5"/>
  <c r="S83" i="5"/>
  <c r="U82" i="5"/>
  <c r="L83" i="5"/>
  <c r="N82" i="5"/>
  <c r="M81" i="5"/>
  <c r="O80" i="5"/>
  <c r="T81" i="5"/>
  <c r="V80" i="5"/>
  <c r="AP81" i="5" l="1"/>
  <c r="BH81" i="5"/>
  <c r="BG82" i="5"/>
  <c r="BG83" i="5" s="1"/>
  <c r="BJ80" i="5"/>
  <c r="BL80" i="5" s="1"/>
  <c r="BJ81" i="5"/>
  <c r="BL81" i="5" s="1"/>
  <c r="AR81" i="5"/>
  <c r="AT81" i="5" s="1"/>
  <c r="AO82" i="5"/>
  <c r="AQ82" i="5" s="1"/>
  <c r="AS82" i="5" s="1"/>
  <c r="AX82" i="5"/>
  <c r="AX83" i="5" s="1"/>
  <c r="AF82" i="5"/>
  <c r="AH82" i="5" s="1"/>
  <c r="AJ82" i="5" s="1"/>
  <c r="AY81" i="5"/>
  <c r="AQ81" i="5"/>
  <c r="AS81" i="5" s="1"/>
  <c r="AG81" i="5"/>
  <c r="BS81" i="5"/>
  <c r="BQ82" i="5"/>
  <c r="BR83" i="5"/>
  <c r="BP84" i="5"/>
  <c r="Z83" i="5"/>
  <c r="AB82" i="5"/>
  <c r="AA82" i="5"/>
  <c r="AC81" i="5"/>
  <c r="M82" i="5"/>
  <c r="O81" i="5"/>
  <c r="S84" i="5"/>
  <c r="U83" i="5"/>
  <c r="T82" i="5"/>
  <c r="V81" i="5"/>
  <c r="L84" i="5"/>
  <c r="N83" i="5"/>
  <c r="BH82" i="5" l="1"/>
  <c r="AP82" i="5"/>
  <c r="AR82" i="5" s="1"/>
  <c r="AT82" i="5" s="1"/>
  <c r="BJ82" i="5"/>
  <c r="BL82" i="5" s="1"/>
  <c r="BI83" i="5"/>
  <c r="BK83" i="5" s="1"/>
  <c r="BI82" i="5"/>
  <c r="BK82" i="5" s="1"/>
  <c r="AZ83" i="5"/>
  <c r="BB83" i="5" s="1"/>
  <c r="AY82" i="5"/>
  <c r="AY83" i="5" s="1"/>
  <c r="BA81" i="5"/>
  <c r="BC81" i="5" s="1"/>
  <c r="AO83" i="5"/>
  <c r="AZ82" i="5"/>
  <c r="BB82" i="5" s="1"/>
  <c r="AG82" i="5"/>
  <c r="AI82" i="5" s="1"/>
  <c r="AK82" i="5" s="1"/>
  <c r="AI81" i="5"/>
  <c r="AK81" i="5" s="1"/>
  <c r="AF83" i="5"/>
  <c r="BS82" i="5"/>
  <c r="BQ83" i="5"/>
  <c r="BP85" i="5"/>
  <c r="BR84" i="5"/>
  <c r="AA83" i="5"/>
  <c r="AC82" i="5"/>
  <c r="Z84" i="5"/>
  <c r="AB83" i="5"/>
  <c r="L85" i="5"/>
  <c r="N84" i="5"/>
  <c r="T83" i="5"/>
  <c r="V82" i="5"/>
  <c r="S85" i="5"/>
  <c r="U84" i="5"/>
  <c r="M83" i="5"/>
  <c r="O82" i="5"/>
  <c r="AF84" i="5" l="1"/>
  <c r="AX84" i="5"/>
  <c r="BH83" i="5"/>
  <c r="BJ83" i="5" s="1"/>
  <c r="BL83" i="5" s="1"/>
  <c r="AO84" i="5"/>
  <c r="AQ84" i="5" s="1"/>
  <c r="AS84" i="5" s="1"/>
  <c r="BG84" i="5"/>
  <c r="BG85" i="5" s="1"/>
  <c r="AG83" i="5"/>
  <c r="AI83" i="5" s="1"/>
  <c r="AK83" i="5" s="1"/>
  <c r="BA83" i="5"/>
  <c r="BC83" i="5" s="1"/>
  <c r="AQ83" i="5"/>
  <c r="AS83" i="5" s="1"/>
  <c r="BA82" i="5"/>
  <c r="BC82" i="5" s="1"/>
  <c r="AZ84" i="5"/>
  <c r="BB84" i="5" s="1"/>
  <c r="AP83" i="5"/>
  <c r="AR83" i="5" s="1"/>
  <c r="AT83" i="5" s="1"/>
  <c r="AH84" i="5"/>
  <c r="AJ84" i="5" s="1"/>
  <c r="AH83" i="5"/>
  <c r="AJ83" i="5" s="1"/>
  <c r="BR85" i="5"/>
  <c r="BP86" i="5"/>
  <c r="BS83" i="5"/>
  <c r="BQ84" i="5"/>
  <c r="Z85" i="5"/>
  <c r="AB84" i="5"/>
  <c r="AA84" i="5"/>
  <c r="AC83" i="5"/>
  <c r="M84" i="5"/>
  <c r="O83" i="5"/>
  <c r="S86" i="5"/>
  <c r="U85" i="5"/>
  <c r="T84" i="5"/>
  <c r="V83" i="5"/>
  <c r="L86" i="5"/>
  <c r="N85" i="5"/>
  <c r="AO85" i="5" l="1"/>
  <c r="BI85" i="5"/>
  <c r="BK85" i="5" s="1"/>
  <c r="BH84" i="5"/>
  <c r="BI84" i="5"/>
  <c r="BK84" i="5" s="1"/>
  <c r="AP84" i="5"/>
  <c r="AR84" i="5" s="1"/>
  <c r="AT84" i="5" s="1"/>
  <c r="AQ85" i="5"/>
  <c r="AS85" i="5" s="1"/>
  <c r="AY84" i="5"/>
  <c r="BA84" i="5" s="1"/>
  <c r="BC84" i="5" s="1"/>
  <c r="AX85" i="5"/>
  <c r="AZ85" i="5" s="1"/>
  <c r="BB85" i="5" s="1"/>
  <c r="AF85" i="5"/>
  <c r="AG84" i="5"/>
  <c r="BS84" i="5"/>
  <c r="BQ85" i="5"/>
  <c r="BR86" i="5"/>
  <c r="BP87" i="5"/>
  <c r="AA85" i="5"/>
  <c r="AC84" i="5"/>
  <c r="Z86" i="5"/>
  <c r="AB85" i="5"/>
  <c r="L87" i="5"/>
  <c r="N86" i="5"/>
  <c r="T85" i="5"/>
  <c r="V84" i="5"/>
  <c r="S87" i="5"/>
  <c r="U86" i="5"/>
  <c r="M85" i="5"/>
  <c r="O84" i="5"/>
  <c r="AP85" i="5" l="1"/>
  <c r="BG86" i="5"/>
  <c r="BH85" i="5"/>
  <c r="BJ84" i="5"/>
  <c r="BL84" i="5" s="1"/>
  <c r="AY85" i="5"/>
  <c r="BA85" i="5" s="1"/>
  <c r="BC85" i="5" s="1"/>
  <c r="AF86" i="5"/>
  <c r="AH86" i="5" s="1"/>
  <c r="AJ86" i="5" s="1"/>
  <c r="AX86" i="5"/>
  <c r="AR85" i="5"/>
  <c r="AT85" i="5" s="1"/>
  <c r="AO86" i="5"/>
  <c r="AQ86" i="5" s="1"/>
  <c r="AS86" i="5" s="1"/>
  <c r="AG85" i="5"/>
  <c r="AI85" i="5"/>
  <c r="AK85" i="5" s="1"/>
  <c r="AI84" i="5"/>
  <c r="AK84" i="5" s="1"/>
  <c r="AH85" i="5"/>
  <c r="AJ85" i="5" s="1"/>
  <c r="BS85" i="5"/>
  <c r="BQ86" i="5"/>
  <c r="BR87" i="5"/>
  <c r="BP88" i="5"/>
  <c r="Z87" i="5"/>
  <c r="AB86" i="5"/>
  <c r="AA86" i="5"/>
  <c r="AC85" i="5"/>
  <c r="M86" i="5"/>
  <c r="O85" i="5"/>
  <c r="S88" i="5"/>
  <c r="U87" i="5"/>
  <c r="T86" i="5"/>
  <c r="V85" i="5"/>
  <c r="L88" i="5"/>
  <c r="N87" i="5"/>
  <c r="BH86" i="5" l="1"/>
  <c r="BJ85" i="5"/>
  <c r="BL85" i="5" s="1"/>
  <c r="BG87" i="5"/>
  <c r="AX87" i="5"/>
  <c r="AZ87" i="5" s="1"/>
  <c r="BB87" i="5" s="1"/>
  <c r="AY86" i="5"/>
  <c r="BA86" i="5" s="1"/>
  <c r="BC86" i="5" s="1"/>
  <c r="BJ86" i="5"/>
  <c r="BL86" i="5" s="1"/>
  <c r="BI86" i="5"/>
  <c r="BK86" i="5" s="1"/>
  <c r="AO87" i="5"/>
  <c r="AQ87" i="5" s="1"/>
  <c r="AS87" i="5" s="1"/>
  <c r="AZ86" i="5"/>
  <c r="BB86" i="5" s="1"/>
  <c r="AP86" i="5"/>
  <c r="AP87" i="5" s="1"/>
  <c r="AF87" i="5"/>
  <c r="AG86" i="5"/>
  <c r="BS86" i="5"/>
  <c r="BQ87" i="5"/>
  <c r="BR88" i="5"/>
  <c r="BP89" i="5"/>
  <c r="AA87" i="5"/>
  <c r="AC86" i="5"/>
  <c r="Z88" i="5"/>
  <c r="AB87" i="5"/>
  <c r="T87" i="5"/>
  <c r="V86" i="5"/>
  <c r="M87" i="5"/>
  <c r="O86" i="5"/>
  <c r="L89" i="5"/>
  <c r="N88" i="5"/>
  <c r="S89" i="5"/>
  <c r="U88" i="5"/>
  <c r="BG88" i="5" l="1"/>
  <c r="BH87" i="5"/>
  <c r="BJ87" i="5" s="1"/>
  <c r="BL87" i="5" s="1"/>
  <c r="BI87" i="5"/>
  <c r="BK87" i="5" s="1"/>
  <c r="AG87" i="5"/>
  <c r="AI87" i="5" s="1"/>
  <c r="AK87" i="5" s="1"/>
  <c r="AR87" i="5"/>
  <c r="AT87" i="5" s="1"/>
  <c r="AY87" i="5"/>
  <c r="AO88" i="5"/>
  <c r="AQ88" i="5" s="1"/>
  <c r="AS88" i="5" s="1"/>
  <c r="AR86" i="5"/>
  <c r="AT86" i="5" s="1"/>
  <c r="AX88" i="5"/>
  <c r="AF88" i="5"/>
  <c r="AH87" i="5"/>
  <c r="AJ87" i="5" s="1"/>
  <c r="AH88" i="5"/>
  <c r="AJ88" i="5" s="1"/>
  <c r="AI86" i="5"/>
  <c r="AK86" i="5" s="1"/>
  <c r="BS87" i="5"/>
  <c r="BQ88" i="5"/>
  <c r="BP90" i="5"/>
  <c r="BR89" i="5"/>
  <c r="Z89" i="5"/>
  <c r="AB88" i="5"/>
  <c r="AA88" i="5"/>
  <c r="AC87" i="5"/>
  <c r="S90" i="5"/>
  <c r="U89" i="5"/>
  <c r="L90" i="5"/>
  <c r="N89" i="5"/>
  <c r="M88" i="5"/>
  <c r="O87" i="5"/>
  <c r="T88" i="5"/>
  <c r="V87" i="5"/>
  <c r="BG89" i="5" l="1"/>
  <c r="AP88" i="5"/>
  <c r="AR88" i="5" s="1"/>
  <c r="AT88" i="5" s="1"/>
  <c r="BH88" i="5"/>
  <c r="AY88" i="5"/>
  <c r="BA88" i="5" s="1"/>
  <c r="BC88" i="5" s="1"/>
  <c r="BI88" i="5"/>
  <c r="BK88" i="5" s="1"/>
  <c r="BA87" i="5"/>
  <c r="BC87" i="5" s="1"/>
  <c r="AX89" i="5"/>
  <c r="AZ89" i="5" s="1"/>
  <c r="BB89" i="5" s="1"/>
  <c r="AZ88" i="5"/>
  <c r="BB88" i="5" s="1"/>
  <c r="AO89" i="5"/>
  <c r="AG88" i="5"/>
  <c r="AF89" i="5"/>
  <c r="AF90" i="5" s="1"/>
  <c r="BR90" i="5"/>
  <c r="BP91" i="5"/>
  <c r="BS88" i="5"/>
  <c r="BQ89" i="5"/>
  <c r="AA89" i="5"/>
  <c r="AC88" i="5"/>
  <c r="Z90" i="5"/>
  <c r="AB89" i="5"/>
  <c r="T89" i="5"/>
  <c r="V88" i="5"/>
  <c r="M89" i="5"/>
  <c r="O88" i="5"/>
  <c r="L91" i="5"/>
  <c r="N90" i="5"/>
  <c r="S91" i="5"/>
  <c r="U90" i="5"/>
  <c r="BH89" i="5" l="1"/>
  <c r="BJ89" i="5"/>
  <c r="BL89" i="5" s="1"/>
  <c r="BJ88" i="5"/>
  <c r="BL88" i="5" s="1"/>
  <c r="BG90" i="5"/>
  <c r="AO90" i="5"/>
  <c r="AQ90" i="5" s="1"/>
  <c r="AS90" i="5" s="1"/>
  <c r="BI89" i="5"/>
  <c r="BK89" i="5" s="1"/>
  <c r="AQ89" i="5"/>
  <c r="AS89" i="5" s="1"/>
  <c r="AX90" i="5"/>
  <c r="AZ90" i="5" s="1"/>
  <c r="BB90" i="5" s="1"/>
  <c r="AY89" i="5"/>
  <c r="AP89" i="5"/>
  <c r="AG89" i="5"/>
  <c r="AI89" i="5" s="1"/>
  <c r="AK89" i="5" s="1"/>
  <c r="AI88" i="5"/>
  <c r="AK88" i="5" s="1"/>
  <c r="AH90" i="5"/>
  <c r="AJ90" i="5" s="1"/>
  <c r="AH89" i="5"/>
  <c r="AJ89" i="5" s="1"/>
  <c r="BP92" i="5"/>
  <c r="BR91" i="5"/>
  <c r="BS89" i="5"/>
  <c r="BQ90" i="5"/>
  <c r="Z91" i="5"/>
  <c r="AB90" i="5"/>
  <c r="AA90" i="5"/>
  <c r="BH90" i="5" s="1"/>
  <c r="AC89" i="5"/>
  <c r="S92" i="5"/>
  <c r="U91" i="5"/>
  <c r="L92" i="5"/>
  <c r="N91" i="5"/>
  <c r="M90" i="5"/>
  <c r="O89" i="5"/>
  <c r="T90" i="5"/>
  <c r="V89" i="5"/>
  <c r="AO91" i="5" l="1"/>
  <c r="AP90" i="5"/>
  <c r="AY90" i="5"/>
  <c r="BA90" i="5" s="1"/>
  <c r="BC90" i="5" s="1"/>
  <c r="BJ90" i="5"/>
  <c r="BL90" i="5" s="1"/>
  <c r="BG91" i="5"/>
  <c r="BI91" i="5" s="1"/>
  <c r="BK91" i="5" s="1"/>
  <c r="BI90" i="5"/>
  <c r="BK90" i="5" s="1"/>
  <c r="AR89" i="5"/>
  <c r="AT89" i="5" s="1"/>
  <c r="AX91" i="5"/>
  <c r="AF91" i="5"/>
  <c r="AH91" i="5" s="1"/>
  <c r="AJ91" i="5" s="1"/>
  <c r="AQ91" i="5"/>
  <c r="AS91" i="5" s="1"/>
  <c r="BA89" i="5"/>
  <c r="BC89" i="5" s="1"/>
  <c r="AR90" i="5"/>
  <c r="AT90" i="5" s="1"/>
  <c r="AG90" i="5"/>
  <c r="BS90" i="5"/>
  <c r="BQ91" i="5"/>
  <c r="BR92" i="5"/>
  <c r="BP93" i="5"/>
  <c r="AA91" i="5"/>
  <c r="AC90" i="5"/>
  <c r="Z92" i="5"/>
  <c r="AB91" i="5"/>
  <c r="T91" i="5"/>
  <c r="V90" i="5"/>
  <c r="M91" i="5"/>
  <c r="O90" i="5"/>
  <c r="L93" i="5"/>
  <c r="N92" i="5"/>
  <c r="S93" i="5"/>
  <c r="U92" i="5"/>
  <c r="AY91" i="5" l="1"/>
  <c r="BG92" i="5"/>
  <c r="BG93" i="5" s="1"/>
  <c r="BI92" i="5"/>
  <c r="BK92" i="5" s="1"/>
  <c r="AX92" i="5"/>
  <c r="AZ92" i="5" s="1"/>
  <c r="BB92" i="5" s="1"/>
  <c r="BH91" i="5"/>
  <c r="BH92" i="5" s="1"/>
  <c r="BA91" i="5"/>
  <c r="BC91" i="5" s="1"/>
  <c r="AP91" i="5"/>
  <c r="AP92" i="5" s="1"/>
  <c r="AF92" i="5"/>
  <c r="AH92" i="5" s="1"/>
  <c r="AJ92" i="5" s="1"/>
  <c r="AZ91" i="5"/>
  <c r="BB91" i="5" s="1"/>
  <c r="AO92" i="5"/>
  <c r="AG91" i="5"/>
  <c r="AI91" i="5" s="1"/>
  <c r="AK91" i="5" s="1"/>
  <c r="AI90" i="5"/>
  <c r="AK90" i="5" s="1"/>
  <c r="BQ92" i="5"/>
  <c r="BS91" i="5"/>
  <c r="BP94" i="5"/>
  <c r="BR93" i="5"/>
  <c r="Z93" i="5"/>
  <c r="AB92" i="5"/>
  <c r="AA92" i="5"/>
  <c r="AC91" i="5"/>
  <c r="S94" i="5"/>
  <c r="U93" i="5"/>
  <c r="L94" i="5"/>
  <c r="N93" i="5"/>
  <c r="M92" i="5"/>
  <c r="O91" i="5"/>
  <c r="T92" i="5"/>
  <c r="V91" i="5"/>
  <c r="BJ92" i="5" l="1"/>
  <c r="BL92" i="5" s="1"/>
  <c r="BJ91" i="5"/>
  <c r="BL91" i="5" s="1"/>
  <c r="AX93" i="5"/>
  <c r="BI93" i="5"/>
  <c r="BK93" i="5" s="1"/>
  <c r="AO93" i="5"/>
  <c r="AQ93" i="5" s="1"/>
  <c r="AS93" i="5" s="1"/>
  <c r="AZ93" i="5"/>
  <c r="BB93" i="5" s="1"/>
  <c r="AR91" i="5"/>
  <c r="AT91" i="5" s="1"/>
  <c r="AQ92" i="5"/>
  <c r="AS92" i="5" s="1"/>
  <c r="AR92" i="5"/>
  <c r="AT92" i="5" s="1"/>
  <c r="AG92" i="5"/>
  <c r="AY92" i="5"/>
  <c r="AY93" i="5" s="1"/>
  <c r="AI92" i="5"/>
  <c r="AK92" i="5" s="1"/>
  <c r="AF93" i="5"/>
  <c r="BR94" i="5"/>
  <c r="BP95" i="5"/>
  <c r="BS92" i="5"/>
  <c r="BQ93" i="5"/>
  <c r="AA93" i="5"/>
  <c r="AC92" i="5"/>
  <c r="Z94" i="5"/>
  <c r="BG94" i="5" s="1"/>
  <c r="AB93" i="5"/>
  <c r="T93" i="5"/>
  <c r="V92" i="5"/>
  <c r="M93" i="5"/>
  <c r="O92" i="5"/>
  <c r="L95" i="5"/>
  <c r="N94" i="5"/>
  <c r="S95" i="5"/>
  <c r="U94" i="5"/>
  <c r="AP93" i="5" l="1"/>
  <c r="AR93" i="5" s="1"/>
  <c r="AT93" i="5" s="1"/>
  <c r="BI94" i="5"/>
  <c r="BK94" i="5" s="1"/>
  <c r="BH93" i="5"/>
  <c r="BJ93" i="5" s="1"/>
  <c r="BL93" i="5" s="1"/>
  <c r="BA92" i="5"/>
  <c r="BC92" i="5" s="1"/>
  <c r="AG93" i="5"/>
  <c r="AI93" i="5" s="1"/>
  <c r="AK93" i="5" s="1"/>
  <c r="BA93" i="5"/>
  <c r="BC93" i="5" s="1"/>
  <c r="AO94" i="5"/>
  <c r="AQ94" i="5" s="1"/>
  <c r="AS94" i="5" s="1"/>
  <c r="AF94" i="5"/>
  <c r="AH94" i="5" s="1"/>
  <c r="AJ94" i="5" s="1"/>
  <c r="AX94" i="5"/>
  <c r="AH93" i="5"/>
  <c r="AJ93" i="5" s="1"/>
  <c r="BR95" i="5"/>
  <c r="BP96" i="5"/>
  <c r="BQ94" i="5"/>
  <c r="BS93" i="5"/>
  <c r="Z95" i="5"/>
  <c r="AB94" i="5"/>
  <c r="AA94" i="5"/>
  <c r="AC93" i="5"/>
  <c r="S96" i="5"/>
  <c r="U95" i="5"/>
  <c r="L96" i="5"/>
  <c r="N95" i="5"/>
  <c r="M94" i="5"/>
  <c r="O93" i="5"/>
  <c r="T94" i="5"/>
  <c r="V93" i="5"/>
  <c r="AY94" i="5" l="1"/>
  <c r="BH94" i="5"/>
  <c r="BG95" i="5"/>
  <c r="BG96" i="5" s="1"/>
  <c r="AF95" i="5"/>
  <c r="AH95" i="5" s="1"/>
  <c r="AJ95" i="5" s="1"/>
  <c r="AX95" i="5"/>
  <c r="AZ95" i="5" s="1"/>
  <c r="BB95" i="5" s="1"/>
  <c r="AO95" i="5"/>
  <c r="AO96" i="5" s="1"/>
  <c r="AZ94" i="5"/>
  <c r="BB94" i="5" s="1"/>
  <c r="AG94" i="5"/>
  <c r="AI94" i="5" s="1"/>
  <c r="AK94" i="5" s="1"/>
  <c r="BA94" i="5"/>
  <c r="BC94" i="5" s="1"/>
  <c r="AP94" i="5"/>
  <c r="BS94" i="5"/>
  <c r="BQ95" i="5"/>
  <c r="BR96" i="5"/>
  <c r="BP97" i="5"/>
  <c r="AA95" i="5"/>
  <c r="AC94" i="5"/>
  <c r="Z96" i="5"/>
  <c r="AB95" i="5"/>
  <c r="T95" i="5"/>
  <c r="V94" i="5"/>
  <c r="M95" i="5"/>
  <c r="O94" i="5"/>
  <c r="L97" i="5"/>
  <c r="N96" i="5"/>
  <c r="S97" i="5"/>
  <c r="U96" i="5"/>
  <c r="BH95" i="5" l="1"/>
  <c r="BJ94" i="5"/>
  <c r="BL94" i="5" s="1"/>
  <c r="BI96" i="5"/>
  <c r="BK96" i="5" s="1"/>
  <c r="AY95" i="5"/>
  <c r="BA95" i="5" s="1"/>
  <c r="BC95" i="5" s="1"/>
  <c r="BJ95" i="5"/>
  <c r="BL95" i="5" s="1"/>
  <c r="BI95" i="5"/>
  <c r="BK95" i="5" s="1"/>
  <c r="AP95" i="5"/>
  <c r="AR95" i="5" s="1"/>
  <c r="AT95" i="5" s="1"/>
  <c r="AQ96" i="5"/>
  <c r="AS96" i="5" s="1"/>
  <c r="AQ95" i="5"/>
  <c r="AS95" i="5" s="1"/>
  <c r="AX96" i="5"/>
  <c r="AR94" i="5"/>
  <c r="AT94" i="5" s="1"/>
  <c r="AF96" i="5"/>
  <c r="AF97" i="5" s="1"/>
  <c r="AG95" i="5"/>
  <c r="BS95" i="5"/>
  <c r="BQ96" i="5"/>
  <c r="BR97" i="5"/>
  <c r="BP98" i="5"/>
  <c r="Z97" i="5"/>
  <c r="AB96" i="5"/>
  <c r="AA96" i="5"/>
  <c r="AC95" i="5"/>
  <c r="S98" i="5"/>
  <c r="U97" i="5"/>
  <c r="L98" i="5"/>
  <c r="N97" i="5"/>
  <c r="M96" i="5"/>
  <c r="O95" i="5"/>
  <c r="T96" i="5"/>
  <c r="V95" i="5"/>
  <c r="AP96" i="5" l="1"/>
  <c r="BH96" i="5"/>
  <c r="BJ96" i="5" s="1"/>
  <c r="BL96" i="5" s="1"/>
  <c r="AY96" i="5"/>
  <c r="BA96" i="5" s="1"/>
  <c r="BC96" i="5" s="1"/>
  <c r="AG96" i="5"/>
  <c r="AI96" i="5" s="1"/>
  <c r="AK96" i="5" s="1"/>
  <c r="BG97" i="5"/>
  <c r="AX97" i="5"/>
  <c r="AZ97" i="5" s="1"/>
  <c r="BB97" i="5" s="1"/>
  <c r="AZ96" i="5"/>
  <c r="BB96" i="5" s="1"/>
  <c r="AR96" i="5"/>
  <c r="AT96" i="5" s="1"/>
  <c r="AO97" i="5"/>
  <c r="AH96" i="5"/>
  <c r="AJ96" i="5" s="1"/>
  <c r="AH97" i="5"/>
  <c r="AJ97" i="5" s="1"/>
  <c r="AI95" i="5"/>
  <c r="AK95" i="5" s="1"/>
  <c r="BS96" i="5"/>
  <c r="BQ97" i="5"/>
  <c r="BP99" i="5"/>
  <c r="BR98" i="5"/>
  <c r="AA97" i="5"/>
  <c r="AC96" i="5"/>
  <c r="Z98" i="5"/>
  <c r="AB97" i="5"/>
  <c r="T97" i="5"/>
  <c r="V96" i="5"/>
  <c r="M97" i="5"/>
  <c r="O96" i="5"/>
  <c r="L99" i="5"/>
  <c r="N98" i="5"/>
  <c r="S99" i="5"/>
  <c r="U98" i="5"/>
  <c r="AY97" i="5" l="1"/>
  <c r="BH97" i="5"/>
  <c r="BJ97" i="5" s="1"/>
  <c r="BL97" i="5" s="1"/>
  <c r="BG98" i="5"/>
  <c r="BG99" i="5" s="1"/>
  <c r="BI97" i="5"/>
  <c r="BK97" i="5" s="1"/>
  <c r="AO98" i="5"/>
  <c r="AQ98" i="5"/>
  <c r="AS98" i="5" s="1"/>
  <c r="AG97" i="5"/>
  <c r="AI97" i="5" s="1"/>
  <c r="AK97" i="5" s="1"/>
  <c r="BA97" i="5"/>
  <c r="BC97" i="5" s="1"/>
  <c r="AQ97" i="5"/>
  <c r="AS97" i="5" s="1"/>
  <c r="AX98" i="5"/>
  <c r="AP97" i="5"/>
  <c r="AR97" i="5" s="1"/>
  <c r="AT97" i="5" s="1"/>
  <c r="AF98" i="5"/>
  <c r="AH98" i="5" s="1"/>
  <c r="AJ98" i="5" s="1"/>
  <c r="BS97" i="5"/>
  <c r="BQ98" i="5"/>
  <c r="BR99" i="5"/>
  <c r="BP100" i="5"/>
  <c r="Z99" i="5"/>
  <c r="AB98" i="5"/>
  <c r="AA98" i="5"/>
  <c r="AC97" i="5"/>
  <c r="S100" i="5"/>
  <c r="U99" i="5"/>
  <c r="L100" i="5"/>
  <c r="N99" i="5"/>
  <c r="M98" i="5"/>
  <c r="O97" i="5"/>
  <c r="T98" i="5"/>
  <c r="V97" i="5"/>
  <c r="BI99" i="5" l="1"/>
  <c r="BK99" i="5" s="1"/>
  <c r="BI98" i="5"/>
  <c r="BK98" i="5" s="1"/>
  <c r="BH98" i="5"/>
  <c r="BH99" i="5" s="1"/>
  <c r="AX99" i="5"/>
  <c r="AZ99" i="5"/>
  <c r="BB99" i="5" s="1"/>
  <c r="AO99" i="5"/>
  <c r="AQ99" i="5" s="1"/>
  <c r="AS99" i="5" s="1"/>
  <c r="AP98" i="5"/>
  <c r="AZ98" i="5"/>
  <c r="BB98" i="5" s="1"/>
  <c r="AY98" i="5"/>
  <c r="AF99" i="5"/>
  <c r="AH99" i="5"/>
  <c r="AJ99" i="5" s="1"/>
  <c r="AG98" i="5"/>
  <c r="AG99" i="5" s="1"/>
  <c r="BS98" i="5"/>
  <c r="BQ99" i="5"/>
  <c r="BR100" i="5"/>
  <c r="BP101" i="5"/>
  <c r="AA99" i="5"/>
  <c r="AC98" i="5"/>
  <c r="Z100" i="5"/>
  <c r="AB99" i="5"/>
  <c r="T99" i="5"/>
  <c r="V98" i="5"/>
  <c r="M99" i="5"/>
  <c r="O98" i="5"/>
  <c r="L101" i="5"/>
  <c r="N100" i="5"/>
  <c r="S101" i="5"/>
  <c r="U100" i="5"/>
  <c r="BJ99" i="5" l="1"/>
  <c r="BL99" i="5" s="1"/>
  <c r="BG100" i="5"/>
  <c r="BI100" i="5" s="1"/>
  <c r="BK100" i="5" s="1"/>
  <c r="BJ98" i="5"/>
  <c r="BL98" i="5" s="1"/>
  <c r="AP99" i="5"/>
  <c r="AR99" i="5" s="1"/>
  <c r="AT99" i="5" s="1"/>
  <c r="AY99" i="5"/>
  <c r="BA98" i="5"/>
  <c r="BC98" i="5" s="1"/>
  <c r="AR98" i="5"/>
  <c r="AT98" i="5" s="1"/>
  <c r="AO100" i="5"/>
  <c r="AX100" i="5"/>
  <c r="AI98" i="5"/>
  <c r="AK98" i="5" s="1"/>
  <c r="AF100" i="5"/>
  <c r="AI99" i="5"/>
  <c r="AK99" i="5" s="1"/>
  <c r="BS99" i="5"/>
  <c r="BQ100" i="5"/>
  <c r="BR101" i="5"/>
  <c r="BP102" i="5"/>
  <c r="Z101" i="5"/>
  <c r="AB100" i="5"/>
  <c r="AA100" i="5"/>
  <c r="AC99" i="5"/>
  <c r="S102" i="5"/>
  <c r="U101" i="5"/>
  <c r="L102" i="5"/>
  <c r="N101" i="5"/>
  <c r="M100" i="5"/>
  <c r="O99" i="5"/>
  <c r="T100" i="5"/>
  <c r="V99" i="5"/>
  <c r="AY100" i="5" l="1"/>
  <c r="AG100" i="5"/>
  <c r="BG101" i="5"/>
  <c r="BI101" i="5" s="1"/>
  <c r="BK101" i="5" s="1"/>
  <c r="BH100" i="5"/>
  <c r="BH101" i="5" s="1"/>
  <c r="BA99" i="5"/>
  <c r="BC99" i="5" s="1"/>
  <c r="AX101" i="5"/>
  <c r="AX102" i="5" s="1"/>
  <c r="AO101" i="5"/>
  <c r="AO102" i="5" s="1"/>
  <c r="AQ100" i="5"/>
  <c r="AS100" i="5" s="1"/>
  <c r="AZ100" i="5"/>
  <c r="BB100" i="5" s="1"/>
  <c r="BA100" i="5"/>
  <c r="BC100" i="5" s="1"/>
  <c r="AP100" i="5"/>
  <c r="AF101" i="5"/>
  <c r="AH101" i="5" s="1"/>
  <c r="AJ101" i="5" s="1"/>
  <c r="AI100" i="5"/>
  <c r="AK100" i="5" s="1"/>
  <c r="AH100" i="5"/>
  <c r="AJ100" i="5" s="1"/>
  <c r="BR102" i="5"/>
  <c r="BP103" i="5"/>
  <c r="BS100" i="5"/>
  <c r="BQ101" i="5"/>
  <c r="AA101" i="5"/>
  <c r="AC100" i="5"/>
  <c r="Z102" i="5"/>
  <c r="AB101" i="5"/>
  <c r="T101" i="5"/>
  <c r="V100" i="5"/>
  <c r="M101" i="5"/>
  <c r="O100" i="5"/>
  <c r="L103" i="5"/>
  <c r="N102" i="5"/>
  <c r="S103" i="5"/>
  <c r="U102" i="5"/>
  <c r="BJ101" i="5" l="1"/>
  <c r="BL101" i="5" s="1"/>
  <c r="BG102" i="5"/>
  <c r="BJ100" i="5"/>
  <c r="BL100" i="5" s="1"/>
  <c r="AQ101" i="5"/>
  <c r="AS101" i="5" s="1"/>
  <c r="AP101" i="5"/>
  <c r="AP102" i="5" s="1"/>
  <c r="AG101" i="5"/>
  <c r="AI101" i="5" s="1"/>
  <c r="AK101" i="5" s="1"/>
  <c r="AR100" i="5"/>
  <c r="AT100" i="5" s="1"/>
  <c r="AZ101" i="5"/>
  <c r="BB101" i="5" s="1"/>
  <c r="AZ102" i="5"/>
  <c r="BB102" i="5" s="1"/>
  <c r="AQ102" i="5"/>
  <c r="AS102" i="5" s="1"/>
  <c r="AY101" i="5"/>
  <c r="AF102" i="5"/>
  <c r="BR103" i="5"/>
  <c r="BP104" i="5"/>
  <c r="BQ102" i="5"/>
  <c r="BS101" i="5"/>
  <c r="Z103" i="5"/>
  <c r="AB102" i="5"/>
  <c r="AA102" i="5"/>
  <c r="AC101" i="5"/>
  <c r="S104" i="5"/>
  <c r="U103" i="5"/>
  <c r="L104" i="5"/>
  <c r="N103" i="5"/>
  <c r="M102" i="5"/>
  <c r="O101" i="5"/>
  <c r="T102" i="5"/>
  <c r="V101" i="5"/>
  <c r="BG103" i="5" l="1"/>
  <c r="AX103" i="5"/>
  <c r="BI103" i="5"/>
  <c r="BK103" i="5" s="1"/>
  <c r="BH102" i="5"/>
  <c r="BI102" i="5"/>
  <c r="BK102" i="5" s="1"/>
  <c r="AY102" i="5"/>
  <c r="BA102" i="5" s="1"/>
  <c r="BC102" i="5" s="1"/>
  <c r="BA101" i="5"/>
  <c r="BC101" i="5" s="1"/>
  <c r="AR101" i="5"/>
  <c r="AT101" i="5" s="1"/>
  <c r="AF103" i="5"/>
  <c r="AH103" i="5" s="1"/>
  <c r="AJ103" i="5" s="1"/>
  <c r="AZ103" i="5"/>
  <c r="BB103" i="5" s="1"/>
  <c r="AR102" i="5"/>
  <c r="AT102" i="5" s="1"/>
  <c r="AO103" i="5"/>
  <c r="AH102" i="5"/>
  <c r="AJ102" i="5" s="1"/>
  <c r="AG102" i="5"/>
  <c r="BS102" i="5"/>
  <c r="BQ103" i="5"/>
  <c r="BP105" i="5"/>
  <c r="BR104" i="5"/>
  <c r="AA103" i="5"/>
  <c r="AC102" i="5"/>
  <c r="Z104" i="5"/>
  <c r="AB103" i="5"/>
  <c r="T103" i="5"/>
  <c r="V102" i="5"/>
  <c r="M103" i="5"/>
  <c r="O102" i="5"/>
  <c r="L105" i="5"/>
  <c r="N104" i="5"/>
  <c r="S105" i="5"/>
  <c r="U104" i="5"/>
  <c r="BH103" i="5" l="1"/>
  <c r="BG104" i="5"/>
  <c r="AP103" i="5"/>
  <c r="AR103" i="5" s="1"/>
  <c r="AT103" i="5" s="1"/>
  <c r="BJ103" i="5"/>
  <c r="BL103" i="5" s="1"/>
  <c r="AY103" i="5"/>
  <c r="BA103" i="5" s="1"/>
  <c r="BC103" i="5" s="1"/>
  <c r="AG103" i="5"/>
  <c r="AI103" i="5" s="1"/>
  <c r="AK103" i="5" s="1"/>
  <c r="BJ102" i="5"/>
  <c r="BL102" i="5" s="1"/>
  <c r="AO104" i="5"/>
  <c r="AQ104" i="5" s="1"/>
  <c r="AS104" i="5" s="1"/>
  <c r="AF104" i="5"/>
  <c r="AH104" i="5" s="1"/>
  <c r="AJ104" i="5" s="1"/>
  <c r="AQ103" i="5"/>
  <c r="AS103" i="5" s="1"/>
  <c r="AI102" i="5"/>
  <c r="AK102" i="5" s="1"/>
  <c r="AX104" i="5"/>
  <c r="BS103" i="5"/>
  <c r="BQ104" i="5"/>
  <c r="BP106" i="5"/>
  <c r="BR105" i="5"/>
  <c r="Z105" i="5"/>
  <c r="AB104" i="5"/>
  <c r="AA104" i="5"/>
  <c r="AC103" i="5"/>
  <c r="S106" i="5"/>
  <c r="U105" i="5"/>
  <c r="L106" i="5"/>
  <c r="N105" i="5"/>
  <c r="M104" i="5"/>
  <c r="O103" i="5"/>
  <c r="T104" i="5"/>
  <c r="V103" i="5"/>
  <c r="BG105" i="5" l="1"/>
  <c r="BI105" i="5"/>
  <c r="BK105" i="5" s="1"/>
  <c r="BH104" i="5"/>
  <c r="BI104" i="5"/>
  <c r="BK104" i="5" s="1"/>
  <c r="AX105" i="5"/>
  <c r="AZ105" i="5" s="1"/>
  <c r="BB105" i="5" s="1"/>
  <c r="AG104" i="5"/>
  <c r="AI104" i="5" s="1"/>
  <c r="AK104" i="5" s="1"/>
  <c r="AP104" i="5"/>
  <c r="AZ104" i="5"/>
  <c r="BB104" i="5" s="1"/>
  <c r="AY104" i="5"/>
  <c r="AO105" i="5"/>
  <c r="AF105" i="5"/>
  <c r="BR106" i="5"/>
  <c r="BP107" i="5"/>
  <c r="BS104" i="5"/>
  <c r="BQ105" i="5"/>
  <c r="AA105" i="5"/>
  <c r="AC104" i="5"/>
  <c r="Z106" i="5"/>
  <c r="AB105" i="5"/>
  <c r="T105" i="5"/>
  <c r="V104" i="5"/>
  <c r="M105" i="5"/>
  <c r="O104" i="5"/>
  <c r="L107" i="5"/>
  <c r="N106" i="5"/>
  <c r="S107" i="5"/>
  <c r="U106" i="5"/>
  <c r="AP105" i="5" l="1"/>
  <c r="BH105" i="5"/>
  <c r="BJ105" i="5" s="1"/>
  <c r="BL105" i="5" s="1"/>
  <c r="BJ104" i="5"/>
  <c r="BL104" i="5" s="1"/>
  <c r="BG106" i="5"/>
  <c r="AO106" i="5"/>
  <c r="AQ106" i="5" s="1"/>
  <c r="AS106" i="5" s="1"/>
  <c r="AY105" i="5"/>
  <c r="BA105" i="5" s="1"/>
  <c r="BC105" i="5" s="1"/>
  <c r="AR105" i="5"/>
  <c r="AT105" i="5" s="1"/>
  <c r="AR104" i="5"/>
  <c r="AT104" i="5" s="1"/>
  <c r="AX106" i="5"/>
  <c r="BA104" i="5"/>
  <c r="BC104" i="5" s="1"/>
  <c r="AQ105" i="5"/>
  <c r="AS105" i="5" s="1"/>
  <c r="AF106" i="5"/>
  <c r="AH106" i="5" s="1"/>
  <c r="AJ106" i="5" s="1"/>
  <c r="AH105" i="5"/>
  <c r="AJ105" i="5" s="1"/>
  <c r="AG105" i="5"/>
  <c r="BS105" i="5"/>
  <c r="BQ106" i="5"/>
  <c r="BP108" i="5"/>
  <c r="BR107" i="5"/>
  <c r="Z107" i="5"/>
  <c r="AB106" i="5"/>
  <c r="AA106" i="5"/>
  <c r="AC105" i="5"/>
  <c r="S108" i="5"/>
  <c r="U107" i="5"/>
  <c r="L108" i="5"/>
  <c r="N107" i="5"/>
  <c r="M106" i="5"/>
  <c r="O105" i="5"/>
  <c r="T106" i="5"/>
  <c r="V105" i="5"/>
  <c r="AP106" i="5" l="1"/>
  <c r="BG107" i="5"/>
  <c r="BH106" i="5"/>
  <c r="BJ106" i="5" s="1"/>
  <c r="BL106" i="5" s="1"/>
  <c r="AG106" i="5"/>
  <c r="AI106" i="5" s="1"/>
  <c r="AK106" i="5" s="1"/>
  <c r="BI106" i="5"/>
  <c r="BK106" i="5" s="1"/>
  <c r="AY106" i="5"/>
  <c r="BA106" i="5" s="1"/>
  <c r="BC106" i="5" s="1"/>
  <c r="AF107" i="5"/>
  <c r="AH107" i="5" s="1"/>
  <c r="AJ107" i="5" s="1"/>
  <c r="AX107" i="5"/>
  <c r="AR106" i="5"/>
  <c r="AT106" i="5" s="1"/>
  <c r="AZ106" i="5"/>
  <c r="BB106" i="5" s="1"/>
  <c r="AO107" i="5"/>
  <c r="AQ107" i="5" s="1"/>
  <c r="AS107" i="5" s="1"/>
  <c r="AI105" i="5"/>
  <c r="AK105" i="5" s="1"/>
  <c r="BR108" i="5"/>
  <c r="BP109" i="5"/>
  <c r="BS106" i="5"/>
  <c r="BQ107" i="5"/>
  <c r="AA107" i="5"/>
  <c r="AC106" i="5"/>
  <c r="Z108" i="5"/>
  <c r="AB107" i="5"/>
  <c r="T107" i="5"/>
  <c r="V106" i="5"/>
  <c r="M107" i="5"/>
  <c r="O106" i="5"/>
  <c r="L109" i="5"/>
  <c r="N108" i="5"/>
  <c r="S109" i="5"/>
  <c r="U108" i="5"/>
  <c r="BG108" i="5" l="1"/>
  <c r="AY107" i="5"/>
  <c r="BA107" i="5" s="1"/>
  <c r="BC107" i="5" s="1"/>
  <c r="BH107" i="5"/>
  <c r="BJ107" i="5" s="1"/>
  <c r="BL107" i="5" s="1"/>
  <c r="BI108" i="5"/>
  <c r="BK108" i="5" s="1"/>
  <c r="BI107" i="5"/>
  <c r="BK107" i="5" s="1"/>
  <c r="AF108" i="5"/>
  <c r="AH108" i="5" s="1"/>
  <c r="AJ108" i="5" s="1"/>
  <c r="AX108" i="5"/>
  <c r="AG107" i="5"/>
  <c r="AI107" i="5" s="1"/>
  <c r="AK107" i="5" s="1"/>
  <c r="AO108" i="5"/>
  <c r="AZ107" i="5"/>
  <c r="BB107" i="5" s="1"/>
  <c r="AP107" i="5"/>
  <c r="BR109" i="5"/>
  <c r="BP110" i="5"/>
  <c r="BQ108" i="5"/>
  <c r="BS107" i="5"/>
  <c r="Z109" i="5"/>
  <c r="AB108" i="5"/>
  <c r="AA108" i="5"/>
  <c r="AC107" i="5"/>
  <c r="S110" i="5"/>
  <c r="U109" i="5"/>
  <c r="L110" i="5"/>
  <c r="N109" i="5"/>
  <c r="M108" i="5"/>
  <c r="O107" i="5"/>
  <c r="T108" i="5"/>
  <c r="V107" i="5"/>
  <c r="BH108" i="5" l="1"/>
  <c r="BG109" i="5"/>
  <c r="AP108" i="5"/>
  <c r="AX109" i="5"/>
  <c r="AR108" i="5"/>
  <c r="AT108" i="5" s="1"/>
  <c r="AZ108" i="5"/>
  <c r="BB108" i="5" s="1"/>
  <c r="AY108" i="5"/>
  <c r="BA108" i="5" s="1"/>
  <c r="BC108" i="5" s="1"/>
  <c r="AO109" i="5"/>
  <c r="AQ109" i="5" s="1"/>
  <c r="AS109" i="5" s="1"/>
  <c r="AQ108" i="5"/>
  <c r="AS108" i="5" s="1"/>
  <c r="AR107" i="5"/>
  <c r="AT107" i="5" s="1"/>
  <c r="AG108" i="5"/>
  <c r="AG109" i="5" s="1"/>
  <c r="AF109" i="5"/>
  <c r="BS108" i="5"/>
  <c r="BQ109" i="5"/>
  <c r="BR110" i="5"/>
  <c r="BP111" i="5"/>
  <c r="AA109" i="5"/>
  <c r="AC108" i="5"/>
  <c r="Z110" i="5"/>
  <c r="AB109" i="5"/>
  <c r="T109" i="5"/>
  <c r="V108" i="5"/>
  <c r="M109" i="5"/>
  <c r="O108" i="5"/>
  <c r="L111" i="5"/>
  <c r="N110" i="5"/>
  <c r="S111" i="5"/>
  <c r="U110" i="5"/>
  <c r="BH109" i="5" l="1"/>
  <c r="BG110" i="5"/>
  <c r="BJ108" i="5"/>
  <c r="BL108" i="5" s="1"/>
  <c r="BJ109" i="5"/>
  <c r="BL109" i="5" s="1"/>
  <c r="BI109" i="5"/>
  <c r="BK109" i="5" s="1"/>
  <c r="AX110" i="5"/>
  <c r="AZ110" i="5" s="1"/>
  <c r="BB110" i="5" s="1"/>
  <c r="AR109" i="5"/>
  <c r="AT109" i="5" s="1"/>
  <c r="AO110" i="5"/>
  <c r="AQ110" i="5" s="1"/>
  <c r="AS110" i="5" s="1"/>
  <c r="AY109" i="5"/>
  <c r="AF110" i="5"/>
  <c r="AH110" i="5" s="1"/>
  <c r="AJ110" i="5" s="1"/>
  <c r="AZ109" i="5"/>
  <c r="BB109" i="5" s="1"/>
  <c r="AP109" i="5"/>
  <c r="AI108" i="5"/>
  <c r="AK108" i="5" s="1"/>
  <c r="AI109" i="5"/>
  <c r="AK109" i="5" s="1"/>
  <c r="AH109" i="5"/>
  <c r="AJ109" i="5" s="1"/>
  <c r="BR111" i="5"/>
  <c r="BP112" i="5"/>
  <c r="BQ110" i="5"/>
  <c r="BS109" i="5"/>
  <c r="Z111" i="5"/>
  <c r="AB110" i="5"/>
  <c r="AA110" i="5"/>
  <c r="AC109" i="5"/>
  <c r="S112" i="5"/>
  <c r="U111" i="5"/>
  <c r="L112" i="5"/>
  <c r="N111" i="5"/>
  <c r="M110" i="5"/>
  <c r="O109" i="5"/>
  <c r="T110" i="5"/>
  <c r="V109" i="5"/>
  <c r="BG111" i="5" l="1"/>
  <c r="BI111" i="5"/>
  <c r="BK111" i="5" s="1"/>
  <c r="BI110" i="5"/>
  <c r="BK110" i="5" s="1"/>
  <c r="AY110" i="5"/>
  <c r="BA110" i="5" s="1"/>
  <c r="BC110" i="5" s="1"/>
  <c r="BH110" i="5"/>
  <c r="BH111" i="5" s="1"/>
  <c r="AP110" i="5"/>
  <c r="AR110" i="5" s="1"/>
  <c r="AT110" i="5" s="1"/>
  <c r="AY111" i="5"/>
  <c r="AX111" i="5"/>
  <c r="AZ111" i="5" s="1"/>
  <c r="BB111" i="5" s="1"/>
  <c r="AO111" i="5"/>
  <c r="AG110" i="5"/>
  <c r="BA109" i="5"/>
  <c r="BC109" i="5" s="1"/>
  <c r="AI110" i="5"/>
  <c r="AK110" i="5" s="1"/>
  <c r="AF111" i="5"/>
  <c r="AH111" i="5" s="1"/>
  <c r="AJ111" i="5" s="1"/>
  <c r="BR112" i="5"/>
  <c r="BP113" i="5"/>
  <c r="BS110" i="5"/>
  <c r="BQ111" i="5"/>
  <c r="AA111" i="5"/>
  <c r="AC110" i="5"/>
  <c r="Z112" i="5"/>
  <c r="AB111" i="5"/>
  <c r="S113" i="5"/>
  <c r="U112" i="5"/>
  <c r="M111" i="5"/>
  <c r="O110" i="5"/>
  <c r="T111" i="5"/>
  <c r="V110" i="5"/>
  <c r="L113" i="5"/>
  <c r="N112" i="5"/>
  <c r="AP111" i="5" l="1"/>
  <c r="AR111" i="5" s="1"/>
  <c r="AT111" i="5" s="1"/>
  <c r="BJ111" i="5"/>
  <c r="BL111" i="5" s="1"/>
  <c r="BJ110" i="5"/>
  <c r="BL110" i="5" s="1"/>
  <c r="BG112" i="5"/>
  <c r="AO112" i="5"/>
  <c r="AQ112" i="5"/>
  <c r="AS112" i="5" s="1"/>
  <c r="BA111" i="5"/>
  <c r="BC111" i="5" s="1"/>
  <c r="AQ111" i="5"/>
  <c r="AS111" i="5" s="1"/>
  <c r="AX112" i="5"/>
  <c r="AF112" i="5"/>
  <c r="AG111" i="5"/>
  <c r="BS111" i="5"/>
  <c r="BQ112" i="5"/>
  <c r="BP114" i="5"/>
  <c r="BR113" i="5"/>
  <c r="Z113" i="5"/>
  <c r="AB112" i="5"/>
  <c r="AA112" i="5"/>
  <c r="AC111" i="5"/>
  <c r="L114" i="5"/>
  <c r="N113" i="5"/>
  <c r="T112" i="5"/>
  <c r="V111" i="5"/>
  <c r="M112" i="5"/>
  <c r="O111" i="5"/>
  <c r="S114" i="5"/>
  <c r="U113" i="5"/>
  <c r="BG113" i="5" l="1"/>
  <c r="BH112" i="5"/>
  <c r="BI113" i="5"/>
  <c r="BK113" i="5" s="1"/>
  <c r="BI112" i="5"/>
  <c r="BK112" i="5" s="1"/>
  <c r="AF113" i="5"/>
  <c r="AH113" i="5" s="1"/>
  <c r="AJ113" i="5" s="1"/>
  <c r="AX113" i="5"/>
  <c r="AZ113" i="5" s="1"/>
  <c r="BB113" i="5" s="1"/>
  <c r="AY112" i="5"/>
  <c r="BA112" i="5" s="1"/>
  <c r="BC112" i="5" s="1"/>
  <c r="AZ112" i="5"/>
  <c r="BB112" i="5" s="1"/>
  <c r="AO113" i="5"/>
  <c r="AQ113" i="5" s="1"/>
  <c r="AS113" i="5" s="1"/>
  <c r="AG112" i="5"/>
  <c r="AI112" i="5" s="1"/>
  <c r="AK112" i="5" s="1"/>
  <c r="AP112" i="5"/>
  <c r="AH112" i="5"/>
  <c r="AJ112" i="5" s="1"/>
  <c r="AI111" i="5"/>
  <c r="AK111" i="5" s="1"/>
  <c r="BS112" i="5"/>
  <c r="BQ113" i="5"/>
  <c r="BP115" i="5"/>
  <c r="BR114" i="5"/>
  <c r="AA113" i="5"/>
  <c r="AC112" i="5"/>
  <c r="Z114" i="5"/>
  <c r="AB113" i="5"/>
  <c r="S115" i="5"/>
  <c r="U114" i="5"/>
  <c r="M113" i="5"/>
  <c r="O112" i="5"/>
  <c r="T113" i="5"/>
  <c r="V112" i="5"/>
  <c r="L115" i="5"/>
  <c r="N114" i="5"/>
  <c r="BH113" i="5" l="1"/>
  <c r="BJ113" i="5"/>
  <c r="BL113" i="5" s="1"/>
  <c r="BG114" i="5"/>
  <c r="AO114" i="5"/>
  <c r="AQ114" i="5" s="1"/>
  <c r="AS114" i="5" s="1"/>
  <c r="AF114" i="5"/>
  <c r="AH114" i="5" s="1"/>
  <c r="AJ114" i="5" s="1"/>
  <c r="AX114" i="5"/>
  <c r="AZ114" i="5" s="1"/>
  <c r="BB114" i="5" s="1"/>
  <c r="BJ112" i="5"/>
  <c r="BL112" i="5" s="1"/>
  <c r="AG113" i="5"/>
  <c r="AI113" i="5" s="1"/>
  <c r="AK113" i="5" s="1"/>
  <c r="AP113" i="5"/>
  <c r="AY113" i="5"/>
  <c r="BA113" i="5" s="1"/>
  <c r="BC113" i="5" s="1"/>
  <c r="AR112" i="5"/>
  <c r="AT112" i="5" s="1"/>
  <c r="AR113" i="5"/>
  <c r="AT113" i="5" s="1"/>
  <c r="BR115" i="5"/>
  <c r="BP116" i="5"/>
  <c r="BQ114" i="5"/>
  <c r="BS113" i="5"/>
  <c r="Z115" i="5"/>
  <c r="AB114" i="5"/>
  <c r="AA114" i="5"/>
  <c r="BH114" i="5" s="1"/>
  <c r="AC113" i="5"/>
  <c r="T114" i="5"/>
  <c r="V113" i="5"/>
  <c r="M114" i="5"/>
  <c r="O113" i="5"/>
  <c r="L116" i="5"/>
  <c r="N115" i="5"/>
  <c r="S116" i="5"/>
  <c r="U115" i="5"/>
  <c r="AO115" i="5" l="1"/>
  <c r="BG115" i="5"/>
  <c r="BJ114" i="5"/>
  <c r="BL114" i="5" s="1"/>
  <c r="BI114" i="5"/>
  <c r="BK114" i="5" s="1"/>
  <c r="AQ115" i="5"/>
  <c r="AS115" i="5" s="1"/>
  <c r="AX115" i="5"/>
  <c r="AY114" i="5"/>
  <c r="AY115" i="5" s="1"/>
  <c r="AP114" i="5"/>
  <c r="AG114" i="5"/>
  <c r="AF115" i="5"/>
  <c r="BP117" i="5"/>
  <c r="BR116" i="5"/>
  <c r="BS114" i="5"/>
  <c r="BQ115" i="5"/>
  <c r="AA115" i="5"/>
  <c r="BH115" i="5" s="1"/>
  <c r="AC114" i="5"/>
  <c r="Z116" i="5"/>
  <c r="AB115" i="5"/>
  <c r="S117" i="5"/>
  <c r="U116" i="5"/>
  <c r="L117" i="5"/>
  <c r="N116" i="5"/>
  <c r="M115" i="5"/>
  <c r="O114" i="5"/>
  <c r="T115" i="5"/>
  <c r="V114" i="5"/>
  <c r="BJ115" i="5" l="1"/>
  <c r="BL115" i="5" s="1"/>
  <c r="BG116" i="5"/>
  <c r="AP115" i="5"/>
  <c r="AR115" i="5" s="1"/>
  <c r="AT115" i="5" s="1"/>
  <c r="BI115" i="5"/>
  <c r="BK115" i="5" s="1"/>
  <c r="BA114" i="5"/>
  <c r="BC114" i="5" s="1"/>
  <c r="AR114" i="5"/>
  <c r="AT114" i="5" s="1"/>
  <c r="BA115" i="5"/>
  <c r="BC115" i="5" s="1"/>
  <c r="AX116" i="5"/>
  <c r="AZ115" i="5"/>
  <c r="BB115" i="5" s="1"/>
  <c r="AO116" i="5"/>
  <c r="AG115" i="5"/>
  <c r="AI115" i="5" s="1"/>
  <c r="AK115" i="5" s="1"/>
  <c r="AF116" i="5"/>
  <c r="AH116" i="5" s="1"/>
  <c r="AJ116" i="5" s="1"/>
  <c r="AI114" i="5"/>
  <c r="AK114" i="5" s="1"/>
  <c r="AH115" i="5"/>
  <c r="AJ115" i="5" s="1"/>
  <c r="BS115" i="5"/>
  <c r="BQ116" i="5"/>
  <c r="BR117" i="5"/>
  <c r="BP118" i="5"/>
  <c r="Z117" i="5"/>
  <c r="AB116" i="5"/>
  <c r="AA116" i="5"/>
  <c r="AC115" i="5"/>
  <c r="T116" i="5"/>
  <c r="V115" i="5"/>
  <c r="M116" i="5"/>
  <c r="O115" i="5"/>
  <c r="L118" i="5"/>
  <c r="N117" i="5"/>
  <c r="S118" i="5"/>
  <c r="U117" i="5"/>
  <c r="BG117" i="5" l="1"/>
  <c r="AY116" i="5"/>
  <c r="BA116" i="5" s="1"/>
  <c r="BC116" i="5" s="1"/>
  <c r="BI117" i="5"/>
  <c r="BK117" i="5" s="1"/>
  <c r="BI116" i="5"/>
  <c r="BK116" i="5" s="1"/>
  <c r="BH116" i="5"/>
  <c r="AX117" i="5"/>
  <c r="AZ117" i="5" s="1"/>
  <c r="BB117" i="5" s="1"/>
  <c r="AZ116" i="5"/>
  <c r="BB116" i="5" s="1"/>
  <c r="AO117" i="5"/>
  <c r="AQ117" i="5" s="1"/>
  <c r="AS117" i="5" s="1"/>
  <c r="AQ116" i="5"/>
  <c r="AS116" i="5" s="1"/>
  <c r="AP116" i="5"/>
  <c r="AF117" i="5"/>
  <c r="AG116" i="5"/>
  <c r="BS116" i="5"/>
  <c r="BQ117" i="5"/>
  <c r="BR118" i="5"/>
  <c r="BP119" i="5"/>
  <c r="AA117" i="5"/>
  <c r="AC116" i="5"/>
  <c r="Z118" i="5"/>
  <c r="AB117" i="5"/>
  <c r="S119" i="5"/>
  <c r="U118" i="5"/>
  <c r="L119" i="5"/>
  <c r="N118" i="5"/>
  <c r="M117" i="5"/>
  <c r="O116" i="5"/>
  <c r="T117" i="5"/>
  <c r="V116" i="5"/>
  <c r="AP117" i="5" l="1"/>
  <c r="AR116" i="5"/>
  <c r="AT116" i="5" s="1"/>
  <c r="BH117" i="5"/>
  <c r="AX118" i="5"/>
  <c r="AZ118" i="5" s="1"/>
  <c r="BB118" i="5" s="1"/>
  <c r="BJ116" i="5"/>
  <c r="BL116" i="5" s="1"/>
  <c r="AG117" i="5"/>
  <c r="AI117" i="5" s="1"/>
  <c r="AK117" i="5" s="1"/>
  <c r="BG118" i="5"/>
  <c r="BI118" i="5" s="1"/>
  <c r="BK118" i="5" s="1"/>
  <c r="AO118" i="5"/>
  <c r="AR117" i="5"/>
  <c r="AT117" i="5" s="1"/>
  <c r="AY117" i="5"/>
  <c r="AI116" i="5"/>
  <c r="AK116" i="5" s="1"/>
  <c r="AF118" i="5"/>
  <c r="AH117" i="5"/>
  <c r="AJ117" i="5" s="1"/>
  <c r="BR119" i="5"/>
  <c r="BP120" i="5"/>
  <c r="BS117" i="5"/>
  <c r="BQ118" i="5"/>
  <c r="Z119" i="5"/>
  <c r="AB118" i="5"/>
  <c r="AA118" i="5"/>
  <c r="AC117" i="5"/>
  <c r="T118" i="5"/>
  <c r="V117" i="5"/>
  <c r="L120" i="5"/>
  <c r="N119" i="5"/>
  <c r="M118" i="5"/>
  <c r="O117" i="5"/>
  <c r="S120" i="5"/>
  <c r="U119" i="5"/>
  <c r="BH118" i="5" l="1"/>
  <c r="AX119" i="5"/>
  <c r="AZ119" i="5" s="1"/>
  <c r="BB119" i="5" s="1"/>
  <c r="BJ118" i="5"/>
  <c r="BL118" i="5" s="1"/>
  <c r="AF119" i="5"/>
  <c r="BG119" i="5"/>
  <c r="BJ117" i="5"/>
  <c r="BL117" i="5" s="1"/>
  <c r="AO119" i="5"/>
  <c r="AQ118" i="5"/>
  <c r="AS118" i="5" s="1"/>
  <c r="AP118" i="5"/>
  <c r="AY118" i="5"/>
  <c r="BA117" i="5"/>
  <c r="BC117" i="5" s="1"/>
  <c r="AH118" i="5"/>
  <c r="AJ118" i="5" s="1"/>
  <c r="AH119" i="5"/>
  <c r="AJ119" i="5" s="1"/>
  <c r="AG118" i="5"/>
  <c r="BR120" i="5"/>
  <c r="BP121" i="5"/>
  <c r="BS118" i="5"/>
  <c r="BQ119" i="5"/>
  <c r="Z120" i="5"/>
  <c r="AB119" i="5"/>
  <c r="AA119" i="5"/>
  <c r="AC118" i="5"/>
  <c r="M119" i="5"/>
  <c r="O118" i="5"/>
  <c r="T119" i="5"/>
  <c r="V118" i="5"/>
  <c r="S121" i="5"/>
  <c r="U120" i="5"/>
  <c r="L121" i="5"/>
  <c r="N120" i="5"/>
  <c r="AG119" i="5" l="1"/>
  <c r="BG120" i="5"/>
  <c r="AX120" i="5"/>
  <c r="BI120" i="5"/>
  <c r="BK120" i="5" s="1"/>
  <c r="AY119" i="5"/>
  <c r="AP119" i="5"/>
  <c r="AR119" i="5" s="1"/>
  <c r="AT119" i="5" s="1"/>
  <c r="BH119" i="5"/>
  <c r="BI119" i="5"/>
  <c r="BK119" i="5" s="1"/>
  <c r="AI118" i="5"/>
  <c r="AK118" i="5" s="1"/>
  <c r="AO120" i="5"/>
  <c r="AQ120" i="5" s="1"/>
  <c r="AS120" i="5" s="1"/>
  <c r="BA118" i="5"/>
  <c r="BC118" i="5" s="1"/>
  <c r="AQ119" i="5"/>
  <c r="AS119" i="5" s="1"/>
  <c r="AR118" i="5"/>
  <c r="AT118" i="5" s="1"/>
  <c r="AZ120" i="5"/>
  <c r="BB120" i="5" s="1"/>
  <c r="BA119" i="5"/>
  <c r="BC119" i="5" s="1"/>
  <c r="AI119" i="5"/>
  <c r="AK119" i="5" s="1"/>
  <c r="AF120" i="5"/>
  <c r="AH120" i="5" s="1"/>
  <c r="AJ120" i="5" s="1"/>
  <c r="BP122" i="5"/>
  <c r="BR121" i="5"/>
  <c r="BS119" i="5"/>
  <c r="BQ120" i="5"/>
  <c r="AA120" i="5"/>
  <c r="AC119" i="5"/>
  <c r="Z121" i="5"/>
  <c r="BG121" i="5" s="1"/>
  <c r="AB120" i="5"/>
  <c r="L122" i="5"/>
  <c r="N121" i="5"/>
  <c r="T120" i="5"/>
  <c r="V119" i="5"/>
  <c r="S122" i="5"/>
  <c r="U121" i="5"/>
  <c r="M120" i="5"/>
  <c r="O119" i="5"/>
  <c r="BH120" i="5" l="1"/>
  <c r="BJ120" i="5"/>
  <c r="BL120" i="5" s="1"/>
  <c r="BI121" i="5"/>
  <c r="BK121" i="5" s="1"/>
  <c r="BJ119" i="5"/>
  <c r="BL119" i="5" s="1"/>
  <c r="AP120" i="5"/>
  <c r="AY120" i="5"/>
  <c r="BA120" i="5" s="1"/>
  <c r="BC120" i="5" s="1"/>
  <c r="AO121" i="5"/>
  <c r="AX121" i="5"/>
  <c r="AZ121" i="5" s="1"/>
  <c r="BB121" i="5" s="1"/>
  <c r="AF121" i="5"/>
  <c r="AG120" i="5"/>
  <c r="BS120" i="5"/>
  <c r="BQ121" i="5"/>
  <c r="BR122" i="5"/>
  <c r="BP123" i="5"/>
  <c r="AA121" i="5"/>
  <c r="AC120" i="5"/>
  <c r="Z122" i="5"/>
  <c r="AB121" i="5"/>
  <c r="T121" i="5"/>
  <c r="V120" i="5"/>
  <c r="M121" i="5"/>
  <c r="O120" i="5"/>
  <c r="S123" i="5"/>
  <c r="U122" i="5"/>
  <c r="L123" i="5"/>
  <c r="N122" i="5"/>
  <c r="BH121" i="5" l="1"/>
  <c r="BG122" i="5"/>
  <c r="AP121" i="5"/>
  <c r="AR121" i="5" s="1"/>
  <c r="AT121" i="5" s="1"/>
  <c r="BA121" i="5"/>
  <c r="BC121" i="5" s="1"/>
  <c r="AF122" i="5"/>
  <c r="AH122" i="5" s="1"/>
  <c r="AJ122" i="5" s="1"/>
  <c r="AX122" i="5"/>
  <c r="AZ122" i="5" s="1"/>
  <c r="BB122" i="5" s="1"/>
  <c r="AR120" i="5"/>
  <c r="AT120" i="5" s="1"/>
  <c r="AO122" i="5"/>
  <c r="AY121" i="5"/>
  <c r="AQ121" i="5"/>
  <c r="AS121" i="5" s="1"/>
  <c r="AG121" i="5"/>
  <c r="AI121" i="5" s="1"/>
  <c r="AK121" i="5" s="1"/>
  <c r="AH121" i="5"/>
  <c r="AJ121" i="5" s="1"/>
  <c r="AI120" i="5"/>
  <c r="AK120" i="5" s="1"/>
  <c r="BP124" i="5"/>
  <c r="BR123" i="5"/>
  <c r="BS121" i="5"/>
  <c r="BQ122" i="5"/>
  <c r="Z123" i="5"/>
  <c r="AB122" i="5"/>
  <c r="AA122" i="5"/>
  <c r="AC121" i="5"/>
  <c r="L124" i="5"/>
  <c r="N123" i="5"/>
  <c r="S124" i="5"/>
  <c r="U123" i="5"/>
  <c r="M122" i="5"/>
  <c r="O121" i="5"/>
  <c r="T122" i="5"/>
  <c r="V121" i="5"/>
  <c r="AP122" i="5" l="1"/>
  <c r="BG123" i="5"/>
  <c r="BH122" i="5"/>
  <c r="AY122" i="5"/>
  <c r="BA122" i="5" s="1"/>
  <c r="BC122" i="5" s="1"/>
  <c r="BI122" i="5"/>
  <c r="BK122" i="5" s="1"/>
  <c r="AF123" i="5"/>
  <c r="AH123" i="5" s="1"/>
  <c r="AJ123" i="5" s="1"/>
  <c r="BI123" i="5"/>
  <c r="BK123" i="5" s="1"/>
  <c r="BJ121" i="5"/>
  <c r="BL121" i="5" s="1"/>
  <c r="AO123" i="5"/>
  <c r="AX123" i="5"/>
  <c r="AZ123" i="5" s="1"/>
  <c r="BB123" i="5" s="1"/>
  <c r="AR122" i="5"/>
  <c r="AT122" i="5" s="1"/>
  <c r="AQ122" i="5"/>
  <c r="AS122" i="5" s="1"/>
  <c r="AQ123" i="5"/>
  <c r="AS123" i="5" s="1"/>
  <c r="AG122" i="5"/>
  <c r="AI122" i="5" s="1"/>
  <c r="AK122" i="5" s="1"/>
  <c r="BS122" i="5"/>
  <c r="BQ123" i="5"/>
  <c r="BR124" i="5"/>
  <c r="BP125" i="5"/>
  <c r="AA123" i="5"/>
  <c r="AC122" i="5"/>
  <c r="Z124" i="5"/>
  <c r="AB123" i="5"/>
  <c r="T123" i="5"/>
  <c r="V122" i="5"/>
  <c r="M123" i="5"/>
  <c r="O122" i="5"/>
  <c r="S125" i="5"/>
  <c r="U124" i="5"/>
  <c r="L125" i="5"/>
  <c r="N124" i="5"/>
  <c r="BG124" i="5" l="1"/>
  <c r="BH123" i="5"/>
  <c r="BJ122" i="5"/>
  <c r="BL122" i="5" s="1"/>
  <c r="BJ123" i="5"/>
  <c r="BL123" i="5" s="1"/>
  <c r="AF124" i="5"/>
  <c r="AH124" i="5" s="1"/>
  <c r="AJ124" i="5" s="1"/>
  <c r="AZ124" i="5"/>
  <c r="BB124" i="5" s="1"/>
  <c r="AO124" i="5"/>
  <c r="AQ124" i="5" s="1"/>
  <c r="AS124" i="5" s="1"/>
  <c r="AY123" i="5"/>
  <c r="BA123" i="5" s="1"/>
  <c r="BC123" i="5" s="1"/>
  <c r="AX124" i="5"/>
  <c r="AP123" i="5"/>
  <c r="AG123" i="5"/>
  <c r="AI123" i="5" s="1"/>
  <c r="AK123" i="5" s="1"/>
  <c r="BP126" i="5"/>
  <c r="BR125" i="5"/>
  <c r="BQ124" i="5"/>
  <c r="BS123" i="5"/>
  <c r="Z125" i="5"/>
  <c r="AB124" i="5"/>
  <c r="AA124" i="5"/>
  <c r="AC123" i="5"/>
  <c r="L126" i="5"/>
  <c r="N125" i="5"/>
  <c r="S126" i="5"/>
  <c r="U125" i="5"/>
  <c r="M124" i="5"/>
  <c r="O123" i="5"/>
  <c r="T124" i="5"/>
  <c r="V123" i="5"/>
  <c r="AG124" i="5" l="1"/>
  <c r="BH124" i="5"/>
  <c r="BG125" i="5"/>
  <c r="BI125" i="5" s="1"/>
  <c r="BK125" i="5" s="1"/>
  <c r="BI124" i="5"/>
  <c r="BK124" i="5" s="1"/>
  <c r="AP124" i="5"/>
  <c r="AR124" i="5" s="1"/>
  <c r="AT124" i="5" s="1"/>
  <c r="AX125" i="5"/>
  <c r="AZ125" i="5" s="1"/>
  <c r="BB125" i="5" s="1"/>
  <c r="AY124" i="5"/>
  <c r="BA124" i="5" s="1"/>
  <c r="BC124" i="5" s="1"/>
  <c r="AO125" i="5"/>
  <c r="AQ125" i="5" s="1"/>
  <c r="AS125" i="5" s="1"/>
  <c r="AR123" i="5"/>
  <c r="AT123" i="5" s="1"/>
  <c r="AI124" i="5"/>
  <c r="AK124" i="5" s="1"/>
  <c r="AF125" i="5"/>
  <c r="BS124" i="5"/>
  <c r="BQ125" i="5"/>
  <c r="BR126" i="5"/>
  <c r="BP127" i="5"/>
  <c r="AA125" i="5"/>
  <c r="AC124" i="5"/>
  <c r="Z126" i="5"/>
  <c r="AB125" i="5"/>
  <c r="T125" i="5"/>
  <c r="V124" i="5"/>
  <c r="M125" i="5"/>
  <c r="O124" i="5"/>
  <c r="S127" i="5"/>
  <c r="U126" i="5"/>
  <c r="L127" i="5"/>
  <c r="N126" i="5"/>
  <c r="BG126" i="5" l="1"/>
  <c r="BH125" i="5"/>
  <c r="BJ125" i="5" s="1"/>
  <c r="BL125" i="5" s="1"/>
  <c r="BJ124" i="5"/>
  <c r="BL124" i="5" s="1"/>
  <c r="AO126" i="5"/>
  <c r="AQ126" i="5" s="1"/>
  <c r="AS126" i="5" s="1"/>
  <c r="AY125" i="5"/>
  <c r="BA125" i="5" s="1"/>
  <c r="BC125" i="5" s="1"/>
  <c r="AX126" i="5"/>
  <c r="AZ126" i="5" s="1"/>
  <c r="BB126" i="5" s="1"/>
  <c r="AP125" i="5"/>
  <c r="AR125" i="5" s="1"/>
  <c r="AT125" i="5" s="1"/>
  <c r="AF126" i="5"/>
  <c r="AH125" i="5"/>
  <c r="AJ125" i="5" s="1"/>
  <c r="AH126" i="5"/>
  <c r="AJ126" i="5" s="1"/>
  <c r="AG125" i="5"/>
  <c r="BR127" i="5"/>
  <c r="BP128" i="5"/>
  <c r="BQ126" i="5"/>
  <c r="BS125" i="5"/>
  <c r="Z127" i="5"/>
  <c r="AB126" i="5"/>
  <c r="AA126" i="5"/>
  <c r="AC125" i="5"/>
  <c r="L128" i="5"/>
  <c r="N127" i="5"/>
  <c r="S128" i="5"/>
  <c r="U127" i="5"/>
  <c r="M126" i="5"/>
  <c r="O125" i="5"/>
  <c r="T126" i="5"/>
  <c r="V125" i="5"/>
  <c r="BH126" i="5" l="1"/>
  <c r="BJ126" i="5"/>
  <c r="BL126" i="5" s="1"/>
  <c r="BG127" i="5"/>
  <c r="BI127" i="5" s="1"/>
  <c r="BK127" i="5" s="1"/>
  <c r="BI126" i="5"/>
  <c r="BK126" i="5" s="1"/>
  <c r="AP126" i="5"/>
  <c r="AR126" i="5" s="1"/>
  <c r="AT126" i="5" s="1"/>
  <c r="AX127" i="5"/>
  <c r="AZ127" i="5" s="1"/>
  <c r="BB127" i="5" s="1"/>
  <c r="AY126" i="5"/>
  <c r="BA126" i="5" s="1"/>
  <c r="BC126" i="5" s="1"/>
  <c r="AO127" i="5"/>
  <c r="AG126" i="5"/>
  <c r="AI126" i="5"/>
  <c r="AK126" i="5" s="1"/>
  <c r="AI125" i="5"/>
  <c r="AK125" i="5" s="1"/>
  <c r="AF127" i="5"/>
  <c r="BS126" i="5"/>
  <c r="BQ127" i="5"/>
  <c r="BR128" i="5"/>
  <c r="BP129" i="5"/>
  <c r="AA127" i="5"/>
  <c r="AC126" i="5"/>
  <c r="Z128" i="5"/>
  <c r="AB127" i="5"/>
  <c r="T127" i="5"/>
  <c r="V126" i="5"/>
  <c r="M127" i="5"/>
  <c r="O126" i="5"/>
  <c r="S129" i="5"/>
  <c r="U128" i="5"/>
  <c r="L129" i="5"/>
  <c r="N128" i="5"/>
  <c r="BG128" i="5" l="1"/>
  <c r="BI128" i="5"/>
  <c r="BK128" i="5" s="1"/>
  <c r="BH127" i="5"/>
  <c r="BH128" i="5" s="1"/>
  <c r="AO128" i="5"/>
  <c r="AQ128" i="5" s="1"/>
  <c r="AS128" i="5" s="1"/>
  <c r="AG127" i="5"/>
  <c r="AI127" i="5" s="1"/>
  <c r="AK127" i="5" s="1"/>
  <c r="AY127" i="5"/>
  <c r="AX128" i="5"/>
  <c r="AQ127" i="5"/>
  <c r="AS127" i="5" s="1"/>
  <c r="AP127" i="5"/>
  <c r="AF128" i="5"/>
  <c r="AH127" i="5"/>
  <c r="AJ127" i="5" s="1"/>
  <c r="BS127" i="5"/>
  <c r="BQ128" i="5"/>
  <c r="BP130" i="5"/>
  <c r="BR129" i="5"/>
  <c r="Z129" i="5"/>
  <c r="AB128" i="5"/>
  <c r="AA128" i="5"/>
  <c r="AC127" i="5"/>
  <c r="M128" i="5"/>
  <c r="O127" i="5"/>
  <c r="L130" i="5"/>
  <c r="N129" i="5"/>
  <c r="S130" i="5"/>
  <c r="U129" i="5"/>
  <c r="T128" i="5"/>
  <c r="V127" i="5"/>
  <c r="BJ127" i="5" l="1"/>
  <c r="BL127" i="5" s="1"/>
  <c r="BJ128" i="5"/>
  <c r="BL128" i="5" s="1"/>
  <c r="BG129" i="5"/>
  <c r="AG128" i="5"/>
  <c r="AY128" i="5"/>
  <c r="AP128" i="5"/>
  <c r="AO129" i="5"/>
  <c r="AX129" i="5"/>
  <c r="AZ128" i="5"/>
  <c r="BB128" i="5" s="1"/>
  <c r="AR127" i="5"/>
  <c r="AT127" i="5" s="1"/>
  <c r="BA127" i="5"/>
  <c r="BC127" i="5" s="1"/>
  <c r="AF129" i="5"/>
  <c r="AI128" i="5"/>
  <c r="AK128" i="5" s="1"/>
  <c r="AH129" i="5"/>
  <c r="AJ129" i="5" s="1"/>
  <c r="AH128" i="5"/>
  <c r="AJ128" i="5" s="1"/>
  <c r="BP131" i="5"/>
  <c r="BR130" i="5"/>
  <c r="BS128" i="5"/>
  <c r="BQ129" i="5"/>
  <c r="AA129" i="5"/>
  <c r="AC128" i="5"/>
  <c r="Z130" i="5"/>
  <c r="AB129" i="5"/>
  <c r="T129" i="5"/>
  <c r="V128" i="5"/>
  <c r="L131" i="5"/>
  <c r="N130" i="5"/>
  <c r="S131" i="5"/>
  <c r="U130" i="5"/>
  <c r="M129" i="5"/>
  <c r="O128" i="5"/>
  <c r="BH129" i="5" l="1"/>
  <c r="AP129" i="5"/>
  <c r="BG130" i="5"/>
  <c r="BI129" i="5"/>
  <c r="BK129" i="5" s="1"/>
  <c r="AO130" i="5"/>
  <c r="AQ130" i="5" s="1"/>
  <c r="AS130" i="5" s="1"/>
  <c r="AY129" i="5"/>
  <c r="BA129" i="5" s="1"/>
  <c r="BC129" i="5" s="1"/>
  <c r="AR128" i="5"/>
  <c r="AT128" i="5" s="1"/>
  <c r="BA128" i="5"/>
  <c r="BC128" i="5" s="1"/>
  <c r="AX130" i="5"/>
  <c r="AZ130" i="5"/>
  <c r="BB130" i="5" s="1"/>
  <c r="AQ129" i="5"/>
  <c r="AS129" i="5" s="1"/>
  <c r="AR129" i="5"/>
  <c r="AT129" i="5" s="1"/>
  <c r="AZ129" i="5"/>
  <c r="BB129" i="5" s="1"/>
  <c r="AF130" i="5"/>
  <c r="AF131" i="5" s="1"/>
  <c r="AG129" i="5"/>
  <c r="BS129" i="5"/>
  <c r="BQ130" i="5"/>
  <c r="BR131" i="5"/>
  <c r="BP132" i="5"/>
  <c r="Z131" i="5"/>
  <c r="AX131" i="5" s="1"/>
  <c r="AB130" i="5"/>
  <c r="AA130" i="5"/>
  <c r="AC129" i="5"/>
  <c r="M130" i="5"/>
  <c r="O129" i="5"/>
  <c r="S132" i="5"/>
  <c r="U131" i="5"/>
  <c r="L132" i="5"/>
  <c r="N131" i="5"/>
  <c r="T130" i="5"/>
  <c r="V129" i="5"/>
  <c r="BG131" i="5" l="1"/>
  <c r="BH130" i="5"/>
  <c r="BI130" i="5"/>
  <c r="BK130" i="5" s="1"/>
  <c r="AP130" i="5"/>
  <c r="AR130" i="5" s="1"/>
  <c r="AT130" i="5" s="1"/>
  <c r="BJ130" i="5"/>
  <c r="BL130" i="5" s="1"/>
  <c r="AO131" i="5"/>
  <c r="AQ131" i="5" s="1"/>
  <c r="AS131" i="5" s="1"/>
  <c r="BI131" i="5"/>
  <c r="BK131" i="5" s="1"/>
  <c r="BJ129" i="5"/>
  <c r="BL129" i="5" s="1"/>
  <c r="AG130" i="5"/>
  <c r="AZ131" i="5"/>
  <c r="BB131" i="5" s="1"/>
  <c r="AY130" i="5"/>
  <c r="BA130" i="5" s="1"/>
  <c r="BC130" i="5" s="1"/>
  <c r="AI130" i="5"/>
  <c r="AK130" i="5" s="1"/>
  <c r="AI129" i="5"/>
  <c r="AK129" i="5" s="1"/>
  <c r="AH131" i="5"/>
  <c r="AJ131" i="5" s="1"/>
  <c r="AH130" i="5"/>
  <c r="AJ130" i="5" s="1"/>
  <c r="BR132" i="5"/>
  <c r="BP133" i="5"/>
  <c r="BS130" i="5"/>
  <c r="BQ131" i="5"/>
  <c r="AA131" i="5"/>
  <c r="AC130" i="5"/>
  <c r="Z132" i="5"/>
  <c r="AB131" i="5"/>
  <c r="T131" i="5"/>
  <c r="V130" i="5"/>
  <c r="L133" i="5"/>
  <c r="N132" i="5"/>
  <c r="S133" i="5"/>
  <c r="U132" i="5"/>
  <c r="M131" i="5"/>
  <c r="O130" i="5"/>
  <c r="AX132" i="5" l="1"/>
  <c r="BG132" i="5"/>
  <c r="BI132" i="5" s="1"/>
  <c r="BK132" i="5" s="1"/>
  <c r="BH131" i="5"/>
  <c r="AY131" i="5"/>
  <c r="AP131" i="5"/>
  <c r="AZ132" i="5"/>
  <c r="BB132" i="5" s="1"/>
  <c r="AO132" i="5"/>
  <c r="AF132" i="5"/>
  <c r="AG131" i="5"/>
  <c r="BR133" i="5"/>
  <c r="BP134" i="5"/>
  <c r="BS131" i="5"/>
  <c r="BQ132" i="5"/>
  <c r="Z133" i="5"/>
  <c r="AB132" i="5"/>
  <c r="AA132" i="5"/>
  <c r="AC131" i="5"/>
  <c r="M132" i="5"/>
  <c r="O131" i="5"/>
  <c r="S134" i="5"/>
  <c r="U133" i="5"/>
  <c r="L134" i="5"/>
  <c r="N133" i="5"/>
  <c r="T132" i="5"/>
  <c r="V131" i="5"/>
  <c r="BH132" i="5" l="1"/>
  <c r="BJ131" i="5"/>
  <c r="BL131" i="5" s="1"/>
  <c r="BJ132" i="5"/>
  <c r="BL132" i="5" s="1"/>
  <c r="BG133" i="5"/>
  <c r="AO133" i="5"/>
  <c r="AQ133" i="5" s="1"/>
  <c r="AS133" i="5" s="1"/>
  <c r="AP132" i="5"/>
  <c r="AR132" i="5" s="1"/>
  <c r="AT132" i="5" s="1"/>
  <c r="AY132" i="5"/>
  <c r="BA132" i="5" s="1"/>
  <c r="BC132" i="5" s="1"/>
  <c r="AG132" i="5"/>
  <c r="AI132" i="5" s="1"/>
  <c r="AK132" i="5" s="1"/>
  <c r="AR131" i="5"/>
  <c r="AT131" i="5" s="1"/>
  <c r="BA131" i="5"/>
  <c r="BC131" i="5" s="1"/>
  <c r="AQ132" i="5"/>
  <c r="AS132" i="5" s="1"/>
  <c r="AX133" i="5"/>
  <c r="AF133" i="5"/>
  <c r="AH133" i="5" s="1"/>
  <c r="AJ133" i="5" s="1"/>
  <c r="AH132" i="5"/>
  <c r="AJ132" i="5" s="1"/>
  <c r="AI131" i="5"/>
  <c r="AK131" i="5" s="1"/>
  <c r="BR134" i="5"/>
  <c r="BP135" i="5"/>
  <c r="BS132" i="5"/>
  <c r="BQ133" i="5"/>
  <c r="AA133" i="5"/>
  <c r="BH133" i="5" s="1"/>
  <c r="AC132" i="5"/>
  <c r="Z134" i="5"/>
  <c r="AB133" i="5"/>
  <c r="T133" i="5"/>
  <c r="V132" i="5"/>
  <c r="L135" i="5"/>
  <c r="N134" i="5"/>
  <c r="S135" i="5"/>
  <c r="U134" i="5"/>
  <c r="M133" i="5"/>
  <c r="O132" i="5"/>
  <c r="BG134" i="5" l="1"/>
  <c r="BI134" i="5"/>
  <c r="BK134" i="5" s="1"/>
  <c r="BJ133" i="5"/>
  <c r="BL133" i="5" s="1"/>
  <c r="BI133" i="5"/>
  <c r="BK133" i="5" s="1"/>
  <c r="AX134" i="5"/>
  <c r="AZ134" i="5" s="1"/>
  <c r="BB134" i="5" s="1"/>
  <c r="AZ133" i="5"/>
  <c r="BB133" i="5" s="1"/>
  <c r="AF134" i="5"/>
  <c r="AH134" i="5" s="1"/>
  <c r="AJ134" i="5" s="1"/>
  <c r="AO134" i="5"/>
  <c r="AY133" i="5"/>
  <c r="BA133" i="5" s="1"/>
  <c r="BC133" i="5" s="1"/>
  <c r="AP133" i="5"/>
  <c r="AG133" i="5"/>
  <c r="AG134" i="5" s="1"/>
  <c r="BS133" i="5"/>
  <c r="BQ134" i="5"/>
  <c r="BR135" i="5"/>
  <c r="BP136" i="5"/>
  <c r="Z135" i="5"/>
  <c r="AB134" i="5"/>
  <c r="AA134" i="5"/>
  <c r="AC133" i="5"/>
  <c r="L136" i="5"/>
  <c r="N135" i="5"/>
  <c r="M134" i="5"/>
  <c r="O133" i="5"/>
  <c r="S136" i="5"/>
  <c r="U135" i="5"/>
  <c r="T134" i="5"/>
  <c r="V133" i="5"/>
  <c r="BH134" i="5" l="1"/>
  <c r="BG135" i="5"/>
  <c r="BI135" i="5" s="1"/>
  <c r="BK135" i="5" s="1"/>
  <c r="AO135" i="5"/>
  <c r="AQ135" i="5" s="1"/>
  <c r="AS135" i="5" s="1"/>
  <c r="AP134" i="5"/>
  <c r="AR134" i="5" s="1"/>
  <c r="AT134" i="5" s="1"/>
  <c r="AR133" i="5"/>
  <c r="AT133" i="5" s="1"/>
  <c r="AY134" i="5"/>
  <c r="BA134" i="5" s="1"/>
  <c r="BC134" i="5" s="1"/>
  <c r="AQ134" i="5"/>
  <c r="AS134" i="5" s="1"/>
  <c r="AX135" i="5"/>
  <c r="AI133" i="5"/>
  <c r="AK133" i="5" s="1"/>
  <c r="AI134" i="5"/>
  <c r="AK134" i="5" s="1"/>
  <c r="AF135" i="5"/>
  <c r="BS134" i="5"/>
  <c r="BQ135" i="5"/>
  <c r="BR136" i="5"/>
  <c r="BP137" i="5"/>
  <c r="AA135" i="5"/>
  <c r="AC134" i="5"/>
  <c r="Z136" i="5"/>
  <c r="AB135" i="5"/>
  <c r="T135" i="5"/>
  <c r="V134" i="5"/>
  <c r="M135" i="5"/>
  <c r="O134" i="5"/>
  <c r="S137" i="5"/>
  <c r="U136" i="5"/>
  <c r="L137" i="5"/>
  <c r="N136" i="5"/>
  <c r="BH135" i="5" l="1"/>
  <c r="AX136" i="5"/>
  <c r="BG136" i="5"/>
  <c r="BG137" i="5" s="1"/>
  <c r="BJ134" i="5"/>
  <c r="BL134" i="5" s="1"/>
  <c r="AZ136" i="5"/>
  <c r="BB136" i="5" s="1"/>
  <c r="AO136" i="5"/>
  <c r="AO137" i="5" s="1"/>
  <c r="AG135" i="5"/>
  <c r="AI135" i="5" s="1"/>
  <c r="AK135" i="5" s="1"/>
  <c r="AY135" i="5"/>
  <c r="AZ135" i="5"/>
  <c r="BB135" i="5" s="1"/>
  <c r="AP135" i="5"/>
  <c r="AF136" i="5"/>
  <c r="AF137" i="5" s="1"/>
  <c r="AH135" i="5"/>
  <c r="AJ135" i="5" s="1"/>
  <c r="BP138" i="5"/>
  <c r="BR137" i="5"/>
  <c r="BS135" i="5"/>
  <c r="BQ136" i="5"/>
  <c r="Z137" i="5"/>
  <c r="AB136" i="5"/>
  <c r="AA136" i="5"/>
  <c r="AC135" i="5"/>
  <c r="L138" i="5"/>
  <c r="N137" i="5"/>
  <c r="S138" i="5"/>
  <c r="U137" i="5"/>
  <c r="M136" i="5"/>
  <c r="O135" i="5"/>
  <c r="T136" i="5"/>
  <c r="V135" i="5"/>
  <c r="AH136" i="5" l="1"/>
  <c r="AJ136" i="5" s="1"/>
  <c r="BI137" i="5"/>
  <c r="BK137" i="5" s="1"/>
  <c r="BH136" i="5"/>
  <c r="AY136" i="5"/>
  <c r="BA136" i="5" s="1"/>
  <c r="BC136" i="5" s="1"/>
  <c r="BJ135" i="5"/>
  <c r="BL135" i="5" s="1"/>
  <c r="BI136" i="5"/>
  <c r="BK136" i="5" s="1"/>
  <c r="AP136" i="5"/>
  <c r="AR136" i="5" s="1"/>
  <c r="AT136" i="5" s="1"/>
  <c r="AQ136" i="5"/>
  <c r="AS136" i="5" s="1"/>
  <c r="AR135" i="5"/>
  <c r="AT135" i="5" s="1"/>
  <c r="BA135" i="5"/>
  <c r="BC135" i="5" s="1"/>
  <c r="AQ137" i="5"/>
  <c r="AS137" i="5" s="1"/>
  <c r="AG136" i="5"/>
  <c r="AI136" i="5" s="1"/>
  <c r="AK136" i="5" s="1"/>
  <c r="AX137" i="5"/>
  <c r="AH137" i="5"/>
  <c r="AJ137" i="5" s="1"/>
  <c r="BS136" i="5"/>
  <c r="BQ137" i="5"/>
  <c r="BP139" i="5"/>
  <c r="BR138" i="5"/>
  <c r="AA137" i="5"/>
  <c r="AC136" i="5"/>
  <c r="Z138" i="5"/>
  <c r="AB137" i="5"/>
  <c r="T137" i="5"/>
  <c r="V136" i="5"/>
  <c r="S139" i="5"/>
  <c r="U138" i="5"/>
  <c r="M137" i="5"/>
  <c r="O136" i="5"/>
  <c r="L139" i="5"/>
  <c r="N138" i="5"/>
  <c r="BH137" i="5" l="1"/>
  <c r="BG138" i="5"/>
  <c r="BJ136" i="5"/>
  <c r="BL136" i="5" s="1"/>
  <c r="AX138" i="5"/>
  <c r="AZ138" i="5" s="1"/>
  <c r="BB138" i="5" s="1"/>
  <c r="AZ137" i="5"/>
  <c r="BB137" i="5" s="1"/>
  <c r="AG137" i="5"/>
  <c r="AI137" i="5" s="1"/>
  <c r="AK137" i="5" s="1"/>
  <c r="AY137" i="5"/>
  <c r="AO138" i="5"/>
  <c r="AP137" i="5"/>
  <c r="AR137" i="5" s="1"/>
  <c r="AT137" i="5" s="1"/>
  <c r="AF138" i="5"/>
  <c r="BP140" i="5"/>
  <c r="BR139" i="5"/>
  <c r="BS137" i="5"/>
  <c r="BQ138" i="5"/>
  <c r="Z139" i="5"/>
  <c r="AB138" i="5"/>
  <c r="AA138" i="5"/>
  <c r="AC137" i="5"/>
  <c r="L140" i="5"/>
  <c r="N139" i="5"/>
  <c r="M138" i="5"/>
  <c r="O137" i="5"/>
  <c r="S140" i="5"/>
  <c r="U139" i="5"/>
  <c r="T138" i="5"/>
  <c r="V137" i="5"/>
  <c r="AF139" i="5" l="1"/>
  <c r="BH138" i="5"/>
  <c r="BG139" i="5"/>
  <c r="AY138" i="5"/>
  <c r="BA138" i="5" s="1"/>
  <c r="BC138" i="5" s="1"/>
  <c r="BJ137" i="5"/>
  <c r="BL137" i="5" s="1"/>
  <c r="BJ138" i="5"/>
  <c r="BL138" i="5" s="1"/>
  <c r="AX139" i="5"/>
  <c r="AZ139" i="5" s="1"/>
  <c r="BB139" i="5" s="1"/>
  <c r="BI138" i="5"/>
  <c r="BK138" i="5" s="1"/>
  <c r="AO139" i="5"/>
  <c r="BA137" i="5"/>
  <c r="BC137" i="5" s="1"/>
  <c r="AP138" i="5"/>
  <c r="AR138" i="5" s="1"/>
  <c r="AT138" i="5" s="1"/>
  <c r="AQ139" i="5"/>
  <c r="AS139" i="5" s="1"/>
  <c r="AQ138" i="5"/>
  <c r="AS138" i="5" s="1"/>
  <c r="AH138" i="5"/>
  <c r="AJ138" i="5" s="1"/>
  <c r="AH139" i="5"/>
  <c r="AJ139" i="5" s="1"/>
  <c r="AG138" i="5"/>
  <c r="BS138" i="5"/>
  <c r="BQ139" i="5"/>
  <c r="BR140" i="5"/>
  <c r="BP141" i="5"/>
  <c r="AA139" i="5"/>
  <c r="AC138" i="5"/>
  <c r="Z140" i="5"/>
  <c r="AB139" i="5"/>
  <c r="T139" i="5"/>
  <c r="V138" i="5"/>
  <c r="S141" i="5"/>
  <c r="U140" i="5"/>
  <c r="M139" i="5"/>
  <c r="O138" i="5"/>
  <c r="L141" i="5"/>
  <c r="N140" i="5"/>
  <c r="BG140" i="5" l="1"/>
  <c r="BH139" i="5"/>
  <c r="BJ139" i="5"/>
  <c r="BL139" i="5" s="1"/>
  <c r="AX140" i="5"/>
  <c r="AZ140" i="5" s="1"/>
  <c r="BB140" i="5" s="1"/>
  <c r="BI140" i="5"/>
  <c r="BK140" i="5" s="1"/>
  <c r="BI139" i="5"/>
  <c r="BK139" i="5" s="1"/>
  <c r="AF140" i="5"/>
  <c r="AH140" i="5" s="1"/>
  <c r="AJ140" i="5" s="1"/>
  <c r="AO140" i="5"/>
  <c r="AQ140" i="5" s="1"/>
  <c r="AS140" i="5" s="1"/>
  <c r="AP139" i="5"/>
  <c r="AR139" i="5" s="1"/>
  <c r="AT139" i="5" s="1"/>
  <c r="AY139" i="5"/>
  <c r="BA139" i="5" s="1"/>
  <c r="BC139" i="5" s="1"/>
  <c r="AG139" i="5"/>
  <c r="AI139" i="5" s="1"/>
  <c r="AK139" i="5" s="1"/>
  <c r="AI138" i="5"/>
  <c r="AK138" i="5" s="1"/>
  <c r="BP142" i="5"/>
  <c r="BR141" i="5"/>
  <c r="BQ140" i="5"/>
  <c r="BS139" i="5"/>
  <c r="Z141" i="5"/>
  <c r="AB140" i="5"/>
  <c r="AA140" i="5"/>
  <c r="AC139" i="5"/>
  <c r="L142" i="5"/>
  <c r="N141" i="5"/>
  <c r="S142" i="5"/>
  <c r="U141" i="5"/>
  <c r="M140" i="5"/>
  <c r="O139" i="5"/>
  <c r="T140" i="5"/>
  <c r="V139" i="5"/>
  <c r="BH140" i="5" l="1"/>
  <c r="BJ140" i="5" s="1"/>
  <c r="BL140" i="5" s="1"/>
  <c r="AO141" i="5"/>
  <c r="BG141" i="5"/>
  <c r="AG140" i="5"/>
  <c r="AI140" i="5" s="1"/>
  <c r="AK140" i="5" s="1"/>
  <c r="AQ141" i="5"/>
  <c r="AS141" i="5" s="1"/>
  <c r="AX141" i="5"/>
  <c r="AY140" i="5"/>
  <c r="BA140" i="5" s="1"/>
  <c r="BC140" i="5" s="1"/>
  <c r="AP140" i="5"/>
  <c r="AF141" i="5"/>
  <c r="BS140" i="5"/>
  <c r="BQ141" i="5"/>
  <c r="BR142" i="5"/>
  <c r="BP143" i="5"/>
  <c r="AA141" i="5"/>
  <c r="AC140" i="5"/>
  <c r="Z142" i="5"/>
  <c r="AB141" i="5"/>
  <c r="S143" i="5"/>
  <c r="U142" i="5"/>
  <c r="T141" i="5"/>
  <c r="V140" i="5"/>
  <c r="M141" i="5"/>
  <c r="O140" i="5"/>
  <c r="L143" i="5"/>
  <c r="N142" i="5"/>
  <c r="BH141" i="5" l="1"/>
  <c r="BG142" i="5"/>
  <c r="AP141" i="5"/>
  <c r="AR141" i="5" s="1"/>
  <c r="AT141" i="5" s="1"/>
  <c r="BI142" i="5"/>
  <c r="BK142" i="5" s="1"/>
  <c r="BJ141" i="5"/>
  <c r="BL141" i="5" s="1"/>
  <c r="BI141" i="5"/>
  <c r="BK141" i="5" s="1"/>
  <c r="AO142" i="5"/>
  <c r="AQ142" i="5" s="1"/>
  <c r="AS142" i="5" s="1"/>
  <c r="AR140" i="5"/>
  <c r="AT140" i="5" s="1"/>
  <c r="AY141" i="5"/>
  <c r="BA141" i="5" s="1"/>
  <c r="BC141" i="5" s="1"/>
  <c r="AX142" i="5"/>
  <c r="AZ141" i="5"/>
  <c r="BB141" i="5" s="1"/>
  <c r="AF142" i="5"/>
  <c r="AH141" i="5"/>
  <c r="AJ141" i="5" s="1"/>
  <c r="AG141" i="5"/>
  <c r="BQ142" i="5"/>
  <c r="BS141" i="5"/>
  <c r="BR143" i="5"/>
  <c r="BP144" i="5"/>
  <c r="Z143" i="5"/>
  <c r="AB142" i="5"/>
  <c r="AA142" i="5"/>
  <c r="BH142" i="5" s="1"/>
  <c r="AC141" i="5"/>
  <c r="L144" i="5"/>
  <c r="N143" i="5"/>
  <c r="M142" i="5"/>
  <c r="O141" i="5"/>
  <c r="T142" i="5"/>
  <c r="V141" i="5"/>
  <c r="S144" i="5"/>
  <c r="U143" i="5"/>
  <c r="BJ142" i="5" l="1"/>
  <c r="BL142" i="5" s="1"/>
  <c r="BG143" i="5"/>
  <c r="BI143" i="5" s="1"/>
  <c r="BK143" i="5" s="1"/>
  <c r="AX143" i="5"/>
  <c r="AZ142" i="5"/>
  <c r="BB142" i="5" s="1"/>
  <c r="AZ143" i="5"/>
  <c r="BB143" i="5" s="1"/>
  <c r="AO143" i="5"/>
  <c r="AO144" i="5" s="1"/>
  <c r="AY142" i="5"/>
  <c r="BA142" i="5" s="1"/>
  <c r="BC142" i="5" s="1"/>
  <c r="AP142" i="5"/>
  <c r="AF143" i="5"/>
  <c r="AH143" i="5" s="1"/>
  <c r="AJ143" i="5" s="1"/>
  <c r="AG142" i="5"/>
  <c r="AI142" i="5" s="1"/>
  <c r="AK142" i="5" s="1"/>
  <c r="AH142" i="5"/>
  <c r="AJ142" i="5" s="1"/>
  <c r="AI141" i="5"/>
  <c r="AK141" i="5" s="1"/>
  <c r="BR144" i="5"/>
  <c r="BP145" i="5"/>
  <c r="BS142" i="5"/>
  <c r="BQ143" i="5"/>
  <c r="AA143" i="5"/>
  <c r="AC142" i="5"/>
  <c r="Z144" i="5"/>
  <c r="AB143" i="5"/>
  <c r="S145" i="5"/>
  <c r="U144" i="5"/>
  <c r="T143" i="5"/>
  <c r="V142" i="5"/>
  <c r="M143" i="5"/>
  <c r="O142" i="5"/>
  <c r="L145" i="5"/>
  <c r="N144" i="5"/>
  <c r="BG144" i="5" l="1"/>
  <c r="BH143" i="5"/>
  <c r="AP143" i="5"/>
  <c r="AG143" i="5"/>
  <c r="AI143" i="5" s="1"/>
  <c r="AK143" i="5" s="1"/>
  <c r="AR143" i="5"/>
  <c r="AT143" i="5" s="1"/>
  <c r="AR142" i="5"/>
  <c r="AT142" i="5" s="1"/>
  <c r="AQ144" i="5"/>
  <c r="AS144" i="5" s="1"/>
  <c r="AQ143" i="5"/>
  <c r="AS143" i="5" s="1"/>
  <c r="AY143" i="5"/>
  <c r="BA143" i="5" s="1"/>
  <c r="BC143" i="5" s="1"/>
  <c r="AX144" i="5"/>
  <c r="AF144" i="5"/>
  <c r="BR145" i="5"/>
  <c r="BP146" i="5"/>
  <c r="BQ144" i="5"/>
  <c r="BS143" i="5"/>
  <c r="Z145" i="5"/>
  <c r="AB144" i="5"/>
  <c r="AA144" i="5"/>
  <c r="AC143" i="5"/>
  <c r="L146" i="5"/>
  <c r="N145" i="5"/>
  <c r="M144" i="5"/>
  <c r="O143" i="5"/>
  <c r="T144" i="5"/>
  <c r="V143" i="5"/>
  <c r="S146" i="5"/>
  <c r="U145" i="5"/>
  <c r="AX145" i="5" l="1"/>
  <c r="BG145" i="5"/>
  <c r="BH144" i="5"/>
  <c r="AO145" i="5"/>
  <c r="AQ145" i="5" s="1"/>
  <c r="AS145" i="5" s="1"/>
  <c r="BI145" i="5"/>
  <c r="BK145" i="5" s="1"/>
  <c r="BI144" i="5"/>
  <c r="BK144" i="5" s="1"/>
  <c r="BJ143" i="5"/>
  <c r="BL143" i="5" s="1"/>
  <c r="AZ144" i="5"/>
  <c r="BB144" i="5" s="1"/>
  <c r="AZ145" i="5"/>
  <c r="BB145" i="5" s="1"/>
  <c r="AY144" i="5"/>
  <c r="BA144" i="5" s="1"/>
  <c r="BC144" i="5" s="1"/>
  <c r="AP144" i="5"/>
  <c r="AR144" i="5" s="1"/>
  <c r="AT144" i="5" s="1"/>
  <c r="AF145" i="5"/>
  <c r="AH145" i="5" s="1"/>
  <c r="AJ145" i="5" s="1"/>
  <c r="AH144" i="5"/>
  <c r="AJ144" i="5" s="1"/>
  <c r="AG144" i="5"/>
  <c r="BP147" i="5"/>
  <c r="BR146" i="5"/>
  <c r="BS144" i="5"/>
  <c r="BQ145" i="5"/>
  <c r="AA145" i="5"/>
  <c r="AC144" i="5"/>
  <c r="Z146" i="5"/>
  <c r="AB145" i="5"/>
  <c r="S147" i="5"/>
  <c r="U146" i="5"/>
  <c r="T145" i="5"/>
  <c r="V144" i="5"/>
  <c r="M145" i="5"/>
  <c r="O144" i="5"/>
  <c r="L147" i="5"/>
  <c r="N146" i="5"/>
  <c r="BH145" i="5" l="1"/>
  <c r="BJ145" i="5"/>
  <c r="BL145" i="5" s="1"/>
  <c r="BG146" i="5"/>
  <c r="BG147" i="5" s="1"/>
  <c r="BJ144" i="5"/>
  <c r="BL144" i="5" s="1"/>
  <c r="AP145" i="5"/>
  <c r="AR145" i="5" s="1"/>
  <c r="AT145" i="5" s="1"/>
  <c r="AY145" i="5"/>
  <c r="BA145" i="5" s="1"/>
  <c r="BC145" i="5" s="1"/>
  <c r="AX146" i="5"/>
  <c r="AZ146" i="5" s="1"/>
  <c r="BB146" i="5" s="1"/>
  <c r="AO146" i="5"/>
  <c r="AG145" i="5"/>
  <c r="AI144" i="5"/>
  <c r="AK144" i="5" s="1"/>
  <c r="AI145" i="5"/>
  <c r="AK145" i="5" s="1"/>
  <c r="AF146" i="5"/>
  <c r="AH146" i="5" s="1"/>
  <c r="AJ146" i="5" s="1"/>
  <c r="BS145" i="5"/>
  <c r="BQ146" i="5"/>
  <c r="BP148" i="5"/>
  <c r="BR147" i="5"/>
  <c r="Z147" i="5"/>
  <c r="AB146" i="5"/>
  <c r="AA146" i="5"/>
  <c r="AC145" i="5"/>
  <c r="L148" i="5"/>
  <c r="N147" i="5"/>
  <c r="M146" i="5"/>
  <c r="O145" i="5"/>
  <c r="T146" i="5"/>
  <c r="V145" i="5"/>
  <c r="S148" i="5"/>
  <c r="U147" i="5"/>
  <c r="BI146" i="5" l="1"/>
  <c r="BK146" i="5" s="1"/>
  <c r="BI147" i="5"/>
  <c r="BK147" i="5" s="1"/>
  <c r="BH146" i="5"/>
  <c r="AO147" i="5"/>
  <c r="AQ147" i="5" s="1"/>
  <c r="AS147" i="5" s="1"/>
  <c r="AQ146" i="5"/>
  <c r="AS146" i="5" s="1"/>
  <c r="AY146" i="5"/>
  <c r="AX147" i="5"/>
  <c r="AP146" i="5"/>
  <c r="AF147" i="5"/>
  <c r="AH147" i="5"/>
  <c r="AJ147" i="5" s="1"/>
  <c r="AF148" i="5"/>
  <c r="AG146" i="5"/>
  <c r="BS146" i="5"/>
  <c r="BQ147" i="5"/>
  <c r="BR148" i="5"/>
  <c r="BP149" i="5"/>
  <c r="Z148" i="5"/>
  <c r="BG148" i="5" s="1"/>
  <c r="AB147" i="5"/>
  <c r="AA147" i="5"/>
  <c r="AC146" i="5"/>
  <c r="S149" i="5"/>
  <c r="U148" i="5"/>
  <c r="T147" i="5"/>
  <c r="V146" i="5"/>
  <c r="M147" i="5"/>
  <c r="O146" i="5"/>
  <c r="L149" i="5"/>
  <c r="N148" i="5"/>
  <c r="BH147" i="5" l="1"/>
  <c r="BJ147" i="5"/>
  <c r="BL147" i="5" s="1"/>
  <c r="BI148" i="5"/>
  <c r="BK148" i="5" s="1"/>
  <c r="BJ146" i="5"/>
  <c r="BL146" i="5" s="1"/>
  <c r="AX148" i="5"/>
  <c r="AY147" i="5"/>
  <c r="AZ148" i="5"/>
  <c r="BB148" i="5" s="1"/>
  <c r="AO148" i="5"/>
  <c r="AZ147" i="5"/>
  <c r="BB147" i="5" s="1"/>
  <c r="BA146" i="5"/>
  <c r="BC146" i="5" s="1"/>
  <c r="AP147" i="5"/>
  <c r="AR146" i="5"/>
  <c r="AT146" i="5" s="1"/>
  <c r="AG147" i="5"/>
  <c r="AI147" i="5" s="1"/>
  <c r="AK147" i="5" s="1"/>
  <c r="AI146" i="5"/>
  <c r="AK146" i="5" s="1"/>
  <c r="AH148" i="5"/>
  <c r="AJ148" i="5" s="1"/>
  <c r="BR149" i="5"/>
  <c r="BP150" i="5"/>
  <c r="BQ148" i="5"/>
  <c r="BS147" i="5"/>
  <c r="AA148" i="5"/>
  <c r="AC147" i="5"/>
  <c r="Z149" i="5"/>
  <c r="AB148" i="5"/>
  <c r="L150" i="5"/>
  <c r="N149" i="5"/>
  <c r="M148" i="5"/>
  <c r="O147" i="5"/>
  <c r="T148" i="5"/>
  <c r="V147" i="5"/>
  <c r="S150" i="5"/>
  <c r="U149" i="5"/>
  <c r="AY148" i="5" l="1"/>
  <c r="BG149" i="5"/>
  <c r="BH148" i="5"/>
  <c r="BJ148" i="5" s="1"/>
  <c r="BL148" i="5" s="1"/>
  <c r="AP148" i="5"/>
  <c r="AR148" i="5" s="1"/>
  <c r="AT148" i="5" s="1"/>
  <c r="AR147" i="5"/>
  <c r="AT147" i="5" s="1"/>
  <c r="AO149" i="5"/>
  <c r="BA147" i="5"/>
  <c r="BC147" i="5" s="1"/>
  <c r="AF149" i="5"/>
  <c r="AH149" i="5" s="1"/>
  <c r="AJ149" i="5" s="1"/>
  <c r="AG148" i="5"/>
  <c r="AI148" i="5" s="1"/>
  <c r="AK148" i="5" s="1"/>
  <c r="BA148" i="5"/>
  <c r="BC148" i="5" s="1"/>
  <c r="AQ148" i="5"/>
  <c r="AS148" i="5" s="1"/>
  <c r="AX149" i="5"/>
  <c r="AZ149" i="5" s="1"/>
  <c r="BB149" i="5" s="1"/>
  <c r="BP151" i="5"/>
  <c r="BR150" i="5"/>
  <c r="BS148" i="5"/>
  <c r="BQ149" i="5"/>
  <c r="Z150" i="5"/>
  <c r="AB149" i="5"/>
  <c r="AA149" i="5"/>
  <c r="AC148" i="5"/>
  <c r="M149" i="5"/>
  <c r="O148" i="5"/>
  <c r="S151" i="5"/>
  <c r="U150" i="5"/>
  <c r="T149" i="5"/>
  <c r="V148" i="5"/>
  <c r="L151" i="5"/>
  <c r="N150" i="5"/>
  <c r="AP149" i="5" l="1"/>
  <c r="BH149" i="5"/>
  <c r="BG150" i="5"/>
  <c r="BI150" i="5"/>
  <c r="BK150" i="5" s="1"/>
  <c r="BI149" i="5"/>
  <c r="BK149" i="5" s="1"/>
  <c r="AO150" i="5"/>
  <c r="AQ150" i="5" s="1"/>
  <c r="AS150" i="5" s="1"/>
  <c r="AR149" i="5"/>
  <c r="AT149" i="5" s="1"/>
  <c r="AX150" i="5"/>
  <c r="AQ149" i="5"/>
  <c r="AS149" i="5" s="1"/>
  <c r="AY149" i="5"/>
  <c r="AF150" i="5"/>
  <c r="AG149" i="5"/>
  <c r="AI149" i="5" s="1"/>
  <c r="AK149" i="5" s="1"/>
  <c r="BS149" i="5"/>
  <c r="BQ150" i="5"/>
  <c r="BR151" i="5"/>
  <c r="BP152" i="5"/>
  <c r="AA150" i="5"/>
  <c r="AC149" i="5"/>
  <c r="Z151" i="5"/>
  <c r="AB150" i="5"/>
  <c r="S152" i="5"/>
  <c r="U151" i="5"/>
  <c r="L152" i="5"/>
  <c r="N151" i="5"/>
  <c r="T150" i="5"/>
  <c r="V149" i="5"/>
  <c r="M150" i="5"/>
  <c r="O149" i="5"/>
  <c r="BH150" i="5" l="1"/>
  <c r="BJ149" i="5"/>
  <c r="BL149" i="5" s="1"/>
  <c r="BG151" i="5"/>
  <c r="AP150" i="5"/>
  <c r="AR150" i="5" s="1"/>
  <c r="AT150" i="5" s="1"/>
  <c r="BJ150" i="5"/>
  <c r="BL150" i="5" s="1"/>
  <c r="AY150" i="5"/>
  <c r="BA150" i="5" s="1"/>
  <c r="BC150" i="5" s="1"/>
  <c r="AX151" i="5"/>
  <c r="AX152" i="5" s="1"/>
  <c r="AZ150" i="5"/>
  <c r="BB150" i="5" s="1"/>
  <c r="BA149" i="5"/>
  <c r="BC149" i="5" s="1"/>
  <c r="AO151" i="5"/>
  <c r="AF151" i="5"/>
  <c r="AH151" i="5" s="1"/>
  <c r="AJ151" i="5" s="1"/>
  <c r="AG150" i="5"/>
  <c r="AI150" i="5" s="1"/>
  <c r="AK150" i="5" s="1"/>
  <c r="AH150" i="5"/>
  <c r="AJ150" i="5" s="1"/>
  <c r="BR152" i="5"/>
  <c r="BP153" i="5"/>
  <c r="BS150" i="5"/>
  <c r="BQ151" i="5"/>
  <c r="AA151" i="5"/>
  <c r="AC150" i="5"/>
  <c r="Z152" i="5"/>
  <c r="AB151" i="5"/>
  <c r="M151" i="5"/>
  <c r="O150" i="5"/>
  <c r="T151" i="5"/>
  <c r="V150" i="5"/>
  <c r="L153" i="5"/>
  <c r="N152" i="5"/>
  <c r="S153" i="5"/>
  <c r="U152" i="5"/>
  <c r="BH151" i="5" l="1"/>
  <c r="BG152" i="5"/>
  <c r="BI151" i="5"/>
  <c r="BK151" i="5" s="1"/>
  <c r="AO152" i="5"/>
  <c r="AQ152" i="5" s="1"/>
  <c r="AS152" i="5" s="1"/>
  <c r="AG151" i="5"/>
  <c r="AI151" i="5" s="1"/>
  <c r="AK151" i="5" s="1"/>
  <c r="AY151" i="5"/>
  <c r="AQ151" i="5"/>
  <c r="AS151" i="5" s="1"/>
  <c r="AZ151" i="5"/>
  <c r="BB151" i="5" s="1"/>
  <c r="AZ152" i="5"/>
  <c r="BB152" i="5" s="1"/>
  <c r="AP151" i="5"/>
  <c r="AF152" i="5"/>
  <c r="AH152" i="5" s="1"/>
  <c r="AJ152" i="5" s="1"/>
  <c r="BP154" i="5"/>
  <c r="BR153" i="5"/>
  <c r="BS151" i="5"/>
  <c r="BQ152" i="5"/>
  <c r="Z153" i="5"/>
  <c r="AB152" i="5"/>
  <c r="AA152" i="5"/>
  <c r="AC151" i="5"/>
  <c r="S154" i="5"/>
  <c r="U153" i="5"/>
  <c r="L154" i="5"/>
  <c r="N153" i="5"/>
  <c r="T152" i="5"/>
  <c r="V151" i="5"/>
  <c r="M152" i="5"/>
  <c r="O151" i="5"/>
  <c r="BG153" i="5" l="1"/>
  <c r="BI152" i="5"/>
  <c r="BK152" i="5" s="1"/>
  <c r="BH152" i="5"/>
  <c r="BJ151" i="5"/>
  <c r="BL151" i="5" s="1"/>
  <c r="AY152" i="5"/>
  <c r="BA152" i="5" s="1"/>
  <c r="BC152" i="5" s="1"/>
  <c r="AP152" i="5"/>
  <c r="AR152" i="5" s="1"/>
  <c r="AT152" i="5" s="1"/>
  <c r="AO153" i="5"/>
  <c r="AR151" i="5"/>
  <c r="AT151" i="5" s="1"/>
  <c r="BA151" i="5"/>
  <c r="BC151" i="5" s="1"/>
  <c r="AX153" i="5"/>
  <c r="AZ153" i="5" s="1"/>
  <c r="BB153" i="5" s="1"/>
  <c r="AG152" i="5"/>
  <c r="AI152" i="5" s="1"/>
  <c r="AK152" i="5" s="1"/>
  <c r="AF153" i="5"/>
  <c r="AH153" i="5" s="1"/>
  <c r="AJ153" i="5" s="1"/>
  <c r="BS152" i="5"/>
  <c r="BQ153" i="5"/>
  <c r="BR154" i="5"/>
  <c r="BP155" i="5"/>
  <c r="AA153" i="5"/>
  <c r="AC152" i="5"/>
  <c r="Z154" i="5"/>
  <c r="AB153" i="5"/>
  <c r="L155" i="5"/>
  <c r="N154" i="5"/>
  <c r="M153" i="5"/>
  <c r="O152" i="5"/>
  <c r="T153" i="5"/>
  <c r="V152" i="5"/>
  <c r="S155" i="5"/>
  <c r="U154" i="5"/>
  <c r="BH153" i="5" l="1"/>
  <c r="BJ152" i="5"/>
  <c r="BL152" i="5" s="1"/>
  <c r="BG154" i="5"/>
  <c r="BJ153" i="5"/>
  <c r="BL153" i="5" s="1"/>
  <c r="AO154" i="5"/>
  <c r="AQ154" i="5" s="1"/>
  <c r="AS154" i="5" s="1"/>
  <c r="BI153" i="5"/>
  <c r="BK153" i="5" s="1"/>
  <c r="AF154" i="5"/>
  <c r="AH154" i="5" s="1"/>
  <c r="AJ154" i="5" s="1"/>
  <c r="AQ153" i="5"/>
  <c r="AS153" i="5" s="1"/>
  <c r="AX154" i="5"/>
  <c r="AP153" i="5"/>
  <c r="AR153" i="5" s="1"/>
  <c r="AT153" i="5" s="1"/>
  <c r="AY153" i="5"/>
  <c r="AG153" i="5"/>
  <c r="BP156" i="5"/>
  <c r="BR155" i="5"/>
  <c r="BS153" i="5"/>
  <c r="BQ154" i="5"/>
  <c r="Z155" i="5"/>
  <c r="AB154" i="5"/>
  <c r="AA154" i="5"/>
  <c r="AC153" i="5"/>
  <c r="M154" i="5"/>
  <c r="O153" i="5"/>
  <c r="S156" i="5"/>
  <c r="U155" i="5"/>
  <c r="T154" i="5"/>
  <c r="V153" i="5"/>
  <c r="L156" i="5"/>
  <c r="N155" i="5"/>
  <c r="BG155" i="5" l="1"/>
  <c r="BI154" i="5"/>
  <c r="BK154" i="5" s="1"/>
  <c r="BH154" i="5"/>
  <c r="BJ154" i="5" s="1"/>
  <c r="BL154" i="5" s="1"/>
  <c r="AX155" i="5"/>
  <c r="AZ155" i="5" s="1"/>
  <c r="BB155" i="5" s="1"/>
  <c r="AP154" i="5"/>
  <c r="AR154" i="5" s="1"/>
  <c r="AT154" i="5" s="1"/>
  <c r="AZ154" i="5"/>
  <c r="BB154" i="5" s="1"/>
  <c r="AY154" i="5"/>
  <c r="AF155" i="5"/>
  <c r="AH155" i="5" s="1"/>
  <c r="AJ155" i="5" s="1"/>
  <c r="BA153" i="5"/>
  <c r="BC153" i="5" s="1"/>
  <c r="AO155" i="5"/>
  <c r="AG154" i="5"/>
  <c r="AI154" i="5" s="1"/>
  <c r="AK154" i="5" s="1"/>
  <c r="AI153" i="5"/>
  <c r="AK153" i="5" s="1"/>
  <c r="BS154" i="5"/>
  <c r="BQ155" i="5"/>
  <c r="BR156" i="5"/>
  <c r="BP157" i="5"/>
  <c r="Z156" i="5"/>
  <c r="AB155" i="5"/>
  <c r="AA155" i="5"/>
  <c r="AC154" i="5"/>
  <c r="L157" i="5"/>
  <c r="N156" i="5"/>
  <c r="T155" i="5"/>
  <c r="V154" i="5"/>
  <c r="S157" i="5"/>
  <c r="U156" i="5"/>
  <c r="M155" i="5"/>
  <c r="O154" i="5"/>
  <c r="BG156" i="5" l="1"/>
  <c r="BH155" i="5"/>
  <c r="AY155" i="5"/>
  <c r="BA155" i="5" s="1"/>
  <c r="BC155" i="5" s="1"/>
  <c r="BI155" i="5"/>
  <c r="BK155" i="5" s="1"/>
  <c r="AO156" i="5"/>
  <c r="AP155" i="5"/>
  <c r="BA154" i="5"/>
  <c r="BC154" i="5" s="1"/>
  <c r="AQ155" i="5"/>
  <c r="AS155" i="5" s="1"/>
  <c r="AX156" i="5"/>
  <c r="AZ156" i="5" s="1"/>
  <c r="BB156" i="5" s="1"/>
  <c r="AG155" i="5"/>
  <c r="AI155" i="5" s="1"/>
  <c r="AK155" i="5" s="1"/>
  <c r="AF156" i="5"/>
  <c r="AH156" i="5" s="1"/>
  <c r="AJ156" i="5" s="1"/>
  <c r="BQ156" i="5"/>
  <c r="BS155" i="5"/>
  <c r="BR157" i="5"/>
  <c r="BP158" i="5"/>
  <c r="AA156" i="5"/>
  <c r="AC155" i="5"/>
  <c r="Z157" i="5"/>
  <c r="AB156" i="5"/>
  <c r="T156" i="5"/>
  <c r="V155" i="5"/>
  <c r="M156" i="5"/>
  <c r="O155" i="5"/>
  <c r="S158" i="5"/>
  <c r="U157" i="5"/>
  <c r="L158" i="5"/>
  <c r="N157" i="5"/>
  <c r="BH156" i="5" l="1"/>
  <c r="BG157" i="5"/>
  <c r="BI156" i="5"/>
  <c r="BK156" i="5" s="1"/>
  <c r="BJ156" i="5"/>
  <c r="BL156" i="5" s="1"/>
  <c r="BJ155" i="5"/>
  <c r="BL155" i="5" s="1"/>
  <c r="AP156" i="5"/>
  <c r="AR156" i="5" s="1"/>
  <c r="AT156" i="5" s="1"/>
  <c r="AO157" i="5"/>
  <c r="AQ157" i="5" s="1"/>
  <c r="AS157" i="5" s="1"/>
  <c r="AQ156" i="5"/>
  <c r="AS156" i="5" s="1"/>
  <c r="AY156" i="5"/>
  <c r="AX157" i="5"/>
  <c r="AZ157" i="5" s="1"/>
  <c r="BB157" i="5" s="1"/>
  <c r="AR155" i="5"/>
  <c r="AT155" i="5" s="1"/>
  <c r="AF157" i="5"/>
  <c r="AH157" i="5" s="1"/>
  <c r="AJ157" i="5" s="1"/>
  <c r="AG156" i="5"/>
  <c r="AI156" i="5" s="1"/>
  <c r="AK156" i="5" s="1"/>
  <c r="BR158" i="5"/>
  <c r="BP159" i="5"/>
  <c r="BS156" i="5"/>
  <c r="BQ157" i="5"/>
  <c r="Z158" i="5"/>
  <c r="AB157" i="5"/>
  <c r="AA157" i="5"/>
  <c r="BH157" i="5" s="1"/>
  <c r="AC156" i="5"/>
  <c r="L159" i="5"/>
  <c r="N158" i="5"/>
  <c r="M157" i="5"/>
  <c r="O156" i="5"/>
  <c r="S159" i="5"/>
  <c r="U158" i="5"/>
  <c r="T157" i="5"/>
  <c r="V156" i="5"/>
  <c r="BJ157" i="5" l="1"/>
  <c r="BL157" i="5" s="1"/>
  <c r="BG158" i="5"/>
  <c r="BI158" i="5" s="1"/>
  <c r="BK158" i="5" s="1"/>
  <c r="AY157" i="5"/>
  <c r="BI157" i="5"/>
  <c r="BK157" i="5" s="1"/>
  <c r="BA157" i="5"/>
  <c r="BC157" i="5" s="1"/>
  <c r="BA156" i="5"/>
  <c r="BC156" i="5" s="1"/>
  <c r="AO158" i="5"/>
  <c r="AF158" i="5"/>
  <c r="AH158" i="5" s="1"/>
  <c r="AJ158" i="5" s="1"/>
  <c r="AX158" i="5"/>
  <c r="AP157" i="5"/>
  <c r="AG157" i="5"/>
  <c r="BQ158" i="5"/>
  <c r="BS157" i="5"/>
  <c r="BP160" i="5"/>
  <c r="BR159" i="5"/>
  <c r="AA158" i="5"/>
  <c r="AC157" i="5"/>
  <c r="Z159" i="5"/>
  <c r="AB158" i="5"/>
  <c r="T158" i="5"/>
  <c r="V157" i="5"/>
  <c r="S160" i="5"/>
  <c r="U159" i="5"/>
  <c r="M158" i="5"/>
  <c r="O157" i="5"/>
  <c r="L160" i="5"/>
  <c r="N159" i="5"/>
  <c r="BG159" i="5" l="1"/>
  <c r="AY158" i="5"/>
  <c r="BA158" i="5" s="1"/>
  <c r="BC158" i="5" s="1"/>
  <c r="BI159" i="5"/>
  <c r="BK159" i="5" s="1"/>
  <c r="BH158" i="5"/>
  <c r="AP158" i="5"/>
  <c r="AR158" i="5" s="1"/>
  <c r="AT158" i="5" s="1"/>
  <c r="AF159" i="5"/>
  <c r="AH159" i="5" s="1"/>
  <c r="AJ159" i="5" s="1"/>
  <c r="AX159" i="5"/>
  <c r="AR157" i="5"/>
  <c r="AT157" i="5" s="1"/>
  <c r="AO159" i="5"/>
  <c r="AQ159" i="5" s="1"/>
  <c r="AS159" i="5" s="1"/>
  <c r="AQ158" i="5"/>
  <c r="AS158" i="5" s="1"/>
  <c r="AZ158" i="5"/>
  <c r="BB158" i="5" s="1"/>
  <c r="AG158" i="5"/>
  <c r="AI158" i="5" s="1"/>
  <c r="AK158" i="5" s="1"/>
  <c r="AI157" i="5"/>
  <c r="AK157" i="5" s="1"/>
  <c r="BR160" i="5"/>
  <c r="BP161" i="5"/>
  <c r="BS158" i="5"/>
  <c r="BQ159" i="5"/>
  <c r="Z160" i="5"/>
  <c r="AB159" i="5"/>
  <c r="AA159" i="5"/>
  <c r="AC158" i="5"/>
  <c r="L161" i="5"/>
  <c r="N160" i="5"/>
  <c r="M159" i="5"/>
  <c r="O158" i="5"/>
  <c r="S161" i="5"/>
  <c r="U160" i="5"/>
  <c r="T159" i="5"/>
  <c r="V158" i="5"/>
  <c r="AY159" i="5" l="1"/>
  <c r="BH159" i="5"/>
  <c r="AF160" i="5"/>
  <c r="BJ158" i="5"/>
  <c r="BL158" i="5" s="1"/>
  <c r="AP159" i="5"/>
  <c r="AR159" i="5" s="1"/>
  <c r="AT159" i="5" s="1"/>
  <c r="BJ159" i="5"/>
  <c r="BL159" i="5" s="1"/>
  <c r="BG160" i="5"/>
  <c r="AX160" i="5"/>
  <c r="AZ160" i="5" s="1"/>
  <c r="BB160" i="5" s="1"/>
  <c r="BA159" i="5"/>
  <c r="BC159" i="5" s="1"/>
  <c r="AZ159" i="5"/>
  <c r="BB159" i="5" s="1"/>
  <c r="AO160" i="5"/>
  <c r="AH160" i="5"/>
  <c r="AJ160" i="5" s="1"/>
  <c r="AG159" i="5"/>
  <c r="BQ160" i="5"/>
  <c r="BS159" i="5"/>
  <c r="BR161" i="5"/>
  <c r="BP162" i="5"/>
  <c r="AA160" i="5"/>
  <c r="AC159" i="5"/>
  <c r="Z161" i="5"/>
  <c r="AB160" i="5"/>
  <c r="T160" i="5"/>
  <c r="V159" i="5"/>
  <c r="S162" i="5"/>
  <c r="U161" i="5"/>
  <c r="M160" i="5"/>
  <c r="O159" i="5"/>
  <c r="L162" i="5"/>
  <c r="N161" i="5"/>
  <c r="BG161" i="5" l="1"/>
  <c r="BI160" i="5"/>
  <c r="BK160" i="5" s="1"/>
  <c r="BH160" i="5"/>
  <c r="AF161" i="5"/>
  <c r="AH161" i="5" s="1"/>
  <c r="AJ161" i="5" s="1"/>
  <c r="AO161" i="5"/>
  <c r="AQ161" i="5" s="1"/>
  <c r="AS161" i="5" s="1"/>
  <c r="AX161" i="5"/>
  <c r="AP160" i="5"/>
  <c r="AQ160" i="5"/>
  <c r="AS160" i="5" s="1"/>
  <c r="AY160" i="5"/>
  <c r="AG160" i="5"/>
  <c r="AI160" i="5" s="1"/>
  <c r="AK160" i="5" s="1"/>
  <c r="AI159" i="5"/>
  <c r="AK159" i="5" s="1"/>
  <c r="BP163" i="5"/>
  <c r="BR162" i="5"/>
  <c r="BS160" i="5"/>
  <c r="BQ161" i="5"/>
  <c r="Z162" i="5"/>
  <c r="AB161" i="5"/>
  <c r="AA161" i="5"/>
  <c r="AC160" i="5"/>
  <c r="L163" i="5"/>
  <c r="N162" i="5"/>
  <c r="M161" i="5"/>
  <c r="O160" i="5"/>
  <c r="S163" i="5"/>
  <c r="U162" i="5"/>
  <c r="T161" i="5"/>
  <c r="V160" i="5"/>
  <c r="AX162" i="5" l="1"/>
  <c r="AZ162" i="5" s="1"/>
  <c r="BB162" i="5" s="1"/>
  <c r="BH161" i="5"/>
  <c r="BJ160" i="5"/>
  <c r="BL160" i="5" s="1"/>
  <c r="BG162" i="5"/>
  <c r="AP161" i="5"/>
  <c r="BI161" i="5"/>
  <c r="BK161" i="5" s="1"/>
  <c r="AY161" i="5"/>
  <c r="BA161" i="5" s="1"/>
  <c r="BC161" i="5" s="1"/>
  <c r="AZ161" i="5"/>
  <c r="BB161" i="5" s="1"/>
  <c r="AR160" i="5"/>
  <c r="AT160" i="5" s="1"/>
  <c r="AF162" i="5"/>
  <c r="AH162" i="5" s="1"/>
  <c r="AJ162" i="5" s="1"/>
  <c r="AO162" i="5"/>
  <c r="BA160" i="5"/>
  <c r="BC160" i="5" s="1"/>
  <c r="AR161" i="5"/>
  <c r="AT161" i="5" s="1"/>
  <c r="AG161" i="5"/>
  <c r="BS161" i="5"/>
  <c r="BQ162" i="5"/>
  <c r="BR163" i="5"/>
  <c r="BP164" i="5"/>
  <c r="AA162" i="5"/>
  <c r="AC161" i="5"/>
  <c r="Z163" i="5"/>
  <c r="AB162" i="5"/>
  <c r="S164" i="5"/>
  <c r="U163" i="5"/>
  <c r="T162" i="5"/>
  <c r="V161" i="5"/>
  <c r="M162" i="5"/>
  <c r="O161" i="5"/>
  <c r="L164" i="5"/>
  <c r="N163" i="5"/>
  <c r="BG163" i="5" l="1"/>
  <c r="BH162" i="5"/>
  <c r="BJ162" i="5"/>
  <c r="BL162" i="5" s="1"/>
  <c r="AO163" i="5"/>
  <c r="AQ163" i="5" s="1"/>
  <c r="AS163" i="5" s="1"/>
  <c r="BI162" i="5"/>
  <c r="BK162" i="5" s="1"/>
  <c r="BJ161" i="5"/>
  <c r="BL161" i="5" s="1"/>
  <c r="AQ162" i="5"/>
  <c r="AS162" i="5" s="1"/>
  <c r="AY162" i="5"/>
  <c r="AP162" i="5"/>
  <c r="AX163" i="5"/>
  <c r="AG162" i="5"/>
  <c r="AI162" i="5"/>
  <c r="AK162" i="5" s="1"/>
  <c r="AI161" i="5"/>
  <c r="AK161" i="5" s="1"/>
  <c r="AF163" i="5"/>
  <c r="BS162" i="5"/>
  <c r="BQ163" i="5"/>
  <c r="BR164" i="5"/>
  <c r="BP165" i="5"/>
  <c r="Z164" i="5"/>
  <c r="AB163" i="5"/>
  <c r="AA163" i="5"/>
  <c r="AC162" i="5"/>
  <c r="L165" i="5"/>
  <c r="N164" i="5"/>
  <c r="M163" i="5"/>
  <c r="O162" i="5"/>
  <c r="T163" i="5"/>
  <c r="V162" i="5"/>
  <c r="S165" i="5"/>
  <c r="U164" i="5"/>
  <c r="BH163" i="5" l="1"/>
  <c r="BG164" i="5"/>
  <c r="BJ163" i="5"/>
  <c r="BL163" i="5" s="1"/>
  <c r="AO164" i="5"/>
  <c r="AQ164" i="5" s="1"/>
  <c r="AS164" i="5" s="1"/>
  <c r="BI163" i="5"/>
  <c r="BK163" i="5" s="1"/>
  <c r="AP163" i="5"/>
  <c r="AR163" i="5"/>
  <c r="AT163" i="5" s="1"/>
  <c r="AR162" i="5"/>
  <c r="AT162" i="5" s="1"/>
  <c r="AY163" i="5"/>
  <c r="AX164" i="5"/>
  <c r="BA162" i="5"/>
  <c r="BC162" i="5" s="1"/>
  <c r="AZ163" i="5"/>
  <c r="BB163" i="5" s="1"/>
  <c r="AF164" i="5"/>
  <c r="AH164" i="5" s="1"/>
  <c r="AJ164" i="5" s="1"/>
  <c r="AH163" i="5"/>
  <c r="AJ163" i="5" s="1"/>
  <c r="AG163" i="5"/>
  <c r="BS163" i="5"/>
  <c r="BQ164" i="5"/>
  <c r="BR165" i="5"/>
  <c r="BP166" i="5"/>
  <c r="AA164" i="5"/>
  <c r="AC163" i="5"/>
  <c r="Z165" i="5"/>
  <c r="AB164" i="5"/>
  <c r="M164" i="5"/>
  <c r="O163" i="5"/>
  <c r="S166" i="5"/>
  <c r="U165" i="5"/>
  <c r="T164" i="5"/>
  <c r="V163" i="5"/>
  <c r="L166" i="5"/>
  <c r="N165" i="5"/>
  <c r="BG165" i="5" l="1"/>
  <c r="AX165" i="5"/>
  <c r="AZ165" i="5" s="1"/>
  <c r="BB165" i="5" s="1"/>
  <c r="BI164" i="5"/>
  <c r="BK164" i="5" s="1"/>
  <c r="BI165" i="5"/>
  <c r="BK165" i="5" s="1"/>
  <c r="BH164" i="5"/>
  <c r="AZ164" i="5"/>
  <c r="BB164" i="5" s="1"/>
  <c r="AY164" i="5"/>
  <c r="BA163" i="5"/>
  <c r="BC163" i="5" s="1"/>
  <c r="AO165" i="5"/>
  <c r="AP164" i="5"/>
  <c r="AG164" i="5"/>
  <c r="AI164" i="5"/>
  <c r="AK164" i="5" s="1"/>
  <c r="AI163" i="5"/>
  <c r="AK163" i="5" s="1"/>
  <c r="AF165" i="5"/>
  <c r="BS164" i="5"/>
  <c r="BQ165" i="5"/>
  <c r="BR166" i="5"/>
  <c r="BP167" i="5"/>
  <c r="Z166" i="5"/>
  <c r="AB165" i="5"/>
  <c r="AA165" i="5"/>
  <c r="AC164" i="5"/>
  <c r="S167" i="5"/>
  <c r="U166" i="5"/>
  <c r="L167" i="5"/>
  <c r="N166" i="5"/>
  <c r="T165" i="5"/>
  <c r="V164" i="5"/>
  <c r="M165" i="5"/>
  <c r="O164" i="5"/>
  <c r="BH165" i="5" l="1"/>
  <c r="BJ165" i="5" s="1"/>
  <c r="BL165" i="5" s="1"/>
  <c r="BJ164" i="5"/>
  <c r="BL164" i="5" s="1"/>
  <c r="AP165" i="5"/>
  <c r="AR165" i="5" s="1"/>
  <c r="AT165" i="5" s="1"/>
  <c r="BG166" i="5"/>
  <c r="AY165" i="5"/>
  <c r="BA165" i="5" s="1"/>
  <c r="BC165" i="5" s="1"/>
  <c r="AR164" i="5"/>
  <c r="AT164" i="5" s="1"/>
  <c r="BA164" i="5"/>
  <c r="BC164" i="5" s="1"/>
  <c r="AO166" i="5"/>
  <c r="AX166" i="5"/>
  <c r="AG165" i="5"/>
  <c r="AI165" i="5" s="1"/>
  <c r="AK165" i="5" s="1"/>
  <c r="AQ165" i="5"/>
  <c r="AS165" i="5" s="1"/>
  <c r="AF166" i="5"/>
  <c r="AH166" i="5" s="1"/>
  <c r="AJ166" i="5" s="1"/>
  <c r="AH165" i="5"/>
  <c r="AJ165" i="5" s="1"/>
  <c r="BQ166" i="5"/>
  <c r="BS165" i="5"/>
  <c r="BR167" i="5"/>
  <c r="BP168" i="5"/>
  <c r="AA166" i="5"/>
  <c r="AC165" i="5"/>
  <c r="Z167" i="5"/>
  <c r="AB166" i="5"/>
  <c r="L168" i="5"/>
  <c r="N167" i="5"/>
  <c r="M166" i="5"/>
  <c r="O165" i="5"/>
  <c r="T166" i="5"/>
  <c r="V165" i="5"/>
  <c r="S168" i="5"/>
  <c r="U167" i="5"/>
  <c r="BG167" i="5" l="1"/>
  <c r="AO167" i="5"/>
  <c r="AQ167" i="5" s="1"/>
  <c r="AS167" i="5" s="1"/>
  <c r="BH166" i="5"/>
  <c r="BI166" i="5"/>
  <c r="BK166" i="5" s="1"/>
  <c r="AX167" i="5"/>
  <c r="AZ167" i="5" s="1"/>
  <c r="BB167" i="5" s="1"/>
  <c r="AG166" i="5"/>
  <c r="AI166" i="5" s="1"/>
  <c r="AK166" i="5" s="1"/>
  <c r="AP166" i="5"/>
  <c r="AY166" i="5"/>
  <c r="BA166" i="5" s="1"/>
  <c r="BC166" i="5" s="1"/>
  <c r="AQ166" i="5"/>
  <c r="AS166" i="5" s="1"/>
  <c r="AZ166" i="5"/>
  <c r="BB166" i="5" s="1"/>
  <c r="AF167" i="5"/>
  <c r="BP169" i="5"/>
  <c r="BR168" i="5"/>
  <c r="BS166" i="5"/>
  <c r="BQ167" i="5"/>
  <c r="Z168" i="5"/>
  <c r="AB167" i="5"/>
  <c r="AA167" i="5"/>
  <c r="AC166" i="5"/>
  <c r="S169" i="5"/>
  <c r="U168" i="5"/>
  <c r="T167" i="5"/>
  <c r="V166" i="5"/>
  <c r="M167" i="5"/>
  <c r="O166" i="5"/>
  <c r="L169" i="5"/>
  <c r="N168" i="5"/>
  <c r="BG168" i="5" l="1"/>
  <c r="BH167" i="5"/>
  <c r="BI167" i="5"/>
  <c r="BK167" i="5" s="1"/>
  <c r="BJ167" i="5"/>
  <c r="BL167" i="5" s="1"/>
  <c r="BI168" i="5"/>
  <c r="BK168" i="5" s="1"/>
  <c r="AP167" i="5"/>
  <c r="BJ166" i="5"/>
  <c r="BL166" i="5" s="1"/>
  <c r="AR167" i="5"/>
  <c r="AT167" i="5" s="1"/>
  <c r="AX168" i="5"/>
  <c r="AZ168" i="5" s="1"/>
  <c r="BB168" i="5" s="1"/>
  <c r="AR166" i="5"/>
  <c r="AT166" i="5" s="1"/>
  <c r="AY167" i="5"/>
  <c r="BA167" i="5" s="1"/>
  <c r="BC167" i="5" s="1"/>
  <c r="AO168" i="5"/>
  <c r="AF168" i="5"/>
  <c r="AH168" i="5"/>
  <c r="AJ168" i="5" s="1"/>
  <c r="AH167" i="5"/>
  <c r="AJ167" i="5" s="1"/>
  <c r="AG167" i="5"/>
  <c r="BS167" i="5"/>
  <c r="BQ168" i="5"/>
  <c r="BP170" i="5"/>
  <c r="BR169" i="5"/>
  <c r="AA168" i="5"/>
  <c r="AC167" i="5"/>
  <c r="Z169" i="5"/>
  <c r="AB168" i="5"/>
  <c r="L170" i="5"/>
  <c r="N169" i="5"/>
  <c r="M168" i="5"/>
  <c r="O167" i="5"/>
  <c r="T168" i="5"/>
  <c r="V167" i="5"/>
  <c r="S170" i="5"/>
  <c r="U169" i="5"/>
  <c r="BH168" i="5" l="1"/>
  <c r="BJ168" i="5" s="1"/>
  <c r="BL168" i="5" s="1"/>
  <c r="BG169" i="5"/>
  <c r="BG170" i="5" s="1"/>
  <c r="AO169" i="5"/>
  <c r="AQ168" i="5"/>
  <c r="AS168" i="5" s="1"/>
  <c r="AX169" i="5"/>
  <c r="AX170" i="5" s="1"/>
  <c r="AY168" i="5"/>
  <c r="BA168" i="5" s="1"/>
  <c r="BC168" i="5" s="1"/>
  <c r="AP168" i="5"/>
  <c r="AG168" i="5"/>
  <c r="AI168" i="5"/>
  <c r="AK168" i="5" s="1"/>
  <c r="AI167" i="5"/>
  <c r="AK167" i="5" s="1"/>
  <c r="AF169" i="5"/>
  <c r="BR170" i="5"/>
  <c r="BP171" i="5"/>
  <c r="BS168" i="5"/>
  <c r="BQ169" i="5"/>
  <c r="Z170" i="5"/>
  <c r="AB169" i="5"/>
  <c r="AA169" i="5"/>
  <c r="AC168" i="5"/>
  <c r="S171" i="5"/>
  <c r="U170" i="5"/>
  <c r="T169" i="5"/>
  <c r="V168" i="5"/>
  <c r="M169" i="5"/>
  <c r="O168" i="5"/>
  <c r="L171" i="5"/>
  <c r="N170" i="5"/>
  <c r="BI169" i="5" l="1"/>
  <c r="BK169" i="5" s="1"/>
  <c r="BI170" i="5"/>
  <c r="BK170" i="5" s="1"/>
  <c r="BH169" i="5"/>
  <c r="AO170" i="5"/>
  <c r="AQ170" i="5" s="1"/>
  <c r="AS170" i="5" s="1"/>
  <c r="AG169" i="5"/>
  <c r="AI169" i="5" s="1"/>
  <c r="AK169" i="5" s="1"/>
  <c r="AP169" i="5"/>
  <c r="AY169" i="5"/>
  <c r="AQ169" i="5"/>
  <c r="AS169" i="5" s="1"/>
  <c r="AZ170" i="5"/>
  <c r="BB170" i="5" s="1"/>
  <c r="AR168" i="5"/>
  <c r="AT168" i="5" s="1"/>
  <c r="AZ169" i="5"/>
  <c r="BB169" i="5" s="1"/>
  <c r="AF170" i="5"/>
  <c r="AH170" i="5" s="1"/>
  <c r="AJ170" i="5" s="1"/>
  <c r="AH169" i="5"/>
  <c r="AJ169" i="5" s="1"/>
  <c r="BP172" i="5"/>
  <c r="BR171" i="5"/>
  <c r="BS169" i="5"/>
  <c r="BQ170" i="5"/>
  <c r="AA170" i="5"/>
  <c r="AC169" i="5"/>
  <c r="Z171" i="5"/>
  <c r="BG171" i="5" s="1"/>
  <c r="AB170" i="5"/>
  <c r="L172" i="5"/>
  <c r="N171" i="5"/>
  <c r="M170" i="5"/>
  <c r="O169" i="5"/>
  <c r="T170" i="5"/>
  <c r="V169" i="5"/>
  <c r="S172" i="5"/>
  <c r="U171" i="5"/>
  <c r="BH170" i="5" l="1"/>
  <c r="BI171" i="5"/>
  <c r="BK171" i="5" s="1"/>
  <c r="BJ169" i="5"/>
  <c r="BL169" i="5" s="1"/>
  <c r="AP170" i="5"/>
  <c r="AR170" i="5" s="1"/>
  <c r="AT170" i="5" s="1"/>
  <c r="AY170" i="5"/>
  <c r="BA170" i="5" s="1"/>
  <c r="BC170" i="5" s="1"/>
  <c r="AR169" i="5"/>
  <c r="AT169" i="5" s="1"/>
  <c r="BA169" i="5"/>
  <c r="BC169" i="5" s="1"/>
  <c r="AF171" i="5"/>
  <c r="AH171" i="5" s="1"/>
  <c r="AJ171" i="5" s="1"/>
  <c r="AX171" i="5"/>
  <c r="AZ171" i="5" s="1"/>
  <c r="BB171" i="5" s="1"/>
  <c r="AO171" i="5"/>
  <c r="AG170" i="5"/>
  <c r="AG171" i="5" s="1"/>
  <c r="BS170" i="5"/>
  <c r="BQ171" i="5"/>
  <c r="BR172" i="5"/>
  <c r="BP173" i="5"/>
  <c r="Z172" i="5"/>
  <c r="BG172" i="5" s="1"/>
  <c r="AB171" i="5"/>
  <c r="AA171" i="5"/>
  <c r="AC170" i="5"/>
  <c r="T171" i="5"/>
  <c r="V170" i="5"/>
  <c r="S173" i="5"/>
  <c r="U172" i="5"/>
  <c r="M171" i="5"/>
  <c r="O170" i="5"/>
  <c r="L173" i="5"/>
  <c r="N172" i="5"/>
  <c r="AO172" i="5" l="1"/>
  <c r="BH171" i="5"/>
  <c r="BI172" i="5"/>
  <c r="BK172" i="5" s="1"/>
  <c r="AQ171" i="5"/>
  <c r="AS171" i="5" s="1"/>
  <c r="AP171" i="5"/>
  <c r="BJ171" i="5"/>
  <c r="BL171" i="5" s="1"/>
  <c r="BJ170" i="5"/>
  <c r="BL170" i="5" s="1"/>
  <c r="AR171" i="5"/>
  <c r="AT171" i="5" s="1"/>
  <c r="AQ172" i="5"/>
  <c r="AS172" i="5" s="1"/>
  <c r="AX172" i="5"/>
  <c r="AY171" i="5"/>
  <c r="BA171" i="5" s="1"/>
  <c r="BC171" i="5" s="1"/>
  <c r="AI170" i="5"/>
  <c r="AK170" i="5" s="1"/>
  <c r="AI171" i="5"/>
  <c r="AK171" i="5" s="1"/>
  <c r="AF172" i="5"/>
  <c r="AF173" i="5" s="1"/>
  <c r="BR173" i="5"/>
  <c r="BP174" i="5"/>
  <c r="BQ172" i="5"/>
  <c r="BS171" i="5"/>
  <c r="AA172" i="5"/>
  <c r="AC171" i="5"/>
  <c r="Z173" i="5"/>
  <c r="AB172" i="5"/>
  <c r="L174" i="5"/>
  <c r="N173" i="5"/>
  <c r="M172" i="5"/>
  <c r="O171" i="5"/>
  <c r="S174" i="5"/>
  <c r="U173" i="5"/>
  <c r="T172" i="5"/>
  <c r="V171" i="5"/>
  <c r="AP172" i="5" l="1"/>
  <c r="BH172" i="5"/>
  <c r="BG173" i="5"/>
  <c r="AY172" i="5"/>
  <c r="AG172" i="5"/>
  <c r="AI172" i="5" s="1"/>
  <c r="AK172" i="5" s="1"/>
  <c r="AR172" i="5"/>
  <c r="AT172" i="5" s="1"/>
  <c r="AX173" i="5"/>
  <c r="AZ172" i="5"/>
  <c r="BB172" i="5" s="1"/>
  <c r="AO173" i="5"/>
  <c r="AH173" i="5"/>
  <c r="AJ173" i="5" s="1"/>
  <c r="AH172" i="5"/>
  <c r="AJ172" i="5" s="1"/>
  <c r="BR174" i="5"/>
  <c r="BP175" i="5"/>
  <c r="BS172" i="5"/>
  <c r="BQ173" i="5"/>
  <c r="Z174" i="5"/>
  <c r="AB173" i="5"/>
  <c r="AA173" i="5"/>
  <c r="AC172" i="5"/>
  <c r="S175" i="5"/>
  <c r="U174" i="5"/>
  <c r="T173" i="5"/>
  <c r="V172" i="5"/>
  <c r="M173" i="5"/>
  <c r="O172" i="5"/>
  <c r="L175" i="5"/>
  <c r="N174" i="5"/>
  <c r="BG174" i="5" l="1"/>
  <c r="BH173" i="5"/>
  <c r="BJ172" i="5"/>
  <c r="BL172" i="5" s="1"/>
  <c r="BI174" i="5"/>
  <c r="BK174" i="5" s="1"/>
  <c r="BI173" i="5"/>
  <c r="BK173" i="5" s="1"/>
  <c r="AO174" i="5"/>
  <c r="AQ174" i="5" s="1"/>
  <c r="AS174" i="5" s="1"/>
  <c r="AF174" i="5"/>
  <c r="AH174" i="5" s="1"/>
  <c r="AJ174" i="5" s="1"/>
  <c r="AX174" i="5"/>
  <c r="AY173" i="5"/>
  <c r="BA173" i="5" s="1"/>
  <c r="BC173" i="5" s="1"/>
  <c r="AQ173" i="5"/>
  <c r="AS173" i="5" s="1"/>
  <c r="AZ173" i="5"/>
  <c r="BB173" i="5" s="1"/>
  <c r="BA172" i="5"/>
  <c r="BC172" i="5" s="1"/>
  <c r="AP173" i="5"/>
  <c r="AP174" i="5" s="1"/>
  <c r="AG173" i="5"/>
  <c r="BR175" i="5"/>
  <c r="BP176" i="5"/>
  <c r="BQ174" i="5"/>
  <c r="BS173" i="5"/>
  <c r="AA174" i="5"/>
  <c r="AC173" i="5"/>
  <c r="Z175" i="5"/>
  <c r="AB174" i="5"/>
  <c r="M174" i="5"/>
  <c r="O173" i="5"/>
  <c r="L176" i="5"/>
  <c r="N175" i="5"/>
  <c r="T174" i="5"/>
  <c r="V173" i="5"/>
  <c r="S176" i="5"/>
  <c r="U175" i="5"/>
  <c r="BH174" i="5" l="1"/>
  <c r="BJ174" i="5"/>
  <c r="BL174" i="5" s="1"/>
  <c r="AX175" i="5"/>
  <c r="AZ175" i="5" s="1"/>
  <c r="BB175" i="5" s="1"/>
  <c r="BJ173" i="5"/>
  <c r="BL173" i="5" s="1"/>
  <c r="BG175" i="5"/>
  <c r="BI175" i="5" s="1"/>
  <c r="BK175" i="5" s="1"/>
  <c r="AZ174" i="5"/>
  <c r="BB174" i="5" s="1"/>
  <c r="AR174" i="5"/>
  <c r="AT174" i="5" s="1"/>
  <c r="AR173" i="5"/>
  <c r="AT173" i="5" s="1"/>
  <c r="AY174" i="5"/>
  <c r="BA174" i="5" s="1"/>
  <c r="BC174" i="5" s="1"/>
  <c r="AO175" i="5"/>
  <c r="AG174" i="5"/>
  <c r="AI174" i="5" s="1"/>
  <c r="AK174" i="5" s="1"/>
  <c r="AI173" i="5"/>
  <c r="AK173" i="5" s="1"/>
  <c r="AF175" i="5"/>
  <c r="AF176" i="5" s="1"/>
  <c r="BQ175" i="5"/>
  <c r="BS174" i="5"/>
  <c r="BR176" i="5"/>
  <c r="BP177" i="5"/>
  <c r="AA175" i="5"/>
  <c r="AC174" i="5"/>
  <c r="Z176" i="5"/>
  <c r="AB175" i="5"/>
  <c r="S177" i="5"/>
  <c r="U176" i="5"/>
  <c r="T175" i="5"/>
  <c r="V174" i="5"/>
  <c r="L177" i="5"/>
  <c r="N176" i="5"/>
  <c r="M175" i="5"/>
  <c r="O174" i="5"/>
  <c r="BG176" i="5" l="1"/>
  <c r="AX176" i="5"/>
  <c r="AZ176" i="5" s="1"/>
  <c r="BB176" i="5" s="1"/>
  <c r="BH175" i="5"/>
  <c r="AO176" i="5"/>
  <c r="AQ176" i="5" s="1"/>
  <c r="AS176" i="5" s="1"/>
  <c r="AQ175" i="5"/>
  <c r="AS175" i="5" s="1"/>
  <c r="AG175" i="5"/>
  <c r="AI175" i="5" s="1"/>
  <c r="AK175" i="5" s="1"/>
  <c r="AY175" i="5"/>
  <c r="AP175" i="5"/>
  <c r="AR175" i="5" s="1"/>
  <c r="AT175" i="5" s="1"/>
  <c r="AH175" i="5"/>
  <c r="AJ175" i="5" s="1"/>
  <c r="AH176" i="5"/>
  <c r="AJ176" i="5" s="1"/>
  <c r="BP178" i="5"/>
  <c r="BR177" i="5"/>
  <c r="BQ176" i="5"/>
  <c r="BS175" i="5"/>
  <c r="Z177" i="5"/>
  <c r="AB176" i="5"/>
  <c r="AA176" i="5"/>
  <c r="AC175" i="5"/>
  <c r="L178" i="5"/>
  <c r="N177" i="5"/>
  <c r="M176" i="5"/>
  <c r="O175" i="5"/>
  <c r="T176" i="5"/>
  <c r="V175" i="5"/>
  <c r="S178" i="5"/>
  <c r="U177" i="5"/>
  <c r="BG177" i="5" l="1"/>
  <c r="BI177" i="5" s="1"/>
  <c r="BK177" i="5" s="1"/>
  <c r="BI176" i="5"/>
  <c r="BK176" i="5" s="1"/>
  <c r="BH176" i="5"/>
  <c r="BJ175" i="5"/>
  <c r="BL175" i="5" s="1"/>
  <c r="AG176" i="5"/>
  <c r="AI176" i="5" s="1"/>
  <c r="AK176" i="5" s="1"/>
  <c r="AP176" i="5"/>
  <c r="AY176" i="5"/>
  <c r="AF177" i="5"/>
  <c r="AH177" i="5" s="1"/>
  <c r="AJ177" i="5" s="1"/>
  <c r="AO177" i="5"/>
  <c r="BA175" i="5"/>
  <c r="BC175" i="5" s="1"/>
  <c r="AX177" i="5"/>
  <c r="AZ177" i="5" s="1"/>
  <c r="BB177" i="5" s="1"/>
  <c r="BS176" i="5"/>
  <c r="BQ177" i="5"/>
  <c r="BR178" i="5"/>
  <c r="BP179" i="5"/>
  <c r="AA177" i="5"/>
  <c r="AC176" i="5"/>
  <c r="Z178" i="5"/>
  <c r="AB177" i="5"/>
  <c r="S179" i="5"/>
  <c r="U178" i="5"/>
  <c r="T177" i="5"/>
  <c r="V176" i="5"/>
  <c r="M177" i="5"/>
  <c r="O176" i="5"/>
  <c r="L179" i="5"/>
  <c r="N178" i="5"/>
  <c r="BH177" i="5" l="1"/>
  <c r="BJ177" i="5"/>
  <c r="BL177" i="5" s="1"/>
  <c r="AO178" i="5"/>
  <c r="AQ178" i="5" s="1"/>
  <c r="AS178" i="5" s="1"/>
  <c r="BG178" i="5"/>
  <c r="BJ176" i="5"/>
  <c r="BL176" i="5" s="1"/>
  <c r="AY177" i="5"/>
  <c r="BA177" i="5"/>
  <c r="BC177" i="5" s="1"/>
  <c r="AP177" i="5"/>
  <c r="AR177" i="5" s="1"/>
  <c r="AT177" i="5" s="1"/>
  <c r="AR176" i="5"/>
  <c r="AT176" i="5" s="1"/>
  <c r="AQ177" i="5"/>
  <c r="AS177" i="5" s="1"/>
  <c r="AX178" i="5"/>
  <c r="BA176" i="5"/>
  <c r="BC176" i="5" s="1"/>
  <c r="AF178" i="5"/>
  <c r="AG177" i="5"/>
  <c r="BP180" i="5"/>
  <c r="BR179" i="5"/>
  <c r="BQ178" i="5"/>
  <c r="BS177" i="5"/>
  <c r="AA178" i="5"/>
  <c r="AC177" i="5"/>
  <c r="Z179" i="5"/>
  <c r="AB178" i="5"/>
  <c r="M178" i="5"/>
  <c r="O177" i="5"/>
  <c r="L180" i="5"/>
  <c r="N179" i="5"/>
  <c r="T178" i="5"/>
  <c r="V177" i="5"/>
  <c r="S180" i="5"/>
  <c r="U179" i="5"/>
  <c r="BG179" i="5" l="1"/>
  <c r="BI179" i="5"/>
  <c r="BK179" i="5" s="1"/>
  <c r="BH178" i="5"/>
  <c r="BI178" i="5"/>
  <c r="BK178" i="5" s="1"/>
  <c r="AX179" i="5"/>
  <c r="AZ179" i="5" s="1"/>
  <c r="BB179" i="5" s="1"/>
  <c r="AR178" i="5"/>
  <c r="AT178" i="5" s="1"/>
  <c r="AZ178" i="5"/>
  <c r="BB178" i="5" s="1"/>
  <c r="AY178" i="5"/>
  <c r="AP178" i="5"/>
  <c r="AG178" i="5"/>
  <c r="AI178" i="5" s="1"/>
  <c r="AK178" i="5" s="1"/>
  <c r="AO179" i="5"/>
  <c r="AF179" i="5"/>
  <c r="AH179" i="5" s="1"/>
  <c r="AJ179" i="5" s="1"/>
  <c r="AH178" i="5"/>
  <c r="AJ178" i="5" s="1"/>
  <c r="AI177" i="5"/>
  <c r="AK177" i="5" s="1"/>
  <c r="BS178" i="5"/>
  <c r="BQ179" i="5"/>
  <c r="BR180" i="5"/>
  <c r="BP181" i="5"/>
  <c r="Z180" i="5"/>
  <c r="AB179" i="5"/>
  <c r="AA179" i="5"/>
  <c r="AC178" i="5"/>
  <c r="S181" i="5"/>
  <c r="U180" i="5"/>
  <c r="T179" i="5"/>
  <c r="V178" i="5"/>
  <c r="L181" i="5"/>
  <c r="N180" i="5"/>
  <c r="M179" i="5"/>
  <c r="O178" i="5"/>
  <c r="BH179" i="5" l="1"/>
  <c r="BJ179" i="5" s="1"/>
  <c r="BL179" i="5" s="1"/>
  <c r="BG180" i="5"/>
  <c r="BJ178" i="5"/>
  <c r="BL178" i="5" s="1"/>
  <c r="AY179" i="5"/>
  <c r="BA179" i="5" s="1"/>
  <c r="BC179" i="5" s="1"/>
  <c r="AP179" i="5"/>
  <c r="AR179" i="5" s="1"/>
  <c r="AT179" i="5" s="1"/>
  <c r="AO180" i="5"/>
  <c r="AQ180" i="5" s="1"/>
  <c r="AS180" i="5" s="1"/>
  <c r="BA178" i="5"/>
  <c r="BC178" i="5" s="1"/>
  <c r="AQ179" i="5"/>
  <c r="AS179" i="5" s="1"/>
  <c r="AX180" i="5"/>
  <c r="AG179" i="5"/>
  <c r="AF180" i="5"/>
  <c r="BQ180" i="5"/>
  <c r="BS179" i="5"/>
  <c r="BR181" i="5"/>
  <c r="BP182" i="5"/>
  <c r="AA180" i="5"/>
  <c r="AC179" i="5"/>
  <c r="Z181" i="5"/>
  <c r="AB180" i="5"/>
  <c r="L182" i="5"/>
  <c r="N181" i="5"/>
  <c r="M180" i="5"/>
  <c r="O179" i="5"/>
  <c r="T180" i="5"/>
  <c r="V179" i="5"/>
  <c r="S182" i="5"/>
  <c r="U181" i="5"/>
  <c r="BG181" i="5" l="1"/>
  <c r="BH180" i="5"/>
  <c r="BJ180" i="5" s="1"/>
  <c r="BL180" i="5" s="1"/>
  <c r="BI180" i="5"/>
  <c r="BK180" i="5" s="1"/>
  <c r="AP180" i="5"/>
  <c r="AR180" i="5" s="1"/>
  <c r="AT180" i="5" s="1"/>
  <c r="AO181" i="5"/>
  <c r="AX181" i="5"/>
  <c r="AZ180" i="5"/>
  <c r="BB180" i="5" s="1"/>
  <c r="AY180" i="5"/>
  <c r="BA180" i="5" s="1"/>
  <c r="BC180" i="5" s="1"/>
  <c r="AG180" i="5"/>
  <c r="AI180" i="5" s="1"/>
  <c r="AK180" i="5" s="1"/>
  <c r="AI179" i="5"/>
  <c r="AK179" i="5" s="1"/>
  <c r="AF181" i="5"/>
  <c r="AH181" i="5" s="1"/>
  <c r="AJ181" i="5" s="1"/>
  <c r="AH180" i="5"/>
  <c r="AJ180" i="5" s="1"/>
  <c r="BR182" i="5"/>
  <c r="BP183" i="5"/>
  <c r="BS180" i="5"/>
  <c r="BQ181" i="5"/>
  <c r="Z182" i="5"/>
  <c r="AB181" i="5"/>
  <c r="AA181" i="5"/>
  <c r="AC180" i="5"/>
  <c r="S183" i="5"/>
  <c r="U182" i="5"/>
  <c r="T181" i="5"/>
  <c r="V180" i="5"/>
  <c r="M181" i="5"/>
  <c r="O180" i="5"/>
  <c r="L183" i="5"/>
  <c r="N182" i="5"/>
  <c r="AO182" i="5" l="1"/>
  <c r="AQ182" i="5" s="1"/>
  <c r="AS182" i="5" s="1"/>
  <c r="AG181" i="5"/>
  <c r="AI181" i="5" s="1"/>
  <c r="AK181" i="5" s="1"/>
  <c r="BH181" i="5"/>
  <c r="BG182" i="5"/>
  <c r="BI182" i="5" s="1"/>
  <c r="BK182" i="5" s="1"/>
  <c r="AX182" i="5"/>
  <c r="BI181" i="5"/>
  <c r="BK181" i="5" s="1"/>
  <c r="AQ181" i="5"/>
  <c r="AS181" i="5" s="1"/>
  <c r="AY181" i="5"/>
  <c r="BA181" i="5" s="1"/>
  <c r="BC181" i="5" s="1"/>
  <c r="AZ181" i="5"/>
  <c r="BB181" i="5" s="1"/>
  <c r="AP181" i="5"/>
  <c r="AF182" i="5"/>
  <c r="BQ182" i="5"/>
  <c r="BS181" i="5"/>
  <c r="BR183" i="5"/>
  <c r="BP184" i="5"/>
  <c r="AA182" i="5"/>
  <c r="AC181" i="5"/>
  <c r="Z183" i="5"/>
  <c r="AB182" i="5"/>
  <c r="L184" i="5"/>
  <c r="N183" i="5"/>
  <c r="M182" i="5"/>
  <c r="O181" i="5"/>
  <c r="T182" i="5"/>
  <c r="V181" i="5"/>
  <c r="S184" i="5"/>
  <c r="U183" i="5"/>
  <c r="AO183" i="5" l="1"/>
  <c r="AP182" i="5"/>
  <c r="AX183" i="5"/>
  <c r="AZ183" i="5" s="1"/>
  <c r="BB183" i="5" s="1"/>
  <c r="BG183" i="5"/>
  <c r="AZ182" i="5"/>
  <c r="BB182" i="5" s="1"/>
  <c r="BH182" i="5"/>
  <c r="BJ181" i="5"/>
  <c r="BL181" i="5" s="1"/>
  <c r="BI183" i="5"/>
  <c r="BK183" i="5" s="1"/>
  <c r="AQ183" i="5"/>
  <c r="AS183" i="5" s="1"/>
  <c r="AR182" i="5"/>
  <c r="AT182" i="5" s="1"/>
  <c r="AR181" i="5"/>
  <c r="AT181" i="5" s="1"/>
  <c r="AY182" i="5"/>
  <c r="AF183" i="5"/>
  <c r="AH182" i="5"/>
  <c r="AJ182" i="5" s="1"/>
  <c r="AH183" i="5"/>
  <c r="AJ183" i="5" s="1"/>
  <c r="AG182" i="5"/>
  <c r="BR184" i="5"/>
  <c r="BP185" i="5"/>
  <c r="BQ183" i="5"/>
  <c r="BS182" i="5"/>
  <c r="Z184" i="5"/>
  <c r="AB183" i="5"/>
  <c r="AA183" i="5"/>
  <c r="AC182" i="5"/>
  <c r="T183" i="5"/>
  <c r="V182" i="5"/>
  <c r="S185" i="5"/>
  <c r="U184" i="5"/>
  <c r="M183" i="5"/>
  <c r="O182" i="5"/>
  <c r="L185" i="5"/>
  <c r="N184" i="5"/>
  <c r="AP183" i="5" l="1"/>
  <c r="BH183" i="5"/>
  <c r="BG184" i="5"/>
  <c r="BJ182" i="5"/>
  <c r="BL182" i="5" s="1"/>
  <c r="AY183" i="5"/>
  <c r="AX184" i="5"/>
  <c r="AX185" i="5" s="1"/>
  <c r="AR183" i="5"/>
  <c r="AT183" i="5" s="1"/>
  <c r="BA182" i="5"/>
  <c r="BC182" i="5" s="1"/>
  <c r="AG183" i="5"/>
  <c r="AI183" i="5" s="1"/>
  <c r="AK183" i="5" s="1"/>
  <c r="AO184" i="5"/>
  <c r="AF184" i="5"/>
  <c r="AH184" i="5" s="1"/>
  <c r="AJ184" i="5" s="1"/>
  <c r="AI182" i="5"/>
  <c r="AK182" i="5" s="1"/>
  <c r="BQ184" i="5"/>
  <c r="BS183" i="5"/>
  <c r="BP186" i="5"/>
  <c r="BR185" i="5"/>
  <c r="AA184" i="5"/>
  <c r="AC183" i="5"/>
  <c r="Z185" i="5"/>
  <c r="AB184" i="5"/>
  <c r="L186" i="5"/>
  <c r="N185" i="5"/>
  <c r="M184" i="5"/>
  <c r="O183" i="5"/>
  <c r="S186" i="5"/>
  <c r="U185" i="5"/>
  <c r="T184" i="5"/>
  <c r="V183" i="5"/>
  <c r="BH184" i="5" l="1"/>
  <c r="BG185" i="5"/>
  <c r="BJ184" i="5"/>
  <c r="BL184" i="5" s="1"/>
  <c r="BJ183" i="5"/>
  <c r="BL183" i="5" s="1"/>
  <c r="BI185" i="5"/>
  <c r="BK185" i="5" s="1"/>
  <c r="BI184" i="5"/>
  <c r="BK184" i="5" s="1"/>
  <c r="AY184" i="5"/>
  <c r="BA184" i="5" s="1"/>
  <c r="BC184" i="5" s="1"/>
  <c r="AO185" i="5"/>
  <c r="AQ185" i="5" s="1"/>
  <c r="AS185" i="5" s="1"/>
  <c r="AZ184" i="5"/>
  <c r="BB184" i="5" s="1"/>
  <c r="AQ184" i="5"/>
  <c r="AS184" i="5" s="1"/>
  <c r="BA183" i="5"/>
  <c r="BC183" i="5" s="1"/>
  <c r="AZ185" i="5"/>
  <c r="BB185" i="5" s="1"/>
  <c r="AP184" i="5"/>
  <c r="AG184" i="5"/>
  <c r="AI184" i="5" s="1"/>
  <c r="AK184" i="5" s="1"/>
  <c r="AF185" i="5"/>
  <c r="BR186" i="5"/>
  <c r="BP187" i="5"/>
  <c r="BS184" i="5"/>
  <c r="BQ185" i="5"/>
  <c r="Z186" i="5"/>
  <c r="AB185" i="5"/>
  <c r="AA185" i="5"/>
  <c r="BH185" i="5" s="1"/>
  <c r="AC184" i="5"/>
  <c r="T185" i="5"/>
  <c r="V184" i="5"/>
  <c r="S187" i="5"/>
  <c r="U186" i="5"/>
  <c r="M185" i="5"/>
  <c r="O184" i="5"/>
  <c r="L187" i="5"/>
  <c r="N186" i="5"/>
  <c r="AX186" i="5" l="1"/>
  <c r="BJ185" i="5"/>
  <c r="BL185" i="5" s="1"/>
  <c r="BG186" i="5"/>
  <c r="AP185" i="5"/>
  <c r="AR185" i="5" s="1"/>
  <c r="AT185" i="5" s="1"/>
  <c r="AZ186" i="5"/>
  <c r="BB186" i="5" s="1"/>
  <c r="AO186" i="5"/>
  <c r="AO187" i="5" s="1"/>
  <c r="AR184" i="5"/>
  <c r="AT184" i="5" s="1"/>
  <c r="AG185" i="5"/>
  <c r="AI185" i="5" s="1"/>
  <c r="AK185" i="5" s="1"/>
  <c r="AY185" i="5"/>
  <c r="AF186" i="5"/>
  <c r="AH186" i="5" s="1"/>
  <c r="AJ186" i="5" s="1"/>
  <c r="AH185" i="5"/>
  <c r="AJ185" i="5" s="1"/>
  <c r="BQ186" i="5"/>
  <c r="BS185" i="5"/>
  <c r="BP188" i="5"/>
  <c r="BR187" i="5"/>
  <c r="AA186" i="5"/>
  <c r="AC185" i="5"/>
  <c r="Z187" i="5"/>
  <c r="AB186" i="5"/>
  <c r="L188" i="5"/>
  <c r="N187" i="5"/>
  <c r="M186" i="5"/>
  <c r="O185" i="5"/>
  <c r="S188" i="5"/>
  <c r="U187" i="5"/>
  <c r="T186" i="5"/>
  <c r="V185" i="5"/>
  <c r="BG187" i="5" l="1"/>
  <c r="BI186" i="5"/>
  <c r="BK186" i="5" s="1"/>
  <c r="BI187" i="5"/>
  <c r="BK187" i="5" s="1"/>
  <c r="BH186" i="5"/>
  <c r="BH187" i="5" s="1"/>
  <c r="AY186" i="5"/>
  <c r="BA185" i="5"/>
  <c r="BC185" i="5" s="1"/>
  <c r="AP186" i="5"/>
  <c r="AR186" i="5" s="1"/>
  <c r="AT186" i="5" s="1"/>
  <c r="AQ186" i="5"/>
  <c r="AS186" i="5" s="1"/>
  <c r="AF187" i="5"/>
  <c r="AH187" i="5" s="1"/>
  <c r="AJ187" i="5" s="1"/>
  <c r="AQ187" i="5"/>
  <c r="AS187" i="5" s="1"/>
  <c r="AX187" i="5"/>
  <c r="AG186" i="5"/>
  <c r="BR188" i="5"/>
  <c r="BP189" i="5"/>
  <c r="BS186" i="5"/>
  <c r="BQ187" i="5"/>
  <c r="Z188" i="5"/>
  <c r="AB187" i="5"/>
  <c r="AA187" i="5"/>
  <c r="AC186" i="5"/>
  <c r="S189" i="5"/>
  <c r="U188" i="5"/>
  <c r="T187" i="5"/>
  <c r="V186" i="5"/>
  <c r="M187" i="5"/>
  <c r="O186" i="5"/>
  <c r="L189" i="5"/>
  <c r="N188" i="5"/>
  <c r="BJ187" i="5" l="1"/>
  <c r="BL187" i="5" s="1"/>
  <c r="BJ186" i="5"/>
  <c r="BL186" i="5" s="1"/>
  <c r="BG188" i="5"/>
  <c r="AR187" i="5"/>
  <c r="AT187" i="5" s="1"/>
  <c r="AY187" i="5"/>
  <c r="BA187" i="5" s="1"/>
  <c r="BC187" i="5" s="1"/>
  <c r="AX188" i="5"/>
  <c r="AZ188" i="5" s="1"/>
  <c r="BB188" i="5" s="1"/>
  <c r="AZ187" i="5"/>
  <c r="BB187" i="5" s="1"/>
  <c r="BA186" i="5"/>
  <c r="BC186" i="5" s="1"/>
  <c r="AO188" i="5"/>
  <c r="AP187" i="5"/>
  <c r="AG187" i="5"/>
  <c r="AI187" i="5" s="1"/>
  <c r="AK187" i="5" s="1"/>
  <c r="AI186" i="5"/>
  <c r="AK186" i="5" s="1"/>
  <c r="AF188" i="5"/>
  <c r="BQ188" i="5"/>
  <c r="BS187" i="5"/>
  <c r="BR189" i="5"/>
  <c r="BP190" i="5"/>
  <c r="AA188" i="5"/>
  <c r="AC187" i="5"/>
  <c r="Z189" i="5"/>
  <c r="AB188" i="5"/>
  <c r="T188" i="5"/>
  <c r="V187" i="5"/>
  <c r="L190" i="5"/>
  <c r="N189" i="5"/>
  <c r="M188" i="5"/>
  <c r="O187" i="5"/>
  <c r="S190" i="5"/>
  <c r="U189" i="5"/>
  <c r="BG189" i="5" l="1"/>
  <c r="BI188" i="5"/>
  <c r="BK188" i="5" s="1"/>
  <c r="BH188" i="5"/>
  <c r="AO189" i="5"/>
  <c r="AQ189" i="5" s="1"/>
  <c r="AS189" i="5" s="1"/>
  <c r="AQ188" i="5"/>
  <c r="AS188" i="5" s="1"/>
  <c r="AP188" i="5"/>
  <c r="AR188" i="5" s="1"/>
  <c r="AT188" i="5" s="1"/>
  <c r="AX189" i="5"/>
  <c r="AG188" i="5"/>
  <c r="AI188" i="5" s="1"/>
  <c r="AK188" i="5" s="1"/>
  <c r="AY188" i="5"/>
  <c r="AF189" i="5"/>
  <c r="AH189" i="5" s="1"/>
  <c r="AJ189" i="5" s="1"/>
  <c r="AH188" i="5"/>
  <c r="AJ188" i="5" s="1"/>
  <c r="BR190" i="5"/>
  <c r="BP191" i="5"/>
  <c r="BS188" i="5"/>
  <c r="BQ189" i="5"/>
  <c r="Z190" i="5"/>
  <c r="AB189" i="5"/>
  <c r="AA189" i="5"/>
  <c r="AC188" i="5"/>
  <c r="S191" i="5"/>
  <c r="U190" i="5"/>
  <c r="M189" i="5"/>
  <c r="O188" i="5"/>
  <c r="L191" i="5"/>
  <c r="N190" i="5"/>
  <c r="T189" i="5"/>
  <c r="V188" i="5"/>
  <c r="BH189" i="5" l="1"/>
  <c r="BG190" i="5"/>
  <c r="BI189" i="5"/>
  <c r="BK189" i="5" s="1"/>
  <c r="BJ189" i="5"/>
  <c r="BL189" i="5" s="1"/>
  <c r="BI190" i="5"/>
  <c r="BK190" i="5" s="1"/>
  <c r="BJ188" i="5"/>
  <c r="BL188" i="5" s="1"/>
  <c r="AY189" i="5"/>
  <c r="BA189" i="5" s="1"/>
  <c r="BC189" i="5" s="1"/>
  <c r="AX190" i="5"/>
  <c r="AZ190" i="5" s="1"/>
  <c r="BB190" i="5" s="1"/>
  <c r="AZ189" i="5"/>
  <c r="BB189" i="5" s="1"/>
  <c r="AP189" i="5"/>
  <c r="AF190" i="5"/>
  <c r="AH190" i="5" s="1"/>
  <c r="AJ190" i="5" s="1"/>
  <c r="BA188" i="5"/>
  <c r="BC188" i="5" s="1"/>
  <c r="AO190" i="5"/>
  <c r="AG189" i="5"/>
  <c r="AI189" i="5" s="1"/>
  <c r="AK189" i="5" s="1"/>
  <c r="BR191" i="5"/>
  <c r="BP192" i="5"/>
  <c r="BQ190" i="5"/>
  <c r="BS189" i="5"/>
  <c r="AA190" i="5"/>
  <c r="AC189" i="5"/>
  <c r="Z191" i="5"/>
  <c r="AB190" i="5"/>
  <c r="T190" i="5"/>
  <c r="V189" i="5"/>
  <c r="L192" i="5"/>
  <c r="N191" i="5"/>
  <c r="M190" i="5"/>
  <c r="O189" i="5"/>
  <c r="S192" i="5"/>
  <c r="U191" i="5"/>
  <c r="AP190" i="5" l="1"/>
  <c r="AR190" i="5" s="1"/>
  <c r="AT190" i="5" s="1"/>
  <c r="BG191" i="5"/>
  <c r="BI191" i="5" s="1"/>
  <c r="BK191" i="5" s="1"/>
  <c r="BH190" i="5"/>
  <c r="AX191" i="5"/>
  <c r="AZ191" i="5" s="1"/>
  <c r="BB191" i="5" s="1"/>
  <c r="AO191" i="5"/>
  <c r="AQ191" i="5" s="1"/>
  <c r="AS191" i="5" s="1"/>
  <c r="AQ190" i="5"/>
  <c r="AS190" i="5" s="1"/>
  <c r="AR189" i="5"/>
  <c r="AT189" i="5" s="1"/>
  <c r="AY190" i="5"/>
  <c r="AG190" i="5"/>
  <c r="AI190" i="5" s="1"/>
  <c r="AK190" i="5" s="1"/>
  <c r="AF191" i="5"/>
  <c r="BR192" i="5"/>
  <c r="BP193" i="5"/>
  <c r="BQ191" i="5"/>
  <c r="BS190" i="5"/>
  <c r="Z192" i="5"/>
  <c r="AB191" i="5"/>
  <c r="AA191" i="5"/>
  <c r="AC190" i="5"/>
  <c r="S193" i="5"/>
  <c r="U192" i="5"/>
  <c r="M191" i="5"/>
  <c r="O190" i="5"/>
  <c r="L193" i="5"/>
  <c r="N192" i="5"/>
  <c r="T191" i="5"/>
  <c r="V190" i="5"/>
  <c r="BH191" i="5" l="1"/>
  <c r="BG192" i="5"/>
  <c r="BJ190" i="5"/>
  <c r="BL190" i="5" s="1"/>
  <c r="AG191" i="5"/>
  <c r="AI191" i="5" s="1"/>
  <c r="AK191" i="5" s="1"/>
  <c r="AY191" i="5"/>
  <c r="BA191" i="5" s="1"/>
  <c r="BC191" i="5" s="1"/>
  <c r="AX192" i="5"/>
  <c r="BA190" i="5"/>
  <c r="BC190" i="5" s="1"/>
  <c r="AF192" i="5"/>
  <c r="AH192" i="5" s="1"/>
  <c r="AJ192" i="5" s="1"/>
  <c r="AO192" i="5"/>
  <c r="AP191" i="5"/>
  <c r="AH191" i="5"/>
  <c r="AJ191" i="5" s="1"/>
  <c r="BR193" i="5"/>
  <c r="BP194" i="5"/>
  <c r="BQ192" i="5"/>
  <c r="BS191" i="5"/>
  <c r="Z193" i="5"/>
  <c r="AB192" i="5"/>
  <c r="AA192" i="5"/>
  <c r="AC191" i="5"/>
  <c r="T192" i="5"/>
  <c r="V191" i="5"/>
  <c r="L194" i="5"/>
  <c r="N193" i="5"/>
  <c r="M192" i="5"/>
  <c r="O191" i="5"/>
  <c r="S194" i="5"/>
  <c r="U193" i="5"/>
  <c r="BG193" i="5" l="1"/>
  <c r="BI192" i="5"/>
  <c r="BK192" i="5" s="1"/>
  <c r="BI193" i="5"/>
  <c r="BK193" i="5" s="1"/>
  <c r="BH192" i="5"/>
  <c r="BJ192" i="5"/>
  <c r="BL192" i="5" s="1"/>
  <c r="BJ191" i="5"/>
  <c r="BL191" i="5" s="1"/>
  <c r="AP192" i="5"/>
  <c r="AR192" i="5" s="1"/>
  <c r="AT192" i="5" s="1"/>
  <c r="AO193" i="5"/>
  <c r="AQ193" i="5" s="1"/>
  <c r="AS193" i="5" s="1"/>
  <c r="AX193" i="5"/>
  <c r="AZ193" i="5" s="1"/>
  <c r="BB193" i="5" s="1"/>
  <c r="AZ192" i="5"/>
  <c r="BB192" i="5" s="1"/>
  <c r="AG192" i="5"/>
  <c r="AI192" i="5" s="1"/>
  <c r="AK192" i="5" s="1"/>
  <c r="AQ192" i="5"/>
  <c r="AS192" i="5" s="1"/>
  <c r="AY192" i="5"/>
  <c r="AR191" i="5"/>
  <c r="AT191" i="5" s="1"/>
  <c r="AF193" i="5"/>
  <c r="BR194" i="5"/>
  <c r="BP195" i="5"/>
  <c r="BS192" i="5"/>
  <c r="BQ193" i="5"/>
  <c r="AA193" i="5"/>
  <c r="AC192" i="5"/>
  <c r="Z194" i="5"/>
  <c r="AB193" i="5"/>
  <c r="S195" i="5"/>
  <c r="U194" i="5"/>
  <c r="M193" i="5"/>
  <c r="O192" i="5"/>
  <c r="L195" i="5"/>
  <c r="N194" i="5"/>
  <c r="T193" i="5"/>
  <c r="V192" i="5"/>
  <c r="AY193" i="5" l="1"/>
  <c r="BH193" i="5"/>
  <c r="AF194" i="5"/>
  <c r="AH194" i="5" s="1"/>
  <c r="AJ194" i="5" s="1"/>
  <c r="BG194" i="5"/>
  <c r="AX194" i="5"/>
  <c r="AZ194" i="5" s="1"/>
  <c r="BB194" i="5" s="1"/>
  <c r="AG193" i="5"/>
  <c r="AI193" i="5" s="1"/>
  <c r="AK193" i="5" s="1"/>
  <c r="BA193" i="5"/>
  <c r="BC193" i="5" s="1"/>
  <c r="BA192" i="5"/>
  <c r="BC192" i="5" s="1"/>
  <c r="AP193" i="5"/>
  <c r="AR193" i="5" s="1"/>
  <c r="AT193" i="5" s="1"/>
  <c r="AO194" i="5"/>
  <c r="AH193" i="5"/>
  <c r="AJ193" i="5" s="1"/>
  <c r="BP196" i="5"/>
  <c r="BR195" i="5"/>
  <c r="BQ194" i="5"/>
  <c r="BS193" i="5"/>
  <c r="Z195" i="5"/>
  <c r="AB194" i="5"/>
  <c r="AA194" i="5"/>
  <c r="AC193" i="5"/>
  <c r="T194" i="5"/>
  <c r="V193" i="5"/>
  <c r="L196" i="5"/>
  <c r="N195" i="5"/>
  <c r="M194" i="5"/>
  <c r="O193" i="5"/>
  <c r="S196" i="5"/>
  <c r="U195" i="5"/>
  <c r="BG195" i="5" l="1"/>
  <c r="BH194" i="5"/>
  <c r="BJ194" i="5"/>
  <c r="BL194" i="5" s="1"/>
  <c r="BJ193" i="5"/>
  <c r="BL193" i="5" s="1"/>
  <c r="BI195" i="5"/>
  <c r="BK195" i="5" s="1"/>
  <c r="BI194" i="5"/>
  <c r="BK194" i="5" s="1"/>
  <c r="AZ195" i="5"/>
  <c r="BB195" i="5" s="1"/>
  <c r="AY194" i="5"/>
  <c r="BA194" i="5" s="1"/>
  <c r="BC194" i="5" s="1"/>
  <c r="AP194" i="5"/>
  <c r="AR194" i="5" s="1"/>
  <c r="AT194" i="5" s="1"/>
  <c r="AO195" i="5"/>
  <c r="AQ195" i="5" s="1"/>
  <c r="AS195" i="5" s="1"/>
  <c r="AQ194" i="5"/>
  <c r="AS194" i="5" s="1"/>
  <c r="AX195" i="5"/>
  <c r="AG194" i="5"/>
  <c r="AF195" i="5"/>
  <c r="BS194" i="5"/>
  <c r="BQ195" i="5"/>
  <c r="BR196" i="5"/>
  <c r="BP197" i="5"/>
  <c r="AA195" i="5"/>
  <c r="AC194" i="5"/>
  <c r="Z196" i="5"/>
  <c r="AB195" i="5"/>
  <c r="S197" i="5"/>
  <c r="U196" i="5"/>
  <c r="M195" i="5"/>
  <c r="O194" i="5"/>
  <c r="L197" i="5"/>
  <c r="N196" i="5"/>
  <c r="T195" i="5"/>
  <c r="V194" i="5"/>
  <c r="AF196" i="5" l="1"/>
  <c r="BG196" i="5"/>
  <c r="BH195" i="5"/>
  <c r="BJ195" i="5" s="1"/>
  <c r="BL195" i="5" s="1"/>
  <c r="AX196" i="5"/>
  <c r="AO196" i="5"/>
  <c r="AQ196" i="5" s="1"/>
  <c r="AS196" i="5" s="1"/>
  <c r="AP195" i="5"/>
  <c r="AY195" i="5"/>
  <c r="BA195" i="5" s="1"/>
  <c r="BC195" i="5" s="1"/>
  <c r="AG195" i="5"/>
  <c r="AI195" i="5" s="1"/>
  <c r="AK195" i="5" s="1"/>
  <c r="AH195" i="5"/>
  <c r="AJ195" i="5" s="1"/>
  <c r="AH196" i="5"/>
  <c r="AJ196" i="5" s="1"/>
  <c r="AI194" i="5"/>
  <c r="AK194" i="5" s="1"/>
  <c r="BQ196" i="5"/>
  <c r="BS195" i="5"/>
  <c r="BR197" i="5"/>
  <c r="BP198" i="5"/>
  <c r="Z197" i="5"/>
  <c r="AB196" i="5"/>
  <c r="AA196" i="5"/>
  <c r="AC195" i="5"/>
  <c r="T196" i="5"/>
  <c r="V195" i="5"/>
  <c r="L198" i="5"/>
  <c r="N197" i="5"/>
  <c r="M196" i="5"/>
  <c r="O195" i="5"/>
  <c r="S198" i="5"/>
  <c r="U197" i="5"/>
  <c r="BG197" i="5" l="1"/>
  <c r="BH196" i="5"/>
  <c r="BI196" i="5"/>
  <c r="BK196" i="5" s="1"/>
  <c r="AP196" i="5"/>
  <c r="AR196" i="5"/>
  <c r="AT196" i="5" s="1"/>
  <c r="AX197" i="5"/>
  <c r="AF197" i="5"/>
  <c r="AH197" i="5" s="1"/>
  <c r="AJ197" i="5" s="1"/>
  <c r="AZ196" i="5"/>
  <c r="BB196" i="5" s="1"/>
  <c r="AO197" i="5"/>
  <c r="AY196" i="5"/>
  <c r="AR195" i="5"/>
  <c r="AT195" i="5" s="1"/>
  <c r="AG196" i="5"/>
  <c r="AI196" i="5" s="1"/>
  <c r="AK196" i="5" s="1"/>
  <c r="BR198" i="5"/>
  <c r="BP199" i="5"/>
  <c r="BS196" i="5"/>
  <c r="BQ197" i="5"/>
  <c r="AA197" i="5"/>
  <c r="AC196" i="5"/>
  <c r="Z198" i="5"/>
  <c r="AB197" i="5"/>
  <c r="S199" i="5"/>
  <c r="U198" i="5"/>
  <c r="M197" i="5"/>
  <c r="O196" i="5"/>
  <c r="L199" i="5"/>
  <c r="N198" i="5"/>
  <c r="T197" i="5"/>
  <c r="V196" i="5"/>
  <c r="BH197" i="5" l="1"/>
  <c r="BG198" i="5"/>
  <c r="BI197" i="5"/>
  <c r="BK197" i="5" s="1"/>
  <c r="BJ197" i="5"/>
  <c r="BL197" i="5" s="1"/>
  <c r="BJ196" i="5"/>
  <c r="BL196" i="5" s="1"/>
  <c r="AX198" i="5"/>
  <c r="AZ198" i="5" s="1"/>
  <c r="BB198" i="5" s="1"/>
  <c r="AO198" i="5"/>
  <c r="AQ198" i="5" s="1"/>
  <c r="AS198" i="5" s="1"/>
  <c r="AY197" i="5"/>
  <c r="AZ197" i="5"/>
  <c r="BB197" i="5" s="1"/>
  <c r="AG197" i="5"/>
  <c r="AI197" i="5" s="1"/>
  <c r="AK197" i="5" s="1"/>
  <c r="AQ197" i="5"/>
  <c r="AS197" i="5" s="1"/>
  <c r="BA196" i="5"/>
  <c r="BC196" i="5" s="1"/>
  <c r="AP197" i="5"/>
  <c r="AF198" i="5"/>
  <c r="BQ198" i="5"/>
  <c r="BS197" i="5"/>
  <c r="BR199" i="5"/>
  <c r="BP200" i="5"/>
  <c r="Z199" i="5"/>
  <c r="AB198" i="5"/>
  <c r="AA198" i="5"/>
  <c r="BH198" i="5" s="1"/>
  <c r="AC197" i="5"/>
  <c r="L200" i="5"/>
  <c r="N199" i="5"/>
  <c r="T198" i="5"/>
  <c r="V197" i="5"/>
  <c r="M198" i="5"/>
  <c r="O197" i="5"/>
  <c r="S200" i="5"/>
  <c r="U199" i="5"/>
  <c r="BG199" i="5" l="1"/>
  <c r="BJ198" i="5"/>
  <c r="BL198" i="5" s="1"/>
  <c r="BI198" i="5"/>
  <c r="BK198" i="5" s="1"/>
  <c r="AP198" i="5"/>
  <c r="AR198" i="5" s="1"/>
  <c r="AT198" i="5" s="1"/>
  <c r="AY198" i="5"/>
  <c r="BA198" i="5" s="1"/>
  <c r="BC198" i="5" s="1"/>
  <c r="AX199" i="5"/>
  <c r="AR197" i="5"/>
  <c r="AT197" i="5" s="1"/>
  <c r="BA197" i="5"/>
  <c r="BC197" i="5" s="1"/>
  <c r="AF199" i="5"/>
  <c r="AH199" i="5" s="1"/>
  <c r="AJ199" i="5" s="1"/>
  <c r="AO199" i="5"/>
  <c r="AG198" i="5"/>
  <c r="AI198" i="5" s="1"/>
  <c r="AK198" i="5" s="1"/>
  <c r="AH198" i="5"/>
  <c r="AJ198" i="5" s="1"/>
  <c r="BR200" i="5"/>
  <c r="BP201" i="5"/>
  <c r="BQ199" i="5"/>
  <c r="BS198" i="5"/>
  <c r="AA199" i="5"/>
  <c r="AC198" i="5"/>
  <c r="Z200" i="5"/>
  <c r="AB199" i="5"/>
  <c r="S201" i="5"/>
  <c r="U200" i="5"/>
  <c r="M199" i="5"/>
  <c r="O198" i="5"/>
  <c r="T199" i="5"/>
  <c r="V198" i="5"/>
  <c r="L201" i="5"/>
  <c r="N200" i="5"/>
  <c r="BG200" i="5" l="1"/>
  <c r="AO200" i="5"/>
  <c r="AQ200" i="5" s="1"/>
  <c r="AS200" i="5" s="1"/>
  <c r="BI199" i="5"/>
  <c r="BK199" i="5" s="1"/>
  <c r="BI200" i="5"/>
  <c r="BK200" i="5" s="1"/>
  <c r="BH199" i="5"/>
  <c r="AX200" i="5"/>
  <c r="AZ200" i="5" s="1"/>
  <c r="BB200" i="5" s="1"/>
  <c r="AQ199" i="5"/>
  <c r="AS199" i="5" s="1"/>
  <c r="AG199" i="5"/>
  <c r="AI199" i="5" s="1"/>
  <c r="AK199" i="5" s="1"/>
  <c r="AP199" i="5"/>
  <c r="AZ199" i="5"/>
  <c r="BB199" i="5" s="1"/>
  <c r="AY199" i="5"/>
  <c r="BA199" i="5" s="1"/>
  <c r="BC199" i="5" s="1"/>
  <c r="AF200" i="5"/>
  <c r="BQ200" i="5"/>
  <c r="BS199" i="5"/>
  <c r="BP202" i="5"/>
  <c r="BR201" i="5"/>
  <c r="Z201" i="5"/>
  <c r="AB200" i="5"/>
  <c r="AA200" i="5"/>
  <c r="AC199" i="5"/>
  <c r="T200" i="5"/>
  <c r="V199" i="5"/>
  <c r="L202" i="5"/>
  <c r="N201" i="5"/>
  <c r="M200" i="5"/>
  <c r="O199" i="5"/>
  <c r="S202" i="5"/>
  <c r="U201" i="5"/>
  <c r="BH200" i="5" l="1"/>
  <c r="BJ200" i="5"/>
  <c r="BL200" i="5" s="1"/>
  <c r="BJ199" i="5"/>
  <c r="BL199" i="5" s="1"/>
  <c r="BG201" i="5"/>
  <c r="AG200" i="5"/>
  <c r="AI200" i="5" s="1"/>
  <c r="AK200" i="5" s="1"/>
  <c r="AX201" i="5"/>
  <c r="AX202" i="5" s="1"/>
  <c r="AP200" i="5"/>
  <c r="AR200" i="5" s="1"/>
  <c r="AT200" i="5" s="1"/>
  <c r="AY200" i="5"/>
  <c r="BA200" i="5" s="1"/>
  <c r="BC200" i="5" s="1"/>
  <c r="AR199" i="5"/>
  <c r="AT199" i="5" s="1"/>
  <c r="AO201" i="5"/>
  <c r="AF201" i="5"/>
  <c r="AH201" i="5" s="1"/>
  <c r="AJ201" i="5" s="1"/>
  <c r="AH200" i="5"/>
  <c r="AJ200" i="5" s="1"/>
  <c r="BR202" i="5"/>
  <c r="BP203" i="5"/>
  <c r="BS200" i="5"/>
  <c r="BQ201" i="5"/>
  <c r="AA201" i="5"/>
  <c r="AC200" i="5"/>
  <c r="Z202" i="5"/>
  <c r="AB201" i="5"/>
  <c r="S203" i="5"/>
  <c r="U202" i="5"/>
  <c r="M201" i="5"/>
  <c r="O200" i="5"/>
  <c r="L203" i="5"/>
  <c r="N202" i="5"/>
  <c r="T201" i="5"/>
  <c r="V200" i="5"/>
  <c r="BG202" i="5" l="1"/>
  <c r="BI201" i="5"/>
  <c r="BK201" i="5" s="1"/>
  <c r="BH201" i="5"/>
  <c r="AZ201" i="5"/>
  <c r="BB201" i="5" s="1"/>
  <c r="AO202" i="5"/>
  <c r="AQ202" i="5" s="1"/>
  <c r="AS202" i="5" s="1"/>
  <c r="AO203" i="5"/>
  <c r="AY201" i="5"/>
  <c r="AP201" i="5"/>
  <c r="AZ202" i="5"/>
  <c r="BB202" i="5" s="1"/>
  <c r="AQ201" i="5"/>
  <c r="AS201" i="5" s="1"/>
  <c r="AF202" i="5"/>
  <c r="AF203" i="5" s="1"/>
  <c r="AG201" i="5"/>
  <c r="AG202" i="5" s="1"/>
  <c r="BP204" i="5"/>
  <c r="BR203" i="5"/>
  <c r="BQ202" i="5"/>
  <c r="BS201" i="5"/>
  <c r="Z203" i="5"/>
  <c r="AB202" i="5"/>
  <c r="AA202" i="5"/>
  <c r="AC201" i="5"/>
  <c r="T202" i="5"/>
  <c r="V201" i="5"/>
  <c r="M202" i="5"/>
  <c r="O201" i="5"/>
  <c r="L204" i="5"/>
  <c r="N203" i="5"/>
  <c r="S204" i="5"/>
  <c r="U203" i="5"/>
  <c r="BH202" i="5" l="1"/>
  <c r="BJ202" i="5"/>
  <c r="BL202" i="5" s="1"/>
  <c r="BG203" i="5"/>
  <c r="BJ201" i="5"/>
  <c r="BL201" i="5" s="1"/>
  <c r="AP202" i="5"/>
  <c r="AR202" i="5" s="1"/>
  <c r="AT202" i="5" s="1"/>
  <c r="AY202" i="5"/>
  <c r="BA202" i="5" s="1"/>
  <c r="BC202" i="5" s="1"/>
  <c r="BI202" i="5"/>
  <c r="BK202" i="5" s="1"/>
  <c r="AR201" i="5"/>
  <c r="AT201" i="5" s="1"/>
  <c r="AQ203" i="5"/>
  <c r="AS203" i="5" s="1"/>
  <c r="BA201" i="5"/>
  <c r="BC201" i="5" s="1"/>
  <c r="AX203" i="5"/>
  <c r="AH202" i="5"/>
  <c r="AJ202" i="5" s="1"/>
  <c r="AI202" i="5"/>
  <c r="AK202" i="5" s="1"/>
  <c r="AI201" i="5"/>
  <c r="AK201" i="5" s="1"/>
  <c r="AH203" i="5"/>
  <c r="AJ203" i="5" s="1"/>
  <c r="BS202" i="5"/>
  <c r="BQ203" i="5"/>
  <c r="BR204" i="5"/>
  <c r="BP205" i="5"/>
  <c r="AA203" i="5"/>
  <c r="AC202" i="5"/>
  <c r="Z204" i="5"/>
  <c r="AB203" i="5"/>
  <c r="S205" i="5"/>
  <c r="U204" i="5"/>
  <c r="L205" i="5"/>
  <c r="N204" i="5"/>
  <c r="M203" i="5"/>
  <c r="O202" i="5"/>
  <c r="T203" i="5"/>
  <c r="V202" i="5"/>
  <c r="BG204" i="5" l="1"/>
  <c r="AY203" i="5"/>
  <c r="BH203" i="5"/>
  <c r="BJ203" i="5" s="1"/>
  <c r="BL203" i="5" s="1"/>
  <c r="AO204" i="5"/>
  <c r="AQ204" i="5" s="1"/>
  <c r="AS204" i="5" s="1"/>
  <c r="BI204" i="5"/>
  <c r="BK204" i="5" s="1"/>
  <c r="BI203" i="5"/>
  <c r="BK203" i="5" s="1"/>
  <c r="AX204" i="5"/>
  <c r="AZ204" i="5" s="1"/>
  <c r="BB204" i="5" s="1"/>
  <c r="AZ203" i="5"/>
  <c r="BB203" i="5" s="1"/>
  <c r="AG203" i="5"/>
  <c r="AI203" i="5" s="1"/>
  <c r="AK203" i="5" s="1"/>
  <c r="BA203" i="5"/>
  <c r="BC203" i="5" s="1"/>
  <c r="AP203" i="5"/>
  <c r="AF204" i="5"/>
  <c r="AH204" i="5"/>
  <c r="AJ204" i="5" s="1"/>
  <c r="BR205" i="5"/>
  <c r="BP206" i="5"/>
  <c r="BQ204" i="5"/>
  <c r="BS203" i="5"/>
  <c r="Z205" i="5"/>
  <c r="BG205" i="5" s="1"/>
  <c r="AB204" i="5"/>
  <c r="AA204" i="5"/>
  <c r="AC203" i="5"/>
  <c r="T204" i="5"/>
  <c r="V203" i="5"/>
  <c r="M204" i="5"/>
  <c r="O203" i="5"/>
  <c r="L206" i="5"/>
  <c r="N205" i="5"/>
  <c r="S206" i="5"/>
  <c r="U205" i="5"/>
  <c r="AO205" i="5" l="1"/>
  <c r="AQ205" i="5" s="1"/>
  <c r="AS205" i="5" s="1"/>
  <c r="BI205" i="5"/>
  <c r="BK205" i="5" s="1"/>
  <c r="BH204" i="5"/>
  <c r="AG204" i="5"/>
  <c r="AI204" i="5" s="1"/>
  <c r="AK204" i="5" s="1"/>
  <c r="AX205" i="5"/>
  <c r="AP204" i="5"/>
  <c r="AR203" i="5"/>
  <c r="AT203" i="5" s="1"/>
  <c r="AY204" i="5"/>
  <c r="AF205" i="5"/>
  <c r="AH205" i="5" s="1"/>
  <c r="AJ205" i="5" s="1"/>
  <c r="BR206" i="5"/>
  <c r="BP207" i="5"/>
  <c r="BS204" i="5"/>
  <c r="BQ205" i="5"/>
  <c r="AA205" i="5"/>
  <c r="AC204" i="5"/>
  <c r="Z206" i="5"/>
  <c r="AB205" i="5"/>
  <c r="M205" i="5"/>
  <c r="O204" i="5"/>
  <c r="S207" i="5"/>
  <c r="U206" i="5"/>
  <c r="L207" i="5"/>
  <c r="N206" i="5"/>
  <c r="T205" i="5"/>
  <c r="V204" i="5"/>
  <c r="AY205" i="5" l="1"/>
  <c r="BH205" i="5"/>
  <c r="BJ204" i="5"/>
  <c r="BL204" i="5" s="1"/>
  <c r="BJ205" i="5"/>
  <c r="BL205" i="5" s="1"/>
  <c r="BG206" i="5"/>
  <c r="BG207" i="5" s="1"/>
  <c r="AP205" i="5"/>
  <c r="AR205" i="5" s="1"/>
  <c r="AT205" i="5" s="1"/>
  <c r="AR204" i="5"/>
  <c r="AT204" i="5" s="1"/>
  <c r="AX206" i="5"/>
  <c r="BA205" i="5"/>
  <c r="BC205" i="5" s="1"/>
  <c r="AZ205" i="5"/>
  <c r="BB205" i="5" s="1"/>
  <c r="BA204" i="5"/>
  <c r="BC204" i="5" s="1"/>
  <c r="AO206" i="5"/>
  <c r="AF206" i="5"/>
  <c r="AH206" i="5" s="1"/>
  <c r="AJ206" i="5" s="1"/>
  <c r="AG205" i="5"/>
  <c r="BQ206" i="5"/>
  <c r="BS205" i="5"/>
  <c r="BR207" i="5"/>
  <c r="BP208" i="5"/>
  <c r="Z207" i="5"/>
  <c r="AB206" i="5"/>
  <c r="AA206" i="5"/>
  <c r="AC205" i="5"/>
  <c r="T206" i="5"/>
  <c r="V205" i="5"/>
  <c r="L208" i="5"/>
  <c r="N207" i="5"/>
  <c r="S208" i="5"/>
  <c r="U207" i="5"/>
  <c r="M206" i="5"/>
  <c r="O205" i="5"/>
  <c r="AY206" i="5" l="1"/>
  <c r="BH206" i="5"/>
  <c r="BI207" i="5"/>
  <c r="BK207" i="5" s="1"/>
  <c r="BI206" i="5"/>
  <c r="BK206" i="5" s="1"/>
  <c r="AO207" i="5"/>
  <c r="AQ207" i="5" s="1"/>
  <c r="AS207" i="5" s="1"/>
  <c r="AX207" i="5"/>
  <c r="AZ207" i="5" s="1"/>
  <c r="BB207" i="5" s="1"/>
  <c r="AF207" i="5"/>
  <c r="AH207" i="5" s="1"/>
  <c r="AJ207" i="5" s="1"/>
  <c r="AQ206" i="5"/>
  <c r="AS206" i="5" s="1"/>
  <c r="AZ206" i="5"/>
  <c r="BB206" i="5" s="1"/>
  <c r="BA206" i="5"/>
  <c r="BC206" i="5" s="1"/>
  <c r="AP206" i="5"/>
  <c r="AG206" i="5"/>
  <c r="AI206" i="5" s="1"/>
  <c r="AK206" i="5" s="1"/>
  <c r="AI205" i="5"/>
  <c r="AK205" i="5" s="1"/>
  <c r="BR208" i="5"/>
  <c r="BP209" i="5"/>
  <c r="BQ207" i="5"/>
  <c r="BS206" i="5"/>
  <c r="AA207" i="5"/>
  <c r="AC206" i="5"/>
  <c r="Z208" i="5"/>
  <c r="BG208" i="5" s="1"/>
  <c r="AB207" i="5"/>
  <c r="M207" i="5"/>
  <c r="O206" i="5"/>
  <c r="S209" i="5"/>
  <c r="U208" i="5"/>
  <c r="L209" i="5"/>
  <c r="N208" i="5"/>
  <c r="T207" i="5"/>
  <c r="V206" i="5"/>
  <c r="BH207" i="5" l="1"/>
  <c r="BJ206" i="5"/>
  <c r="BL206" i="5" s="1"/>
  <c r="BJ207" i="5"/>
  <c r="BL207" i="5" s="1"/>
  <c r="BI208" i="5"/>
  <c r="BK208" i="5" s="1"/>
  <c r="AP207" i="5"/>
  <c r="AF208" i="5"/>
  <c r="AH208" i="5" s="1"/>
  <c r="AJ208" i="5" s="1"/>
  <c r="AX208" i="5"/>
  <c r="AY207" i="5"/>
  <c r="AR206" i="5"/>
  <c r="AT206" i="5" s="1"/>
  <c r="AO208" i="5"/>
  <c r="AG207" i="5"/>
  <c r="BQ208" i="5"/>
  <c r="BS207" i="5"/>
  <c r="BP210" i="5"/>
  <c r="BR209" i="5"/>
  <c r="Z209" i="5"/>
  <c r="BG209" i="5" s="1"/>
  <c r="AB208" i="5"/>
  <c r="AA208" i="5"/>
  <c r="AC207" i="5"/>
  <c r="T208" i="5"/>
  <c r="V207" i="5"/>
  <c r="L210" i="5"/>
  <c r="N209" i="5"/>
  <c r="S210" i="5"/>
  <c r="U209" i="5"/>
  <c r="M208" i="5"/>
  <c r="O207" i="5"/>
  <c r="AO209" i="5" l="1"/>
  <c r="BI209" i="5"/>
  <c r="BK209" i="5" s="1"/>
  <c r="BH208" i="5"/>
  <c r="BJ208" i="5" s="1"/>
  <c r="BL208" i="5" s="1"/>
  <c r="AP208" i="5"/>
  <c r="AR208" i="5" s="1"/>
  <c r="AT208" i="5" s="1"/>
  <c r="AX209" i="5"/>
  <c r="AZ209" i="5" s="1"/>
  <c r="BB209" i="5" s="1"/>
  <c r="BA208" i="5"/>
  <c r="BC208" i="5" s="1"/>
  <c r="AR207" i="5"/>
  <c r="AT207" i="5" s="1"/>
  <c r="AQ209" i="5"/>
  <c r="AS209" i="5" s="1"/>
  <c r="AY208" i="5"/>
  <c r="BA207" i="5"/>
  <c r="BC207" i="5" s="1"/>
  <c r="AQ208" i="5"/>
  <c r="AS208" i="5" s="1"/>
  <c r="AZ208" i="5"/>
  <c r="BB208" i="5" s="1"/>
  <c r="AG208" i="5"/>
  <c r="AI207" i="5"/>
  <c r="AK207" i="5" s="1"/>
  <c r="AF209" i="5"/>
  <c r="BR210" i="5"/>
  <c r="BP211" i="5"/>
  <c r="BS208" i="5"/>
  <c r="BQ209" i="5"/>
  <c r="AA209" i="5"/>
  <c r="AC208" i="5"/>
  <c r="Z210" i="5"/>
  <c r="AB209" i="5"/>
  <c r="M209" i="5"/>
  <c r="O208" i="5"/>
  <c r="S211" i="5"/>
  <c r="U210" i="5"/>
  <c r="L211" i="5"/>
  <c r="N210" i="5"/>
  <c r="T209" i="5"/>
  <c r="V208" i="5"/>
  <c r="BH209" i="5" l="1"/>
  <c r="AO210" i="5"/>
  <c r="BG210" i="5"/>
  <c r="BG211" i="5" s="1"/>
  <c r="AY209" i="5"/>
  <c r="BA209" i="5" s="1"/>
  <c r="BC209" i="5" s="1"/>
  <c r="AQ210" i="5"/>
  <c r="AS210" i="5" s="1"/>
  <c r="AX210" i="5"/>
  <c r="AX211" i="5" s="1"/>
  <c r="AG209" i="5"/>
  <c r="AI209" i="5" s="1"/>
  <c r="AK209" i="5" s="1"/>
  <c r="AP209" i="5"/>
  <c r="AI208" i="5"/>
  <c r="AK208" i="5" s="1"/>
  <c r="AF210" i="5"/>
  <c r="AH210" i="5"/>
  <c r="AJ210" i="5" s="1"/>
  <c r="AH209" i="5"/>
  <c r="AJ209" i="5" s="1"/>
  <c r="BQ210" i="5"/>
  <c r="BS209" i="5"/>
  <c r="BP212" i="5"/>
  <c r="BR211" i="5"/>
  <c r="Z211" i="5"/>
  <c r="AB210" i="5"/>
  <c r="AA210" i="5"/>
  <c r="AC209" i="5"/>
  <c r="T210" i="5"/>
  <c r="V209" i="5"/>
  <c r="L212" i="5"/>
  <c r="N211" i="5"/>
  <c r="S212" i="5"/>
  <c r="U211" i="5"/>
  <c r="M210" i="5"/>
  <c r="O209" i="5"/>
  <c r="BH210" i="5" l="1"/>
  <c r="BI210" i="5"/>
  <c r="BK210" i="5" s="1"/>
  <c r="BJ210" i="5"/>
  <c r="BL210" i="5" s="1"/>
  <c r="BI211" i="5"/>
  <c r="BK211" i="5" s="1"/>
  <c r="BJ209" i="5"/>
  <c r="BL209" i="5" s="1"/>
  <c r="AP210" i="5"/>
  <c r="AR210" i="5" s="1"/>
  <c r="AT210" i="5" s="1"/>
  <c r="AF211" i="5"/>
  <c r="AH211" i="5" s="1"/>
  <c r="AJ211" i="5" s="1"/>
  <c r="AZ211" i="5"/>
  <c r="BB211" i="5" s="1"/>
  <c r="AO211" i="5"/>
  <c r="AQ211" i="5" s="1"/>
  <c r="AS211" i="5" s="1"/>
  <c r="AZ210" i="5"/>
  <c r="BB210" i="5" s="1"/>
  <c r="AR209" i="5"/>
  <c r="AT209" i="5" s="1"/>
  <c r="AG210" i="5"/>
  <c r="AI210" i="5" s="1"/>
  <c r="AK210" i="5" s="1"/>
  <c r="AY210" i="5"/>
  <c r="AY211" i="5" s="1"/>
  <c r="BR212" i="5"/>
  <c r="BP213" i="5"/>
  <c r="BS210" i="5"/>
  <c r="BQ211" i="5"/>
  <c r="AA211" i="5"/>
  <c r="AC210" i="5"/>
  <c r="Z212" i="5"/>
  <c r="BG212" i="5" s="1"/>
  <c r="AB211" i="5"/>
  <c r="M211" i="5"/>
  <c r="O210" i="5"/>
  <c r="S213" i="5"/>
  <c r="U212" i="5"/>
  <c r="L213" i="5"/>
  <c r="N212" i="5"/>
  <c r="T211" i="5"/>
  <c r="V210" i="5"/>
  <c r="AP211" i="5" l="1"/>
  <c r="AR211" i="5" s="1"/>
  <c r="AT211" i="5" s="1"/>
  <c r="BI212" i="5"/>
  <c r="BK212" i="5" s="1"/>
  <c r="BH211" i="5"/>
  <c r="AO212" i="5"/>
  <c r="AQ212" i="5" s="1"/>
  <c r="AS212" i="5" s="1"/>
  <c r="BA210" i="5"/>
  <c r="BC210" i="5" s="1"/>
  <c r="BA211" i="5"/>
  <c r="BC211" i="5" s="1"/>
  <c r="AX212" i="5"/>
  <c r="AG211" i="5"/>
  <c r="AF212" i="5"/>
  <c r="BP214" i="5"/>
  <c r="BR213" i="5"/>
  <c r="BS211" i="5"/>
  <c r="BQ212" i="5"/>
  <c r="Z213" i="5"/>
  <c r="AB212" i="5"/>
  <c r="AA212" i="5"/>
  <c r="AC211" i="5"/>
  <c r="T212" i="5"/>
  <c r="V211" i="5"/>
  <c r="L214" i="5"/>
  <c r="N213" i="5"/>
  <c r="S214" i="5"/>
  <c r="U213" i="5"/>
  <c r="M212" i="5"/>
  <c r="O211" i="5"/>
  <c r="BH212" i="5" l="1"/>
  <c r="BJ212" i="5"/>
  <c r="BL212" i="5" s="1"/>
  <c r="BJ211" i="5"/>
  <c r="BL211" i="5" s="1"/>
  <c r="BG213" i="5"/>
  <c r="BI213" i="5" s="1"/>
  <c r="BK213" i="5" s="1"/>
  <c r="AF213" i="5"/>
  <c r="AH213" i="5" s="1"/>
  <c r="AJ213" i="5" s="1"/>
  <c r="AX213" i="5"/>
  <c r="AZ213" i="5"/>
  <c r="BB213" i="5" s="1"/>
  <c r="AY212" i="5"/>
  <c r="BA212" i="5" s="1"/>
  <c r="BC212" i="5" s="1"/>
  <c r="AO213" i="5"/>
  <c r="AQ213" i="5" s="1"/>
  <c r="AS213" i="5" s="1"/>
  <c r="AZ212" i="5"/>
  <c r="BB212" i="5" s="1"/>
  <c r="AP212" i="5"/>
  <c r="AH212" i="5"/>
  <c r="AJ212" i="5" s="1"/>
  <c r="AG212" i="5"/>
  <c r="AG213" i="5" s="1"/>
  <c r="AI211" i="5"/>
  <c r="AK211" i="5" s="1"/>
  <c r="BS212" i="5"/>
  <c r="BQ213" i="5"/>
  <c r="BR214" i="5"/>
  <c r="BP215" i="5"/>
  <c r="AA213" i="5"/>
  <c r="AC212" i="5"/>
  <c r="Z214" i="5"/>
  <c r="AB213" i="5"/>
  <c r="M213" i="5"/>
  <c r="O212" i="5"/>
  <c r="S215" i="5"/>
  <c r="U214" i="5"/>
  <c r="L215" i="5"/>
  <c r="N214" i="5"/>
  <c r="T213" i="5"/>
  <c r="V212" i="5"/>
  <c r="AX214" i="5" l="1"/>
  <c r="BH213" i="5"/>
  <c r="BJ213" i="5" s="1"/>
  <c r="BL213" i="5" s="1"/>
  <c r="BG214" i="5"/>
  <c r="AZ214" i="5"/>
  <c r="BB214" i="5" s="1"/>
  <c r="AO214" i="5"/>
  <c r="AP213" i="5"/>
  <c r="AR212" i="5"/>
  <c r="AT212" i="5" s="1"/>
  <c r="AY213" i="5"/>
  <c r="AI212" i="5"/>
  <c r="AK212" i="5" s="1"/>
  <c r="AI213" i="5"/>
  <c r="AK213" i="5" s="1"/>
  <c r="AF214" i="5"/>
  <c r="BP216" i="5"/>
  <c r="BR215" i="5"/>
  <c r="BQ214" i="5"/>
  <c r="BS213" i="5"/>
  <c r="Z215" i="5"/>
  <c r="AB214" i="5"/>
  <c r="AA214" i="5"/>
  <c r="AC213" i="5"/>
  <c r="T214" i="5"/>
  <c r="V213" i="5"/>
  <c r="L216" i="5"/>
  <c r="N215" i="5"/>
  <c r="S216" i="5"/>
  <c r="U215" i="5"/>
  <c r="M214" i="5"/>
  <c r="O213" i="5"/>
  <c r="BG215" i="5" l="1"/>
  <c r="BI214" i="5"/>
  <c r="BK214" i="5" s="1"/>
  <c r="BH214" i="5"/>
  <c r="BI215" i="5"/>
  <c r="BK215" i="5" s="1"/>
  <c r="AO215" i="5"/>
  <c r="AQ215" i="5"/>
  <c r="AS215" i="5" s="1"/>
  <c r="AQ214" i="5"/>
  <c r="AS214" i="5" s="1"/>
  <c r="AG214" i="5"/>
  <c r="AI214" i="5" s="1"/>
  <c r="AK214" i="5" s="1"/>
  <c r="AY214" i="5"/>
  <c r="BA214" i="5" s="1"/>
  <c r="BC214" i="5" s="1"/>
  <c r="AP214" i="5"/>
  <c r="AR214" i="5" s="1"/>
  <c r="AT214" i="5" s="1"/>
  <c r="BA213" i="5"/>
  <c r="BC213" i="5" s="1"/>
  <c r="AF215" i="5"/>
  <c r="AH215" i="5" s="1"/>
  <c r="AJ215" i="5" s="1"/>
  <c r="AR213" i="5"/>
  <c r="AT213" i="5" s="1"/>
  <c r="AX215" i="5"/>
  <c r="AZ215" i="5" s="1"/>
  <c r="BB215" i="5" s="1"/>
  <c r="AH214" i="5"/>
  <c r="AJ214" i="5" s="1"/>
  <c r="BS214" i="5"/>
  <c r="BQ215" i="5"/>
  <c r="BR216" i="5"/>
  <c r="BP217" i="5"/>
  <c r="AA215" i="5"/>
  <c r="AC214" i="5"/>
  <c r="Z216" i="5"/>
  <c r="BG216" i="5" s="1"/>
  <c r="AB215" i="5"/>
  <c r="S217" i="5"/>
  <c r="U216" i="5"/>
  <c r="M215" i="5"/>
  <c r="O214" i="5"/>
  <c r="L217" i="5"/>
  <c r="N216" i="5"/>
  <c r="T215" i="5"/>
  <c r="V214" i="5"/>
  <c r="BH215" i="5" l="1"/>
  <c r="BI216" i="5"/>
  <c r="BK216" i="5" s="1"/>
  <c r="BJ214" i="5"/>
  <c r="BL214" i="5" s="1"/>
  <c r="AP215" i="5"/>
  <c r="AR215" i="5" s="1"/>
  <c r="AT215" i="5" s="1"/>
  <c r="AY215" i="5"/>
  <c r="BA215" i="5" s="1"/>
  <c r="BC215" i="5" s="1"/>
  <c r="AF216" i="5"/>
  <c r="AH216" i="5" s="1"/>
  <c r="AJ216" i="5" s="1"/>
  <c r="AO216" i="5"/>
  <c r="AQ216" i="5" s="1"/>
  <c r="AS216" i="5" s="1"/>
  <c r="AX216" i="5"/>
  <c r="AG215" i="5"/>
  <c r="AI215" i="5" s="1"/>
  <c r="AK215" i="5" s="1"/>
  <c r="BP218" i="5"/>
  <c r="BR217" i="5"/>
  <c r="BQ216" i="5"/>
  <c r="BS215" i="5"/>
  <c r="Z217" i="5"/>
  <c r="AB216" i="5"/>
  <c r="AA216" i="5"/>
  <c r="AC215" i="5"/>
  <c r="T216" i="5"/>
  <c r="V215" i="5"/>
  <c r="L218" i="5"/>
  <c r="N217" i="5"/>
  <c r="M216" i="5"/>
  <c r="O215" i="5"/>
  <c r="S218" i="5"/>
  <c r="U217" i="5"/>
  <c r="AX217" i="5" l="1"/>
  <c r="BH216" i="5"/>
  <c r="BJ215" i="5"/>
  <c r="BL215" i="5" s="1"/>
  <c r="BG217" i="5"/>
  <c r="AF217" i="5"/>
  <c r="AH217" i="5" s="1"/>
  <c r="AJ217" i="5" s="1"/>
  <c r="AZ217" i="5"/>
  <c r="BB217" i="5" s="1"/>
  <c r="AZ216" i="5"/>
  <c r="BB216" i="5" s="1"/>
  <c r="AY216" i="5"/>
  <c r="AO217" i="5"/>
  <c r="AP216" i="5"/>
  <c r="AR216" i="5" s="1"/>
  <c r="AT216" i="5" s="1"/>
  <c r="AG216" i="5"/>
  <c r="AI216" i="5" s="1"/>
  <c r="AK216" i="5" s="1"/>
  <c r="BS216" i="5"/>
  <c r="BQ217" i="5"/>
  <c r="BR218" i="5"/>
  <c r="BP219" i="5"/>
  <c r="AA217" i="5"/>
  <c r="AC216" i="5"/>
  <c r="Z218" i="5"/>
  <c r="AB217" i="5"/>
  <c r="L219" i="5"/>
  <c r="N218" i="5"/>
  <c r="S219" i="5"/>
  <c r="U218" i="5"/>
  <c r="M217" i="5"/>
  <c r="O216" i="5"/>
  <c r="T217" i="5"/>
  <c r="V216" i="5"/>
  <c r="BG218" i="5" l="1"/>
  <c r="BH217" i="5"/>
  <c r="BJ217" i="5"/>
  <c r="BL217" i="5" s="1"/>
  <c r="BI217" i="5"/>
  <c r="BK217" i="5" s="1"/>
  <c r="BJ216" i="5"/>
  <c r="BL216" i="5" s="1"/>
  <c r="AP217" i="5"/>
  <c r="AR217" i="5" s="1"/>
  <c r="AT217" i="5" s="1"/>
  <c r="AO218" i="5"/>
  <c r="AQ218" i="5" s="1"/>
  <c r="AS218" i="5" s="1"/>
  <c r="AY217" i="5"/>
  <c r="AG217" i="5"/>
  <c r="AI217" i="5" s="1"/>
  <c r="AK217" i="5" s="1"/>
  <c r="AQ217" i="5"/>
  <c r="AS217" i="5" s="1"/>
  <c r="AX218" i="5"/>
  <c r="BA216" i="5"/>
  <c r="BC216" i="5" s="1"/>
  <c r="AF218" i="5"/>
  <c r="BQ218" i="5"/>
  <c r="BS217" i="5"/>
  <c r="BP220" i="5"/>
  <c r="BR219" i="5"/>
  <c r="Z219" i="5"/>
  <c r="AB218" i="5"/>
  <c r="AA218" i="5"/>
  <c r="AC217" i="5"/>
  <c r="T218" i="5"/>
  <c r="V217" i="5"/>
  <c r="M218" i="5"/>
  <c r="O217" i="5"/>
  <c r="S220" i="5"/>
  <c r="U219" i="5"/>
  <c r="L220" i="5"/>
  <c r="N219" i="5"/>
  <c r="AX219" i="5" l="1"/>
  <c r="BH218" i="5"/>
  <c r="BG219" i="5"/>
  <c r="AZ218" i="5"/>
  <c r="BB218" i="5" s="1"/>
  <c r="BI218" i="5"/>
  <c r="BK218" i="5" s="1"/>
  <c r="AZ219" i="5"/>
  <c r="BB219" i="5" s="1"/>
  <c r="AY218" i="5"/>
  <c r="BA218" i="5" s="1"/>
  <c r="BC218" i="5" s="1"/>
  <c r="BA217" i="5"/>
  <c r="BC217" i="5" s="1"/>
  <c r="AO219" i="5"/>
  <c r="AQ219" i="5" s="1"/>
  <c r="AS219" i="5" s="1"/>
  <c r="AF219" i="5"/>
  <c r="AH219" i="5" s="1"/>
  <c r="AJ219" i="5" s="1"/>
  <c r="AP218" i="5"/>
  <c r="AH218" i="5"/>
  <c r="AJ218" i="5" s="1"/>
  <c r="AG218" i="5"/>
  <c r="BR220" i="5"/>
  <c r="BP221" i="5"/>
  <c r="BS218" i="5"/>
  <c r="BQ219" i="5"/>
  <c r="AA219" i="5"/>
  <c r="AC218" i="5"/>
  <c r="Z220" i="5"/>
  <c r="AB219" i="5"/>
  <c r="S221" i="5"/>
  <c r="U220" i="5"/>
  <c r="L221" i="5"/>
  <c r="N220" i="5"/>
  <c r="M219" i="5"/>
  <c r="O218" i="5"/>
  <c r="T219" i="5"/>
  <c r="V218" i="5"/>
  <c r="BG220" i="5" l="1"/>
  <c r="AX220" i="5"/>
  <c r="BI220" i="5"/>
  <c r="BK220" i="5" s="1"/>
  <c r="BH219" i="5"/>
  <c r="BI219" i="5"/>
  <c r="BK219" i="5" s="1"/>
  <c r="BJ219" i="5"/>
  <c r="BL219" i="5" s="1"/>
  <c r="BJ218" i="5"/>
  <c r="BL218" i="5" s="1"/>
  <c r="AP219" i="5"/>
  <c r="AR219" i="5" s="1"/>
  <c r="AT219" i="5" s="1"/>
  <c r="AO220" i="5"/>
  <c r="AQ220" i="5"/>
  <c r="AS220" i="5" s="1"/>
  <c r="AZ220" i="5"/>
  <c r="BB220" i="5" s="1"/>
  <c r="AR218" i="5"/>
  <c r="AT218" i="5" s="1"/>
  <c r="AY219" i="5"/>
  <c r="BA219" i="5" s="1"/>
  <c r="BC219" i="5" s="1"/>
  <c r="AG219" i="5"/>
  <c r="AI219" i="5" s="1"/>
  <c r="AK219" i="5" s="1"/>
  <c r="AF220" i="5"/>
  <c r="AI218" i="5"/>
  <c r="AK218" i="5" s="1"/>
  <c r="BP222" i="5"/>
  <c r="BR221" i="5"/>
  <c r="BQ220" i="5"/>
  <c r="BS219" i="5"/>
  <c r="Z221" i="5"/>
  <c r="AB220" i="5"/>
  <c r="AA220" i="5"/>
  <c r="AC219" i="5"/>
  <c r="T220" i="5"/>
  <c r="V219" i="5"/>
  <c r="M220" i="5"/>
  <c r="O219" i="5"/>
  <c r="L222" i="5"/>
  <c r="N221" i="5"/>
  <c r="S222" i="5"/>
  <c r="U221" i="5"/>
  <c r="BH220" i="5" l="1"/>
  <c r="BG221" i="5"/>
  <c r="AO221" i="5"/>
  <c r="AP220" i="5"/>
  <c r="AY220" i="5"/>
  <c r="BA220" i="5" s="1"/>
  <c r="BC220" i="5" s="1"/>
  <c r="AX221" i="5"/>
  <c r="AZ221" i="5" s="1"/>
  <c r="BB221" i="5" s="1"/>
  <c r="AF221" i="5"/>
  <c r="AH221" i="5" s="1"/>
  <c r="AJ221" i="5" s="1"/>
  <c r="AH220" i="5"/>
  <c r="AJ220" i="5" s="1"/>
  <c r="AG220" i="5"/>
  <c r="BS220" i="5"/>
  <c r="BQ221" i="5"/>
  <c r="BP223" i="5"/>
  <c r="BR222" i="5"/>
  <c r="AA221" i="5"/>
  <c r="AC220" i="5"/>
  <c r="Z222" i="5"/>
  <c r="AB221" i="5"/>
  <c r="M221" i="5"/>
  <c r="O220" i="5"/>
  <c r="S223" i="5"/>
  <c r="U222" i="5"/>
  <c r="L223" i="5"/>
  <c r="N222" i="5"/>
  <c r="T221" i="5"/>
  <c r="V220" i="5"/>
  <c r="AP221" i="5" l="1"/>
  <c r="BG222" i="5"/>
  <c r="BH221" i="5"/>
  <c r="BI221" i="5"/>
  <c r="BK221" i="5" s="1"/>
  <c r="BI222" i="5"/>
  <c r="BK222" i="5" s="1"/>
  <c r="BJ221" i="5"/>
  <c r="BL221" i="5" s="1"/>
  <c r="BJ220" i="5"/>
  <c r="BL220" i="5" s="1"/>
  <c r="AF222" i="5"/>
  <c r="AH222" i="5" s="1"/>
  <c r="AJ222" i="5" s="1"/>
  <c r="AO222" i="5"/>
  <c r="AQ221" i="5"/>
  <c r="AS221" i="5" s="1"/>
  <c r="AR221" i="5"/>
  <c r="AT221" i="5" s="1"/>
  <c r="AY221" i="5"/>
  <c r="AR220" i="5"/>
  <c r="AT220" i="5" s="1"/>
  <c r="AX222" i="5"/>
  <c r="AZ222" i="5" s="1"/>
  <c r="BB222" i="5" s="1"/>
  <c r="AG221" i="5"/>
  <c r="AI221" i="5" s="1"/>
  <c r="AK221" i="5" s="1"/>
  <c r="AI220" i="5"/>
  <c r="AK220" i="5" s="1"/>
  <c r="BS221" i="5"/>
  <c r="BQ222" i="5"/>
  <c r="BP224" i="5"/>
  <c r="BR223" i="5"/>
  <c r="Z223" i="5"/>
  <c r="AB222" i="5"/>
  <c r="AA222" i="5"/>
  <c r="AC221" i="5"/>
  <c r="T222" i="5"/>
  <c r="V221" i="5"/>
  <c r="L224" i="5"/>
  <c r="N223" i="5"/>
  <c r="S224" i="5"/>
  <c r="U223" i="5"/>
  <c r="M222" i="5"/>
  <c r="O221" i="5"/>
  <c r="AY222" i="5" l="1"/>
  <c r="AP222" i="5"/>
  <c r="AR222" i="5" s="1"/>
  <c r="AT222" i="5" s="1"/>
  <c r="BG223" i="5"/>
  <c r="BH222" i="5"/>
  <c r="AO223" i="5"/>
  <c r="AQ223" i="5" s="1"/>
  <c r="AS223" i="5" s="1"/>
  <c r="AQ222" i="5"/>
  <c r="AS222" i="5" s="1"/>
  <c r="AX223" i="5"/>
  <c r="BA221" i="5"/>
  <c r="BC221" i="5" s="1"/>
  <c r="BA222" i="5"/>
  <c r="BC222" i="5" s="1"/>
  <c r="AG222" i="5"/>
  <c r="AF223" i="5"/>
  <c r="BP225" i="5"/>
  <c r="BR224" i="5"/>
  <c r="BS222" i="5"/>
  <c r="BQ223" i="5"/>
  <c r="AA223" i="5"/>
  <c r="AC222" i="5"/>
  <c r="Z224" i="5"/>
  <c r="AB223" i="5"/>
  <c r="M223" i="5"/>
  <c r="O222" i="5"/>
  <c r="S225" i="5"/>
  <c r="U224" i="5"/>
  <c r="L225" i="5"/>
  <c r="N224" i="5"/>
  <c r="T223" i="5"/>
  <c r="V222" i="5"/>
  <c r="BH223" i="5" l="1"/>
  <c r="BG224" i="5"/>
  <c r="AP223" i="5"/>
  <c r="AR223" i="5" s="1"/>
  <c r="AT223" i="5" s="1"/>
  <c r="BJ223" i="5"/>
  <c r="BL223" i="5" s="1"/>
  <c r="AX224" i="5"/>
  <c r="AZ224" i="5" s="1"/>
  <c r="BB224" i="5" s="1"/>
  <c r="BJ222" i="5"/>
  <c r="BL222" i="5" s="1"/>
  <c r="BI224" i="5"/>
  <c r="BK224" i="5" s="1"/>
  <c r="BI223" i="5"/>
  <c r="BK223" i="5" s="1"/>
  <c r="AZ223" i="5"/>
  <c r="BB223" i="5" s="1"/>
  <c r="AY223" i="5"/>
  <c r="AO224" i="5"/>
  <c r="AG223" i="5"/>
  <c r="AI223" i="5" s="1"/>
  <c r="AK223" i="5" s="1"/>
  <c r="AF224" i="5"/>
  <c r="AH224" i="5" s="1"/>
  <c r="AJ224" i="5" s="1"/>
  <c r="AI222" i="5"/>
  <c r="AK222" i="5" s="1"/>
  <c r="AH223" i="5"/>
  <c r="AJ223" i="5" s="1"/>
  <c r="BQ224" i="5"/>
  <c r="BS223" i="5"/>
  <c r="BP226" i="5"/>
  <c r="BR225" i="5"/>
  <c r="Z225" i="5"/>
  <c r="AB224" i="5"/>
  <c r="AA224" i="5"/>
  <c r="AC223" i="5"/>
  <c r="S226" i="5"/>
  <c r="U225" i="5"/>
  <c r="T224" i="5"/>
  <c r="V223" i="5"/>
  <c r="L226" i="5"/>
  <c r="N225" i="5"/>
  <c r="M224" i="5"/>
  <c r="O223" i="5"/>
  <c r="BH224" i="5" l="1"/>
  <c r="AX225" i="5"/>
  <c r="AZ225" i="5" s="1"/>
  <c r="BB225" i="5" s="1"/>
  <c r="AY224" i="5"/>
  <c r="BG225" i="5"/>
  <c r="BG226" i="5" s="1"/>
  <c r="AO225" i="5"/>
  <c r="AQ225" i="5" s="1"/>
  <c r="AS225" i="5" s="1"/>
  <c r="BA224" i="5"/>
  <c r="BC224" i="5" s="1"/>
  <c r="BA223" i="5"/>
  <c r="BC223" i="5" s="1"/>
  <c r="AF225" i="5"/>
  <c r="AH225" i="5" s="1"/>
  <c r="AJ225" i="5" s="1"/>
  <c r="AQ224" i="5"/>
  <c r="AS224" i="5" s="1"/>
  <c r="AP224" i="5"/>
  <c r="AG224" i="5"/>
  <c r="AI224" i="5" s="1"/>
  <c r="AK224" i="5" s="1"/>
  <c r="BR226" i="5"/>
  <c r="BP227" i="5"/>
  <c r="BS224" i="5"/>
  <c r="BQ225" i="5"/>
  <c r="AA225" i="5"/>
  <c r="AC224" i="5"/>
  <c r="Z226" i="5"/>
  <c r="AB225" i="5"/>
  <c r="M225" i="5"/>
  <c r="O224" i="5"/>
  <c r="L227" i="5"/>
  <c r="N226" i="5"/>
  <c r="T225" i="5"/>
  <c r="V224" i="5"/>
  <c r="S227" i="5"/>
  <c r="U226" i="5"/>
  <c r="BI226" i="5" l="1"/>
  <c r="BK226" i="5" s="1"/>
  <c r="AY225" i="5"/>
  <c r="BA225" i="5" s="1"/>
  <c r="BC225" i="5" s="1"/>
  <c r="BI225" i="5"/>
  <c r="BK225" i="5" s="1"/>
  <c r="BH225" i="5"/>
  <c r="BJ225" i="5" s="1"/>
  <c r="BL225" i="5" s="1"/>
  <c r="BG227" i="5"/>
  <c r="BJ224" i="5"/>
  <c r="BL224" i="5" s="1"/>
  <c r="AP225" i="5"/>
  <c r="AR225" i="5" s="1"/>
  <c r="AT225" i="5" s="1"/>
  <c r="AO226" i="5"/>
  <c r="AR224" i="5"/>
  <c r="AT224" i="5" s="1"/>
  <c r="AX226" i="5"/>
  <c r="AG225" i="5"/>
  <c r="AI225" i="5" s="1"/>
  <c r="AK225" i="5" s="1"/>
  <c r="AF226" i="5"/>
  <c r="AH226" i="5" s="1"/>
  <c r="AJ226" i="5" s="1"/>
  <c r="BP228" i="5"/>
  <c r="BR227" i="5"/>
  <c r="BQ226" i="5"/>
  <c r="BS225" i="5"/>
  <c r="Z227" i="5"/>
  <c r="AB226" i="5"/>
  <c r="AA226" i="5"/>
  <c r="AC225" i="5"/>
  <c r="S228" i="5"/>
  <c r="U227" i="5"/>
  <c r="T226" i="5"/>
  <c r="V225" i="5"/>
  <c r="L228" i="5"/>
  <c r="N227" i="5"/>
  <c r="M226" i="5"/>
  <c r="O225" i="5"/>
  <c r="AP226" i="5" l="1"/>
  <c r="BH226" i="5"/>
  <c r="BI227" i="5"/>
  <c r="BK227" i="5" s="1"/>
  <c r="AO227" i="5"/>
  <c r="AQ227" i="5" s="1"/>
  <c r="AS227" i="5" s="1"/>
  <c r="AG226" i="5"/>
  <c r="AI226" i="5" s="1"/>
  <c r="AK226" i="5" s="1"/>
  <c r="AQ226" i="5"/>
  <c r="AS226" i="5" s="1"/>
  <c r="AX227" i="5"/>
  <c r="AZ226" i="5"/>
  <c r="BB226" i="5" s="1"/>
  <c r="AR226" i="5"/>
  <c r="AT226" i="5" s="1"/>
  <c r="AY226" i="5"/>
  <c r="AF227" i="5"/>
  <c r="AH227" i="5" s="1"/>
  <c r="AJ227" i="5" s="1"/>
  <c r="BS226" i="5"/>
  <c r="BQ227" i="5"/>
  <c r="BR228" i="5"/>
  <c r="BP229" i="5"/>
  <c r="AA227" i="5"/>
  <c r="AC226" i="5"/>
  <c r="Z228" i="5"/>
  <c r="BG228" i="5" s="1"/>
  <c r="AB227" i="5"/>
  <c r="M227" i="5"/>
  <c r="O226" i="5"/>
  <c r="L229" i="5"/>
  <c r="N228" i="5"/>
  <c r="T227" i="5"/>
  <c r="V226" i="5"/>
  <c r="S229" i="5"/>
  <c r="U228" i="5"/>
  <c r="BI228" i="5" l="1"/>
  <c r="BK228" i="5" s="1"/>
  <c r="BH227" i="5"/>
  <c r="BJ226" i="5"/>
  <c r="BL226" i="5" s="1"/>
  <c r="BJ227" i="5"/>
  <c r="BL227" i="5" s="1"/>
  <c r="AX228" i="5"/>
  <c r="AZ228" i="5" s="1"/>
  <c r="BB228" i="5" s="1"/>
  <c r="AY227" i="5"/>
  <c r="BA227" i="5" s="1"/>
  <c r="BC227" i="5" s="1"/>
  <c r="AZ227" i="5"/>
  <c r="BB227" i="5" s="1"/>
  <c r="BA226" i="5"/>
  <c r="BC226" i="5" s="1"/>
  <c r="AF228" i="5"/>
  <c r="AH228" i="5" s="1"/>
  <c r="AJ228" i="5" s="1"/>
  <c r="AO228" i="5"/>
  <c r="AQ228" i="5" s="1"/>
  <c r="AS228" i="5" s="1"/>
  <c r="AP227" i="5"/>
  <c r="AF229" i="5"/>
  <c r="AG227" i="5"/>
  <c r="BQ228" i="5"/>
  <c r="BS227" i="5"/>
  <c r="BP230" i="5"/>
  <c r="BR229" i="5"/>
  <c r="Z229" i="5"/>
  <c r="AB228" i="5"/>
  <c r="AA228" i="5"/>
  <c r="AC227" i="5"/>
  <c r="S230" i="5"/>
  <c r="U229" i="5"/>
  <c r="T228" i="5"/>
  <c r="V227" i="5"/>
  <c r="L230" i="5"/>
  <c r="N229" i="5"/>
  <c r="M228" i="5"/>
  <c r="O227" i="5"/>
  <c r="BH228" i="5" l="1"/>
  <c r="AY228" i="5"/>
  <c r="BA228" i="5" s="1"/>
  <c r="BC228" i="5" s="1"/>
  <c r="BJ228" i="5"/>
  <c r="BL228" i="5" s="1"/>
  <c r="AG228" i="5"/>
  <c r="AI228" i="5" s="1"/>
  <c r="AK228" i="5" s="1"/>
  <c r="BG229" i="5"/>
  <c r="AP228" i="5"/>
  <c r="AR228" i="5" s="1"/>
  <c r="AT228" i="5" s="1"/>
  <c r="AR227" i="5"/>
  <c r="AT227" i="5" s="1"/>
  <c r="AO229" i="5"/>
  <c r="AX229" i="5"/>
  <c r="AI227" i="5"/>
  <c r="AK227" i="5" s="1"/>
  <c r="AH229" i="5"/>
  <c r="AJ229" i="5" s="1"/>
  <c r="BR230" i="5"/>
  <c r="BP231" i="5"/>
  <c r="BS228" i="5"/>
  <c r="BQ229" i="5"/>
  <c r="AA229" i="5"/>
  <c r="AC228" i="5"/>
  <c r="Z230" i="5"/>
  <c r="AB229" i="5"/>
  <c r="M229" i="5"/>
  <c r="O228" i="5"/>
  <c r="L231" i="5"/>
  <c r="N230" i="5"/>
  <c r="T229" i="5"/>
  <c r="V228" i="5"/>
  <c r="S231" i="5"/>
  <c r="U230" i="5"/>
  <c r="BG230" i="5" l="1"/>
  <c r="AX230" i="5"/>
  <c r="AZ230" i="5" s="1"/>
  <c r="BB230" i="5" s="1"/>
  <c r="BI229" i="5"/>
  <c r="BK229" i="5" s="1"/>
  <c r="BH229" i="5"/>
  <c r="BJ229" i="5" s="1"/>
  <c r="BL229" i="5" s="1"/>
  <c r="AO230" i="5"/>
  <c r="AQ230" i="5" s="1"/>
  <c r="AS230" i="5" s="1"/>
  <c r="AQ229" i="5"/>
  <c r="AS229" i="5" s="1"/>
  <c r="AF230" i="5"/>
  <c r="AH230" i="5" s="1"/>
  <c r="AJ230" i="5" s="1"/>
  <c r="AZ229" i="5"/>
  <c r="BB229" i="5" s="1"/>
  <c r="AP229" i="5"/>
  <c r="AY229" i="5"/>
  <c r="AG229" i="5"/>
  <c r="BQ230" i="5"/>
  <c r="BS229" i="5"/>
  <c r="BP232" i="5"/>
  <c r="BR231" i="5"/>
  <c r="Z231" i="5"/>
  <c r="AB230" i="5"/>
  <c r="AA230" i="5"/>
  <c r="AC229" i="5"/>
  <c r="L232" i="5"/>
  <c r="N231" i="5"/>
  <c r="S232" i="5"/>
  <c r="U231" i="5"/>
  <c r="T230" i="5"/>
  <c r="V229" i="5"/>
  <c r="M230" i="5"/>
  <c r="O229" i="5"/>
  <c r="BG231" i="5" l="1"/>
  <c r="BH230" i="5"/>
  <c r="AX231" i="5"/>
  <c r="AZ231" i="5" s="1"/>
  <c r="BB231" i="5" s="1"/>
  <c r="BI230" i="5"/>
  <c r="BK230" i="5" s="1"/>
  <c r="AY230" i="5"/>
  <c r="BA230" i="5" s="1"/>
  <c r="BC230" i="5" s="1"/>
  <c r="AP230" i="5"/>
  <c r="AR230" i="5" s="1"/>
  <c r="AT230" i="5" s="1"/>
  <c r="AR229" i="5"/>
  <c r="AT229" i="5" s="1"/>
  <c r="BA229" i="5"/>
  <c r="BC229" i="5" s="1"/>
  <c r="AG230" i="5"/>
  <c r="AO231" i="5"/>
  <c r="AI230" i="5"/>
  <c r="AK230" i="5" s="1"/>
  <c r="AI229" i="5"/>
  <c r="AK229" i="5" s="1"/>
  <c r="AF231" i="5"/>
  <c r="BR232" i="5"/>
  <c r="BP233" i="5"/>
  <c r="BS230" i="5"/>
  <c r="BQ231" i="5"/>
  <c r="AA231" i="5"/>
  <c r="AC230" i="5"/>
  <c r="Z232" i="5"/>
  <c r="AB231" i="5"/>
  <c r="M231" i="5"/>
  <c r="O230" i="5"/>
  <c r="T231" i="5"/>
  <c r="V230" i="5"/>
  <c r="S233" i="5"/>
  <c r="U232" i="5"/>
  <c r="L233" i="5"/>
  <c r="N232" i="5"/>
  <c r="AF232" i="5" l="1"/>
  <c r="BG232" i="5"/>
  <c r="BI231" i="5"/>
  <c r="BK231" i="5" s="1"/>
  <c r="BH231" i="5"/>
  <c r="BI232" i="5"/>
  <c r="BK232" i="5" s="1"/>
  <c r="BJ230" i="5"/>
  <c r="BL230" i="5" s="1"/>
  <c r="AO232" i="5"/>
  <c r="AQ232" i="5" s="1"/>
  <c r="AS232" i="5" s="1"/>
  <c r="AQ231" i="5"/>
  <c r="AS231" i="5" s="1"/>
  <c r="AP231" i="5"/>
  <c r="AR231" i="5" s="1"/>
  <c r="AT231" i="5" s="1"/>
  <c r="AX232" i="5"/>
  <c r="AZ232" i="5" s="1"/>
  <c r="BB232" i="5" s="1"/>
  <c r="AY231" i="5"/>
  <c r="AH232" i="5"/>
  <c r="AJ232" i="5" s="1"/>
  <c r="AH231" i="5"/>
  <c r="AJ231" i="5" s="1"/>
  <c r="AG231" i="5"/>
  <c r="BP234" i="5"/>
  <c r="BR233" i="5"/>
  <c r="BQ232" i="5"/>
  <c r="BS231" i="5"/>
  <c r="Z233" i="5"/>
  <c r="AB232" i="5"/>
  <c r="AA232" i="5"/>
  <c r="AC231" i="5"/>
  <c r="L234" i="5"/>
  <c r="N233" i="5"/>
  <c r="S234" i="5"/>
  <c r="U233" i="5"/>
  <c r="T232" i="5"/>
  <c r="V231" i="5"/>
  <c r="M232" i="5"/>
  <c r="O231" i="5"/>
  <c r="BH232" i="5" l="1"/>
  <c r="BJ231" i="5"/>
  <c r="BL231" i="5" s="1"/>
  <c r="AO233" i="5"/>
  <c r="AQ233" i="5" s="1"/>
  <c r="AS233" i="5" s="1"/>
  <c r="BG233" i="5"/>
  <c r="BG234" i="5" s="1"/>
  <c r="AY232" i="5"/>
  <c r="AP232" i="5"/>
  <c r="AF233" i="5"/>
  <c r="AH233" i="5" s="1"/>
  <c r="AJ233" i="5" s="1"/>
  <c r="AX233" i="5"/>
  <c r="BA231" i="5"/>
  <c r="BC231" i="5" s="1"/>
  <c r="AG232" i="5"/>
  <c r="AI232" i="5" s="1"/>
  <c r="AK232" i="5" s="1"/>
  <c r="AI231" i="5"/>
  <c r="AK231" i="5" s="1"/>
  <c r="BS232" i="5"/>
  <c r="BQ233" i="5"/>
  <c r="BR234" i="5"/>
  <c r="BP235" i="5"/>
  <c r="AA233" i="5"/>
  <c r="AC232" i="5"/>
  <c r="Z234" i="5"/>
  <c r="AB233" i="5"/>
  <c r="M233" i="5"/>
  <c r="O232" i="5"/>
  <c r="T233" i="5"/>
  <c r="V232" i="5"/>
  <c r="S235" i="5"/>
  <c r="U234" i="5"/>
  <c r="L235" i="5"/>
  <c r="N234" i="5"/>
  <c r="AX234" i="5" l="1"/>
  <c r="BI233" i="5"/>
  <c r="BK233" i="5" s="1"/>
  <c r="BH233" i="5"/>
  <c r="BI234" i="5"/>
  <c r="BK234" i="5" s="1"/>
  <c r="BJ233" i="5"/>
  <c r="BL233" i="5" s="1"/>
  <c r="BJ232" i="5"/>
  <c r="BL232" i="5" s="1"/>
  <c r="AY233" i="5"/>
  <c r="BA233" i="5" s="1"/>
  <c r="BC233" i="5" s="1"/>
  <c r="AG233" i="5"/>
  <c r="AI233" i="5" s="1"/>
  <c r="AK233" i="5" s="1"/>
  <c r="BA232" i="5"/>
  <c r="BC232" i="5" s="1"/>
  <c r="AP233" i="5"/>
  <c r="AR232" i="5"/>
  <c r="AT232" i="5" s="1"/>
  <c r="AZ233" i="5"/>
  <c r="BB233" i="5" s="1"/>
  <c r="AZ234" i="5"/>
  <c r="BB234" i="5" s="1"/>
  <c r="AO234" i="5"/>
  <c r="AF234" i="5"/>
  <c r="BQ234" i="5"/>
  <c r="BS233" i="5"/>
  <c r="BP236" i="5"/>
  <c r="BR235" i="5"/>
  <c r="Z235" i="5"/>
  <c r="BG235" i="5" s="1"/>
  <c r="AB234" i="5"/>
  <c r="AA234" i="5"/>
  <c r="AC233" i="5"/>
  <c r="L236" i="5"/>
  <c r="N235" i="5"/>
  <c r="S236" i="5"/>
  <c r="U235" i="5"/>
  <c r="T234" i="5"/>
  <c r="V233" i="5"/>
  <c r="M234" i="5"/>
  <c r="O233" i="5"/>
  <c r="BH234" i="5" l="1"/>
  <c r="AP234" i="5"/>
  <c r="AR234" i="5" s="1"/>
  <c r="AT234" i="5" s="1"/>
  <c r="BI235" i="5"/>
  <c r="BK235" i="5" s="1"/>
  <c r="AY234" i="5"/>
  <c r="BA234" i="5" s="1"/>
  <c r="BC234" i="5" s="1"/>
  <c r="BJ234" i="5"/>
  <c r="BL234" i="5" s="1"/>
  <c r="AO235" i="5"/>
  <c r="AQ234" i="5"/>
  <c r="AS234" i="5" s="1"/>
  <c r="AR233" i="5"/>
  <c r="AT233" i="5" s="1"/>
  <c r="AF235" i="5"/>
  <c r="AH235" i="5" s="1"/>
  <c r="AJ235" i="5" s="1"/>
  <c r="AX235" i="5"/>
  <c r="AH234" i="5"/>
  <c r="AJ234" i="5" s="1"/>
  <c r="AG234" i="5"/>
  <c r="BR236" i="5"/>
  <c r="BP237" i="5"/>
  <c r="BS234" i="5"/>
  <c r="BQ235" i="5"/>
  <c r="AA235" i="5"/>
  <c r="BH235" i="5" s="1"/>
  <c r="AC234" i="5"/>
  <c r="Z236" i="5"/>
  <c r="AB235" i="5"/>
  <c r="M235" i="5"/>
  <c r="O234" i="5"/>
  <c r="T235" i="5"/>
  <c r="V234" i="5"/>
  <c r="S237" i="5"/>
  <c r="U236" i="5"/>
  <c r="L237" i="5"/>
  <c r="N236" i="5"/>
  <c r="BJ235" i="5" l="1"/>
  <c r="BL235" i="5" s="1"/>
  <c r="BG236" i="5"/>
  <c r="AO236" i="5"/>
  <c r="AQ236" i="5" s="1"/>
  <c r="AS236" i="5" s="1"/>
  <c r="AX236" i="5"/>
  <c r="AZ236" i="5" s="1"/>
  <c r="BB236" i="5" s="1"/>
  <c r="AY235" i="5"/>
  <c r="AQ235" i="5"/>
  <c r="AS235" i="5" s="1"/>
  <c r="AG235" i="5"/>
  <c r="AI235" i="5" s="1"/>
  <c r="AK235" i="5" s="1"/>
  <c r="AZ235" i="5"/>
  <c r="BB235" i="5" s="1"/>
  <c r="AP235" i="5"/>
  <c r="AI234" i="5"/>
  <c r="AK234" i="5" s="1"/>
  <c r="AF236" i="5"/>
  <c r="BQ236" i="5"/>
  <c r="BS235" i="5"/>
  <c r="BP238" i="5"/>
  <c r="BR237" i="5"/>
  <c r="Z237" i="5"/>
  <c r="AB236" i="5"/>
  <c r="AA236" i="5"/>
  <c r="AC235" i="5"/>
  <c r="T236" i="5"/>
  <c r="V235" i="5"/>
  <c r="L238" i="5"/>
  <c r="N237" i="5"/>
  <c r="S238" i="5"/>
  <c r="U237" i="5"/>
  <c r="M236" i="5"/>
  <c r="O235" i="5"/>
  <c r="BG237" i="5" l="1"/>
  <c r="BI237" i="5"/>
  <c r="BK237" i="5" s="1"/>
  <c r="BI236" i="5"/>
  <c r="BK236" i="5" s="1"/>
  <c r="BH236" i="5"/>
  <c r="AY236" i="5"/>
  <c r="BA236" i="5" s="1"/>
  <c r="BC236" i="5" s="1"/>
  <c r="AP236" i="5"/>
  <c r="AR236" i="5" s="1"/>
  <c r="AT236" i="5" s="1"/>
  <c r="BA235" i="5"/>
  <c r="BC235" i="5" s="1"/>
  <c r="AO237" i="5"/>
  <c r="AR235" i="5"/>
  <c r="AT235" i="5" s="1"/>
  <c r="AX237" i="5"/>
  <c r="AF237" i="5"/>
  <c r="AH237" i="5" s="1"/>
  <c r="AJ237" i="5" s="1"/>
  <c r="AH236" i="5"/>
  <c r="AJ236" i="5" s="1"/>
  <c r="AG236" i="5"/>
  <c r="BR238" i="5"/>
  <c r="BP239" i="5"/>
  <c r="BS236" i="5"/>
  <c r="BQ237" i="5"/>
  <c r="AA237" i="5"/>
  <c r="AC236" i="5"/>
  <c r="Z238" i="5"/>
  <c r="AB237" i="5"/>
  <c r="L239" i="5"/>
  <c r="N238" i="5"/>
  <c r="M237" i="5"/>
  <c r="O236" i="5"/>
  <c r="S239" i="5"/>
  <c r="U238" i="5"/>
  <c r="T237" i="5"/>
  <c r="V236" i="5"/>
  <c r="BG238" i="5" l="1"/>
  <c r="BH237" i="5"/>
  <c r="AO238" i="5"/>
  <c r="AQ238" i="5" s="1"/>
  <c r="AS238" i="5" s="1"/>
  <c r="BJ236" i="5"/>
  <c r="BL236" i="5" s="1"/>
  <c r="AX238" i="5"/>
  <c r="AZ238" i="5" s="1"/>
  <c r="BB238" i="5" s="1"/>
  <c r="AQ237" i="5"/>
  <c r="AS237" i="5" s="1"/>
  <c r="AZ237" i="5"/>
  <c r="BB237" i="5" s="1"/>
  <c r="AY237" i="5"/>
  <c r="AP237" i="5"/>
  <c r="AG237" i="5"/>
  <c r="AI237" i="5" s="1"/>
  <c r="AK237" i="5" s="1"/>
  <c r="AF238" i="5"/>
  <c r="AH238" i="5" s="1"/>
  <c r="AJ238" i="5" s="1"/>
  <c r="AI236" i="5"/>
  <c r="AK236" i="5" s="1"/>
  <c r="BQ238" i="5"/>
  <c r="BS237" i="5"/>
  <c r="BP240" i="5"/>
  <c r="BR239" i="5"/>
  <c r="Z239" i="5"/>
  <c r="AB238" i="5"/>
  <c r="AA238" i="5"/>
  <c r="AC237" i="5"/>
  <c r="T238" i="5"/>
  <c r="V237" i="5"/>
  <c r="S240" i="5"/>
  <c r="U239" i="5"/>
  <c r="M238" i="5"/>
  <c r="O237" i="5"/>
  <c r="L240" i="5"/>
  <c r="N239" i="5"/>
  <c r="BH238" i="5" l="1"/>
  <c r="AP238" i="5"/>
  <c r="BG239" i="5"/>
  <c r="BJ237" i="5"/>
  <c r="BL237" i="5" s="1"/>
  <c r="AX239" i="5"/>
  <c r="AZ239" i="5" s="1"/>
  <c r="BB239" i="5" s="1"/>
  <c r="BJ238" i="5"/>
  <c r="BL238" i="5" s="1"/>
  <c r="BI238" i="5"/>
  <c r="BK238" i="5" s="1"/>
  <c r="AY238" i="5"/>
  <c r="BA238" i="5" s="1"/>
  <c r="BC238" i="5" s="1"/>
  <c r="AR237" i="5"/>
  <c r="AT237" i="5" s="1"/>
  <c r="BA237" i="5"/>
  <c r="BC237" i="5" s="1"/>
  <c r="AR238" i="5"/>
  <c r="AT238" i="5" s="1"/>
  <c r="AO239" i="5"/>
  <c r="AQ239" i="5" s="1"/>
  <c r="AS239" i="5" s="1"/>
  <c r="AG238" i="5"/>
  <c r="AF239" i="5"/>
  <c r="BR240" i="5"/>
  <c r="BP241" i="5"/>
  <c r="BS238" i="5"/>
  <c r="BQ239" i="5"/>
  <c r="AA239" i="5"/>
  <c r="AC238" i="5"/>
  <c r="Z240" i="5"/>
  <c r="AB239" i="5"/>
  <c r="L241" i="5"/>
  <c r="N240" i="5"/>
  <c r="S241" i="5"/>
  <c r="U240" i="5"/>
  <c r="M239" i="5"/>
  <c r="O238" i="5"/>
  <c r="T239" i="5"/>
  <c r="V238" i="5"/>
  <c r="BH239" i="5" l="1"/>
  <c r="AY239" i="5"/>
  <c r="BA239" i="5" s="1"/>
  <c r="BC239" i="5" s="1"/>
  <c r="BG240" i="5"/>
  <c r="BI240" i="5"/>
  <c r="BK240" i="5" s="1"/>
  <c r="AF240" i="5"/>
  <c r="AH240" i="5" s="1"/>
  <c r="AJ240" i="5" s="1"/>
  <c r="BI239" i="5"/>
  <c r="BK239" i="5" s="1"/>
  <c r="AO240" i="5"/>
  <c r="AX240" i="5"/>
  <c r="AP239" i="5"/>
  <c r="AR239" i="5" s="1"/>
  <c r="AT239" i="5" s="1"/>
  <c r="AH239" i="5"/>
  <c r="AJ239" i="5" s="1"/>
  <c r="AG239" i="5"/>
  <c r="AI239" i="5" s="1"/>
  <c r="AK239" i="5" s="1"/>
  <c r="AI238" i="5"/>
  <c r="AK238" i="5" s="1"/>
  <c r="BP242" i="5"/>
  <c r="BR241" i="5"/>
  <c r="BQ240" i="5"/>
  <c r="BS239" i="5"/>
  <c r="Z241" i="5"/>
  <c r="AB240" i="5"/>
  <c r="AA240" i="5"/>
  <c r="AC239" i="5"/>
  <c r="M240" i="5"/>
  <c r="O239" i="5"/>
  <c r="T240" i="5"/>
  <c r="V239" i="5"/>
  <c r="S242" i="5"/>
  <c r="U241" i="5"/>
  <c r="L242" i="5"/>
  <c r="N241" i="5"/>
  <c r="BG241" i="5" l="1"/>
  <c r="BH240" i="5"/>
  <c r="BJ239" i="5"/>
  <c r="BL239" i="5" s="1"/>
  <c r="AO241" i="5"/>
  <c r="AQ241" i="5" s="1"/>
  <c r="AS241" i="5" s="1"/>
  <c r="AP240" i="5"/>
  <c r="AR240" i="5" s="1"/>
  <c r="AT240" i="5" s="1"/>
  <c r="AQ240" i="5"/>
  <c r="AS240" i="5" s="1"/>
  <c r="AX241" i="5"/>
  <c r="AF241" i="5"/>
  <c r="AH241" i="5" s="1"/>
  <c r="AJ241" i="5" s="1"/>
  <c r="AZ240" i="5"/>
  <c r="BB240" i="5" s="1"/>
  <c r="AY240" i="5"/>
  <c r="AG240" i="5"/>
  <c r="BS240" i="5"/>
  <c r="BQ241" i="5"/>
  <c r="BR242" i="5"/>
  <c r="BP243" i="5"/>
  <c r="AA241" i="5"/>
  <c r="AC240" i="5"/>
  <c r="Z242" i="5"/>
  <c r="AB241" i="5"/>
  <c r="S243" i="5"/>
  <c r="U242" i="5"/>
  <c r="L243" i="5"/>
  <c r="N242" i="5"/>
  <c r="T241" i="5"/>
  <c r="V240" i="5"/>
  <c r="M241" i="5"/>
  <c r="O240" i="5"/>
  <c r="BH241" i="5" l="1"/>
  <c r="BJ241" i="5"/>
  <c r="BL241" i="5" s="1"/>
  <c r="BJ240" i="5"/>
  <c r="BL240" i="5" s="1"/>
  <c r="BG242" i="5"/>
  <c r="BI242" i="5" s="1"/>
  <c r="BK242" i="5" s="1"/>
  <c r="AO242" i="5"/>
  <c r="AQ242" i="5" s="1"/>
  <c r="AS242" i="5" s="1"/>
  <c r="AX242" i="5"/>
  <c r="AZ242" i="5" s="1"/>
  <c r="BB242" i="5" s="1"/>
  <c r="BI241" i="5"/>
  <c r="BK241" i="5" s="1"/>
  <c r="AY241" i="5"/>
  <c r="BA240" i="5"/>
  <c r="BC240" i="5" s="1"/>
  <c r="AZ241" i="5"/>
  <c r="BB241" i="5" s="1"/>
  <c r="AF242" i="5"/>
  <c r="AH242" i="5" s="1"/>
  <c r="AJ242" i="5" s="1"/>
  <c r="AP241" i="5"/>
  <c r="AG241" i="5"/>
  <c r="AI241" i="5" s="1"/>
  <c r="AK241" i="5" s="1"/>
  <c r="AI240" i="5"/>
  <c r="AK240" i="5" s="1"/>
  <c r="BP244" i="5"/>
  <c r="BR243" i="5"/>
  <c r="BQ242" i="5"/>
  <c r="BS241" i="5"/>
  <c r="Z243" i="5"/>
  <c r="AB242" i="5"/>
  <c r="AA242" i="5"/>
  <c r="AC241" i="5"/>
  <c r="T242" i="5"/>
  <c r="V241" i="5"/>
  <c r="M242" i="5"/>
  <c r="O241" i="5"/>
  <c r="L244" i="5"/>
  <c r="N243" i="5"/>
  <c r="S244" i="5"/>
  <c r="U243" i="5"/>
  <c r="BG243" i="5" l="1"/>
  <c r="BH242" i="5"/>
  <c r="AY242" i="5"/>
  <c r="BA242" i="5" s="1"/>
  <c r="BC242" i="5" s="1"/>
  <c r="AP242" i="5"/>
  <c r="AR242" i="5" s="1"/>
  <c r="AT242" i="5" s="1"/>
  <c r="AR241" i="5"/>
  <c r="AT241" i="5" s="1"/>
  <c r="BA241" i="5"/>
  <c r="BC241" i="5" s="1"/>
  <c r="AX243" i="5"/>
  <c r="AZ243" i="5" s="1"/>
  <c r="BB243" i="5" s="1"/>
  <c r="AO243" i="5"/>
  <c r="AQ243" i="5" s="1"/>
  <c r="AS243" i="5" s="1"/>
  <c r="AG242" i="5"/>
  <c r="AF243" i="5"/>
  <c r="BS242" i="5"/>
  <c r="BQ243" i="5"/>
  <c r="BR244" i="5"/>
  <c r="BP245" i="5"/>
  <c r="AA243" i="5"/>
  <c r="AC242" i="5"/>
  <c r="Z244" i="5"/>
  <c r="AB243" i="5"/>
  <c r="S245" i="5"/>
  <c r="U244" i="5"/>
  <c r="L245" i="5"/>
  <c r="N244" i="5"/>
  <c r="M243" i="5"/>
  <c r="O242" i="5"/>
  <c r="T243" i="5"/>
  <c r="V242" i="5"/>
  <c r="AG243" i="5" l="1"/>
  <c r="AP243" i="5"/>
  <c r="AR243" i="5" s="1"/>
  <c r="AT243" i="5" s="1"/>
  <c r="BH243" i="5"/>
  <c r="BJ242" i="5"/>
  <c r="BL242" i="5" s="1"/>
  <c r="BG244" i="5"/>
  <c r="BI243" i="5"/>
  <c r="BK243" i="5" s="1"/>
  <c r="AO244" i="5"/>
  <c r="AQ244" i="5" s="1"/>
  <c r="AS244" i="5" s="1"/>
  <c r="AX244" i="5"/>
  <c r="AZ244" i="5" s="1"/>
  <c r="BB244" i="5" s="1"/>
  <c r="AY243" i="5"/>
  <c r="BA243" i="5" s="1"/>
  <c r="BC243" i="5" s="1"/>
  <c r="AI242" i="5"/>
  <c r="AK242" i="5" s="1"/>
  <c r="AF244" i="5"/>
  <c r="AH244" i="5"/>
  <c r="AJ244" i="5" s="1"/>
  <c r="AI243" i="5"/>
  <c r="AK243" i="5" s="1"/>
  <c r="AH243" i="5"/>
  <c r="AJ243" i="5" s="1"/>
  <c r="BQ244" i="5"/>
  <c r="BS243" i="5"/>
  <c r="BP246" i="5"/>
  <c r="BR245" i="5"/>
  <c r="Z245" i="5"/>
  <c r="AB244" i="5"/>
  <c r="AA244" i="5"/>
  <c r="AC243" i="5"/>
  <c r="T244" i="5"/>
  <c r="V243" i="5"/>
  <c r="M244" i="5"/>
  <c r="O243" i="5"/>
  <c r="L246" i="5"/>
  <c r="N245" i="5"/>
  <c r="S246" i="5"/>
  <c r="U245" i="5"/>
  <c r="BH244" i="5" l="1"/>
  <c r="BG245" i="5"/>
  <c r="BI244" i="5"/>
  <c r="BK244" i="5" s="1"/>
  <c r="AG244" i="5"/>
  <c r="AI244" i="5" s="1"/>
  <c r="AK244" i="5" s="1"/>
  <c r="BJ244" i="5"/>
  <c r="BL244" i="5" s="1"/>
  <c r="BJ243" i="5"/>
  <c r="BL243" i="5" s="1"/>
  <c r="AY244" i="5"/>
  <c r="BA244" i="5" s="1"/>
  <c r="BC244" i="5" s="1"/>
  <c r="AX245" i="5"/>
  <c r="AO245" i="5"/>
  <c r="AP244" i="5"/>
  <c r="AF245" i="5"/>
  <c r="BR246" i="5"/>
  <c r="BP247" i="5"/>
  <c r="BS244" i="5"/>
  <c r="BQ245" i="5"/>
  <c r="AA245" i="5"/>
  <c r="BH245" i="5" s="1"/>
  <c r="AC244" i="5"/>
  <c r="Z246" i="5"/>
  <c r="AB245" i="5"/>
  <c r="L247" i="5"/>
  <c r="N246" i="5"/>
  <c r="S247" i="5"/>
  <c r="U246" i="5"/>
  <c r="M245" i="5"/>
  <c r="O244" i="5"/>
  <c r="T245" i="5"/>
  <c r="V244" i="5"/>
  <c r="BJ245" i="5" l="1"/>
  <c r="BL245" i="5" s="1"/>
  <c r="BG246" i="5"/>
  <c r="AO246" i="5"/>
  <c r="AQ246" i="5" s="1"/>
  <c r="AS246" i="5" s="1"/>
  <c r="AX246" i="5"/>
  <c r="AZ246" i="5" s="1"/>
  <c r="BB246" i="5" s="1"/>
  <c r="BI245" i="5"/>
  <c r="BK245" i="5" s="1"/>
  <c r="AQ245" i="5"/>
  <c r="AS245" i="5" s="1"/>
  <c r="AG245" i="5"/>
  <c r="AI245" i="5" s="1"/>
  <c r="AK245" i="5" s="1"/>
  <c r="AP245" i="5"/>
  <c r="AR245" i="5" s="1"/>
  <c r="AT245" i="5" s="1"/>
  <c r="AZ245" i="5"/>
  <c r="BB245" i="5" s="1"/>
  <c r="AR244" i="5"/>
  <c r="AT244" i="5" s="1"/>
  <c r="AY245" i="5"/>
  <c r="AF246" i="5"/>
  <c r="AH246" i="5"/>
  <c r="AJ246" i="5" s="1"/>
  <c r="AH245" i="5"/>
  <c r="AJ245" i="5" s="1"/>
  <c r="BQ246" i="5"/>
  <c r="BS245" i="5"/>
  <c r="BP248" i="5"/>
  <c r="BR247" i="5"/>
  <c r="Z247" i="5"/>
  <c r="AB246" i="5"/>
  <c r="AA246" i="5"/>
  <c r="AC245" i="5"/>
  <c r="T246" i="5"/>
  <c r="V245" i="5"/>
  <c r="M246" i="5"/>
  <c r="O245" i="5"/>
  <c r="S248" i="5"/>
  <c r="U247" i="5"/>
  <c r="L248" i="5"/>
  <c r="N247" i="5"/>
  <c r="AO247" i="5" l="1"/>
  <c r="BG247" i="5"/>
  <c r="BI246" i="5"/>
  <c r="BK246" i="5" s="1"/>
  <c r="BI247" i="5"/>
  <c r="BK247" i="5" s="1"/>
  <c r="BH246" i="5"/>
  <c r="BH247" i="5" s="1"/>
  <c r="AY246" i="5"/>
  <c r="BA245" i="5"/>
  <c r="BC245" i="5" s="1"/>
  <c r="BA246" i="5"/>
  <c r="BC246" i="5" s="1"/>
  <c r="AQ247" i="5"/>
  <c r="AS247" i="5" s="1"/>
  <c r="AP246" i="5"/>
  <c r="AR246" i="5" s="1"/>
  <c r="AT246" i="5" s="1"/>
  <c r="AX247" i="5"/>
  <c r="AF247" i="5"/>
  <c r="AG246" i="5"/>
  <c r="AG247" i="5" s="1"/>
  <c r="BR248" i="5"/>
  <c r="BP249" i="5"/>
  <c r="BS246" i="5"/>
  <c r="BQ247" i="5"/>
  <c r="AA247" i="5"/>
  <c r="AC246" i="5"/>
  <c r="Z248" i="5"/>
  <c r="AB247" i="5"/>
  <c r="L249" i="5"/>
  <c r="N248" i="5"/>
  <c r="S249" i="5"/>
  <c r="U248" i="5"/>
  <c r="M247" i="5"/>
  <c r="O246" i="5"/>
  <c r="T247" i="5"/>
  <c r="V246" i="5"/>
  <c r="BJ247" i="5" l="1"/>
  <c r="BL247" i="5" s="1"/>
  <c r="BJ246" i="5"/>
  <c r="BL246" i="5" s="1"/>
  <c r="BG248" i="5"/>
  <c r="BG249" i="5" s="1"/>
  <c r="AP247" i="5"/>
  <c r="AR247" i="5" s="1"/>
  <c r="AT247" i="5" s="1"/>
  <c r="AX248" i="5"/>
  <c r="AZ248" i="5" s="1"/>
  <c r="BB248" i="5" s="1"/>
  <c r="AY247" i="5"/>
  <c r="AZ247" i="5"/>
  <c r="BB247" i="5" s="1"/>
  <c r="AO248" i="5"/>
  <c r="AQ248" i="5" s="1"/>
  <c r="AS248" i="5" s="1"/>
  <c r="AF248" i="5"/>
  <c r="AH247" i="5"/>
  <c r="AJ247" i="5" s="1"/>
  <c r="AH248" i="5"/>
  <c r="AJ248" i="5" s="1"/>
  <c r="AI247" i="5"/>
  <c r="AK247" i="5" s="1"/>
  <c r="AI246" i="5"/>
  <c r="AK246" i="5" s="1"/>
  <c r="BQ248" i="5"/>
  <c r="BS247" i="5"/>
  <c r="BP250" i="5"/>
  <c r="BR249" i="5"/>
  <c r="Z249" i="5"/>
  <c r="AB248" i="5"/>
  <c r="AA248" i="5"/>
  <c r="AC247" i="5"/>
  <c r="T248" i="5"/>
  <c r="V247" i="5"/>
  <c r="M248" i="5"/>
  <c r="O247" i="5"/>
  <c r="S250" i="5"/>
  <c r="U249" i="5"/>
  <c r="L250" i="5"/>
  <c r="N249" i="5"/>
  <c r="AP248" i="5" l="1"/>
  <c r="BI249" i="5"/>
  <c r="BK249" i="5" s="1"/>
  <c r="BI248" i="5"/>
  <c r="BK248" i="5" s="1"/>
  <c r="AY248" i="5"/>
  <c r="BA248" i="5" s="1"/>
  <c r="BC248" i="5" s="1"/>
  <c r="BH248" i="5"/>
  <c r="BA247" i="5"/>
  <c r="BC247" i="5" s="1"/>
  <c r="AX249" i="5"/>
  <c r="AZ249" i="5" s="1"/>
  <c r="BB249" i="5" s="1"/>
  <c r="AO249" i="5"/>
  <c r="AG248" i="5"/>
  <c r="AI248" i="5" s="1"/>
  <c r="AK248" i="5" s="1"/>
  <c r="AR248" i="5"/>
  <c r="AT248" i="5" s="1"/>
  <c r="AF249" i="5"/>
  <c r="AF250" i="5" s="1"/>
  <c r="BR250" i="5"/>
  <c r="BP251" i="5"/>
  <c r="BS248" i="5"/>
  <c r="BQ249" i="5"/>
  <c r="AA249" i="5"/>
  <c r="AC248" i="5"/>
  <c r="Z250" i="5"/>
  <c r="AB249" i="5"/>
  <c r="L251" i="5"/>
  <c r="N250" i="5"/>
  <c r="S251" i="5"/>
  <c r="U250" i="5"/>
  <c r="M249" i="5"/>
  <c r="O248" i="5"/>
  <c r="T249" i="5"/>
  <c r="V248" i="5"/>
  <c r="BH249" i="5" l="1"/>
  <c r="BG250" i="5"/>
  <c r="BJ248" i="5"/>
  <c r="BL248" i="5" s="1"/>
  <c r="BJ249" i="5"/>
  <c r="BL249" i="5" s="1"/>
  <c r="AY249" i="5"/>
  <c r="BA249" i="5" s="1"/>
  <c r="BC249" i="5" s="1"/>
  <c r="AP249" i="5"/>
  <c r="AR249" i="5" s="1"/>
  <c r="AT249" i="5" s="1"/>
  <c r="AO250" i="5"/>
  <c r="AQ250" i="5" s="1"/>
  <c r="AS250" i="5" s="1"/>
  <c r="AQ249" i="5"/>
  <c r="AS249" i="5" s="1"/>
  <c r="AX250" i="5"/>
  <c r="AH249" i="5"/>
  <c r="AJ249" i="5" s="1"/>
  <c r="AH250" i="5"/>
  <c r="AJ250" i="5" s="1"/>
  <c r="AG249" i="5"/>
  <c r="BP252" i="5"/>
  <c r="BR251" i="5"/>
  <c r="BQ250" i="5"/>
  <c r="BS249" i="5"/>
  <c r="Z251" i="5"/>
  <c r="AB250" i="5"/>
  <c r="AA250" i="5"/>
  <c r="AC249" i="5"/>
  <c r="T250" i="5"/>
  <c r="V249" i="5"/>
  <c r="M250" i="5"/>
  <c r="O249" i="5"/>
  <c r="S252" i="5"/>
  <c r="U251" i="5"/>
  <c r="L252" i="5"/>
  <c r="N251" i="5"/>
  <c r="AG250" i="5" l="1"/>
  <c r="AX251" i="5"/>
  <c r="BG251" i="5"/>
  <c r="AP250" i="5"/>
  <c r="AR250" i="5" s="1"/>
  <c r="AT250" i="5" s="1"/>
  <c r="BI250" i="5"/>
  <c r="BK250" i="5" s="1"/>
  <c r="BI251" i="5"/>
  <c r="BK251" i="5" s="1"/>
  <c r="BH250" i="5"/>
  <c r="BH251" i="5" s="1"/>
  <c r="AZ250" i="5"/>
  <c r="BB250" i="5" s="1"/>
  <c r="AF251" i="5"/>
  <c r="AH251" i="5" s="1"/>
  <c r="AJ251" i="5" s="1"/>
  <c r="AZ251" i="5"/>
  <c r="BB251" i="5" s="1"/>
  <c r="AY250" i="5"/>
  <c r="AO251" i="5"/>
  <c r="AI250" i="5"/>
  <c r="AK250" i="5" s="1"/>
  <c r="AI249" i="5"/>
  <c r="AK249" i="5" s="1"/>
  <c r="BS250" i="5"/>
  <c r="BQ251" i="5"/>
  <c r="BP253" i="5"/>
  <c r="BR252" i="5"/>
  <c r="AA251" i="5"/>
  <c r="AC250" i="5"/>
  <c r="Z252" i="5"/>
  <c r="AB251" i="5"/>
  <c r="L253" i="5"/>
  <c r="N252" i="5"/>
  <c r="S253" i="5"/>
  <c r="U252" i="5"/>
  <c r="M251" i="5"/>
  <c r="O250" i="5"/>
  <c r="T251" i="5"/>
  <c r="V250" i="5"/>
  <c r="BJ250" i="5" l="1"/>
  <c r="BL250" i="5" s="1"/>
  <c r="BJ251" i="5"/>
  <c r="BL251" i="5" s="1"/>
  <c r="AY251" i="5"/>
  <c r="BA251" i="5" s="1"/>
  <c r="BC251" i="5" s="1"/>
  <c r="BG252" i="5"/>
  <c r="BG253" i="5" s="1"/>
  <c r="AR251" i="5"/>
  <c r="AT251" i="5" s="1"/>
  <c r="AO252" i="5"/>
  <c r="AQ252" i="5" s="1"/>
  <c r="AS252" i="5" s="1"/>
  <c r="AQ251" i="5"/>
  <c r="AS251" i="5" s="1"/>
  <c r="AX252" i="5"/>
  <c r="AZ252" i="5" s="1"/>
  <c r="BB252" i="5" s="1"/>
  <c r="BA250" i="5"/>
  <c r="BC250" i="5" s="1"/>
  <c r="AP251" i="5"/>
  <c r="AF252" i="5"/>
  <c r="AH252" i="5" s="1"/>
  <c r="AJ252" i="5" s="1"/>
  <c r="AG251" i="5"/>
  <c r="AG252" i="5" s="1"/>
  <c r="BP254" i="5"/>
  <c r="BR253" i="5"/>
  <c r="BQ252" i="5"/>
  <c r="BS251" i="5"/>
  <c r="Z253" i="5"/>
  <c r="AB252" i="5"/>
  <c r="AA252" i="5"/>
  <c r="AC251" i="5"/>
  <c r="T252" i="5"/>
  <c r="V251" i="5"/>
  <c r="M252" i="5"/>
  <c r="O251" i="5"/>
  <c r="S254" i="5"/>
  <c r="U253" i="5"/>
  <c r="L254" i="5"/>
  <c r="N253" i="5"/>
  <c r="BI252" i="5" l="1"/>
  <c r="BK252" i="5" s="1"/>
  <c r="BI253" i="5"/>
  <c r="BK253" i="5" s="1"/>
  <c r="BH252" i="5"/>
  <c r="BH253" i="5" s="1"/>
  <c r="AI251" i="5"/>
  <c r="AK251" i="5" s="1"/>
  <c r="AP252" i="5"/>
  <c r="AR252" i="5" s="1"/>
  <c r="AT252" i="5" s="1"/>
  <c r="AP253" i="5"/>
  <c r="AO253" i="5"/>
  <c r="AX253" i="5"/>
  <c r="AF253" i="5"/>
  <c r="AY252" i="5"/>
  <c r="AY253" i="5" s="1"/>
  <c r="AI252" i="5"/>
  <c r="AK252" i="5" s="1"/>
  <c r="AH253" i="5"/>
  <c r="AJ253" i="5" s="1"/>
  <c r="BS252" i="5"/>
  <c r="BQ253" i="5"/>
  <c r="BP255" i="5"/>
  <c r="BR254" i="5"/>
  <c r="BR256" i="5" s="1"/>
  <c r="BT3" i="5" s="1"/>
  <c r="AA253" i="5"/>
  <c r="AC252" i="5"/>
  <c r="Z254" i="5"/>
  <c r="AB253" i="5"/>
  <c r="S255" i="5"/>
  <c r="U256" i="5" s="1"/>
  <c r="W3" i="5" s="1"/>
  <c r="U254" i="5"/>
  <c r="L255" i="5"/>
  <c r="N254" i="5"/>
  <c r="M253" i="5"/>
  <c r="O252" i="5"/>
  <c r="T253" i="5"/>
  <c r="V252" i="5"/>
  <c r="BJ253" i="5" l="1"/>
  <c r="BL253" i="5" s="1"/>
  <c r="BJ252" i="5"/>
  <c r="BL252" i="5" s="1"/>
  <c r="AX254" i="5"/>
  <c r="AZ254" i="5" s="1"/>
  <c r="BG254" i="5"/>
  <c r="AO254" i="5"/>
  <c r="AQ254" i="5" s="1"/>
  <c r="AF254" i="5"/>
  <c r="AH254" i="5" s="1"/>
  <c r="BA253" i="5"/>
  <c r="BC253" i="5" s="1"/>
  <c r="AR253" i="5"/>
  <c r="AT253" i="5" s="1"/>
  <c r="AQ253" i="5"/>
  <c r="AS253" i="5" s="1"/>
  <c r="AZ253" i="5"/>
  <c r="BB253" i="5" s="1"/>
  <c r="BA252" i="5"/>
  <c r="BC252" i="5" s="1"/>
  <c r="AG253" i="5"/>
  <c r="BQ254" i="5"/>
  <c r="BS253" i="5"/>
  <c r="N256" i="5"/>
  <c r="P3" i="5" s="1"/>
  <c r="Z255" i="5"/>
  <c r="AB254" i="5"/>
  <c r="AA254" i="5"/>
  <c r="AC253" i="5"/>
  <c r="M254" i="5"/>
  <c r="O253" i="5"/>
  <c r="T254" i="5"/>
  <c r="V253" i="5"/>
  <c r="BB256" i="5" l="1"/>
  <c r="BB254" i="5"/>
  <c r="BD3" i="5" s="1"/>
  <c r="AS256" i="5"/>
  <c r="AS254" i="5"/>
  <c r="AU3" i="5" s="1"/>
  <c r="AJ254" i="5"/>
  <c r="AL3" i="5" s="1"/>
  <c r="BG255" i="5"/>
  <c r="BI255" i="5" s="1"/>
  <c r="BH254" i="5"/>
  <c r="BI254" i="5"/>
  <c r="BK254" i="5" s="1"/>
  <c r="AO255" i="5"/>
  <c r="AQ255" i="5" s="1"/>
  <c r="AX255" i="5"/>
  <c r="AZ255" i="5" s="1"/>
  <c r="AP254" i="5"/>
  <c r="AY254" i="5"/>
  <c r="BA254" i="5" s="1"/>
  <c r="AG254" i="5"/>
  <c r="AI254" i="5" s="1"/>
  <c r="AI253" i="5"/>
  <c r="AK253" i="5" s="1"/>
  <c r="AF255" i="5"/>
  <c r="AH255" i="5" s="1"/>
  <c r="BS254" i="5"/>
  <c r="BS256" i="5" s="1"/>
  <c r="BQ255" i="5"/>
  <c r="AB256" i="5"/>
  <c r="AD3" i="5" s="1"/>
  <c r="AA255" i="5"/>
  <c r="AC254" i="5"/>
  <c r="T255" i="5"/>
  <c r="V254" i="5"/>
  <c r="M255" i="5"/>
  <c r="O254" i="5"/>
  <c r="BK256" i="5" l="1"/>
  <c r="BM3" i="5"/>
  <c r="BC256" i="5"/>
  <c r="BC254" i="5"/>
  <c r="BE3" i="5" s="1"/>
  <c r="AJ256" i="5"/>
  <c r="AK256" i="5"/>
  <c r="AK254" i="5"/>
  <c r="AM3" i="5" s="1"/>
  <c r="BH255" i="5"/>
  <c r="BJ255" i="5" s="1"/>
  <c r="BJ254" i="5"/>
  <c r="BL254" i="5" s="1"/>
  <c r="AY255" i="5"/>
  <c r="BA255" i="5" s="1"/>
  <c r="AP255" i="5"/>
  <c r="AR255" i="5" s="1"/>
  <c r="AR254" i="5"/>
  <c r="AT254" i="5" s="1"/>
  <c r="AG255" i="5"/>
  <c r="AI255" i="5" s="1"/>
  <c r="BU3" i="5"/>
  <c r="O256" i="5"/>
  <c r="Q3" i="5" s="1"/>
  <c r="V256" i="5"/>
  <c r="X3" i="5" s="1"/>
  <c r="AC256" i="5"/>
  <c r="AE3" i="5" s="1"/>
  <c r="BL256" i="5" l="1"/>
  <c r="BN3" i="5"/>
  <c r="AT256" i="5"/>
  <c r="AV3" i="5"/>
  <c r="AD10" i="7"/>
  <c r="AD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tc={D2B798F0-1153-554A-A25B-312265B553DF}</author>
  </authors>
  <commentList>
    <comment ref="O3" authorId="0" shapeId="0" xr:uid="{D2B798F0-1153-554A-A25B-312265B553DF}">
      <text>
        <t>[Threaded comment]
Your version of Excel allows you to read this threaded comment; however, any edits to it will get removed if the file is opened in a newer version of Excel. Learn more: https://go.microsoft.com/fwlink/?linkid=870924
Comment:
    Cumulative Distribution</t>
      </text>
    </comment>
  </commentList>
</comments>
</file>

<file path=xl/sharedStrings.xml><?xml version="1.0" encoding="utf-8"?>
<sst xmlns="http://schemas.openxmlformats.org/spreadsheetml/2006/main" count="263" uniqueCount="104">
  <si>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</si>
  <si>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</si>
  <si>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</si>
  <si>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</si>
  <si>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</si>
  <si>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</si>
  <si>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AAPL_Smoothing</t>
  </si>
  <si>
    <t>HON_Smoothing</t>
  </si>
  <si>
    <t>AAPL_APE</t>
  </si>
  <si>
    <t>HON_APE</t>
  </si>
  <si>
    <t>MAPD</t>
  </si>
  <si>
    <r>
      <t xml:space="preserve">Adjusted Exp Smooothing at </t>
    </r>
    <r>
      <rPr>
        <sz val="12"/>
        <color theme="1"/>
        <rFont val="Calibri"/>
        <family val="2"/>
        <scheme val="minor"/>
      </rPr>
      <t>β = 0.15</t>
    </r>
  </si>
  <si>
    <t>Trend at β=0.15</t>
  </si>
  <si>
    <t>MAPEs at β = 0.15</t>
  </si>
  <si>
    <t>Trend at β=0.25</t>
  </si>
  <si>
    <t>Trend at β=0.45</t>
  </si>
  <si>
    <r>
      <t xml:space="preserve">Adjusted Exp Smooothing at </t>
    </r>
    <r>
      <rPr>
        <sz val="12"/>
        <color theme="1"/>
        <rFont val="Calibri"/>
        <family val="2"/>
        <scheme val="minor"/>
      </rPr>
      <t>β = 0.25</t>
    </r>
  </si>
  <si>
    <t>MAPEs at β = 0.25</t>
  </si>
  <si>
    <r>
      <t xml:space="preserve">Adjusted Exp Smooothing at </t>
    </r>
    <r>
      <rPr>
        <sz val="12"/>
        <color theme="1"/>
        <rFont val="Calibri"/>
        <family val="2"/>
        <scheme val="minor"/>
      </rPr>
      <t>β = 0.45</t>
    </r>
  </si>
  <si>
    <t>MAPEs at β = 0.45</t>
  </si>
  <si>
    <t>Trend at β=0.85</t>
  </si>
  <si>
    <r>
      <t xml:space="preserve">Adjusted Exp Smooothing at </t>
    </r>
    <r>
      <rPr>
        <sz val="12"/>
        <color theme="1"/>
        <rFont val="Calibri"/>
        <family val="2"/>
        <scheme val="minor"/>
      </rPr>
      <t>β = 0.85</t>
    </r>
  </si>
  <si>
    <t>MAPEs at β = 0.85</t>
  </si>
  <si>
    <t>ADJ Percentage Error</t>
  </si>
  <si>
    <t>MAPD At 𝜶=0.15</t>
  </si>
  <si>
    <t>Exponential Smoothing at 𝜶= 0.15</t>
  </si>
  <si>
    <t>Absolute Percentage Error at 𝜶=0.15</t>
  </si>
  <si>
    <t>Exponential Smoothing a 𝜶 = 0.35</t>
  </si>
  <si>
    <t>Absolute Percentage Error at 𝜶=0.35</t>
  </si>
  <si>
    <t>MAPD at 𝜶 = 0.35</t>
  </si>
  <si>
    <t>Exponential Smoothing at 𝜶 = 0.55</t>
  </si>
  <si>
    <t>Absolute Percentage Errorat 𝜶 = 0.55</t>
  </si>
  <si>
    <t>Exponential Smoothing 𝜶 = 0.75</t>
  </si>
  <si>
    <t>Absolute Percentage Error 𝜶 = 0.75</t>
  </si>
  <si>
    <t>MAPD 𝜶 = 0.75</t>
  </si>
  <si>
    <t>Weights</t>
  </si>
  <si>
    <t>Criteria</t>
  </si>
  <si>
    <t>most recent period</t>
  </si>
  <si>
    <t>period before</t>
  </si>
  <si>
    <t>periods ago</t>
  </si>
  <si>
    <t>Total Weight</t>
  </si>
  <si>
    <t>WMA-APPL</t>
  </si>
  <si>
    <t>WMA-HON</t>
  </si>
  <si>
    <t>MAPE-APPL</t>
  </si>
  <si>
    <t>MAPE-HON</t>
  </si>
  <si>
    <t>APE-APPL</t>
  </si>
  <si>
    <t>APE-HON</t>
  </si>
  <si>
    <t>Apple</t>
  </si>
  <si>
    <t>Slope</t>
  </si>
  <si>
    <t>Intercept</t>
  </si>
  <si>
    <t>Correlation</t>
  </si>
  <si>
    <r>
      <t>Determination R</t>
    </r>
    <r>
      <rPr>
        <vertAlign val="superscript"/>
        <sz val="12"/>
        <color theme="1"/>
        <rFont val="Calibri (Body)"/>
      </rPr>
      <t>2</t>
    </r>
  </si>
  <si>
    <t>Pedictde Values</t>
  </si>
  <si>
    <t>Resudual</t>
  </si>
  <si>
    <t>Residual Mean</t>
  </si>
  <si>
    <t>Residual SD</t>
  </si>
  <si>
    <t>Bin</t>
  </si>
  <si>
    <t>More</t>
  </si>
  <si>
    <t>Frequency</t>
  </si>
  <si>
    <t>Resudual Values</t>
  </si>
  <si>
    <t>Standardised Residuals</t>
  </si>
  <si>
    <t>Ranks i</t>
  </si>
  <si>
    <t>(1-0.5)/n</t>
  </si>
  <si>
    <t>Standard Z Values</t>
  </si>
  <si>
    <t>Chi-Square Goodness of fit</t>
  </si>
  <si>
    <t>Sample Size</t>
  </si>
  <si>
    <t>Min</t>
  </si>
  <si>
    <t>Max</t>
  </si>
  <si>
    <t>Range</t>
  </si>
  <si>
    <t>Cell Length</t>
  </si>
  <si>
    <t>No of cells</t>
  </si>
  <si>
    <t>Corrected Cell Length</t>
  </si>
  <si>
    <t>Cells</t>
  </si>
  <si>
    <t>Start</t>
  </si>
  <si>
    <t>End</t>
  </si>
  <si>
    <t>Probability</t>
  </si>
  <si>
    <t>Observed Frequency (O)</t>
  </si>
  <si>
    <t>Expected Frequency (E)</t>
  </si>
  <si>
    <t>(E-O)^2/E</t>
  </si>
  <si>
    <t>Degree of freedom</t>
  </si>
  <si>
    <t>P-value</t>
  </si>
  <si>
    <t>Step-1</t>
  </si>
  <si>
    <t>Hypothesis</t>
  </si>
  <si>
    <t>Ho</t>
  </si>
  <si>
    <t>The data is normally distributed</t>
  </si>
  <si>
    <t>H1</t>
  </si>
  <si>
    <t>The data is not normally distributed</t>
  </si>
  <si>
    <t>Step-2</t>
  </si>
  <si>
    <t>P-Val</t>
  </si>
  <si>
    <t>Step-3</t>
  </si>
  <si>
    <t>Result</t>
  </si>
  <si>
    <t>We reject null Hypothesis as P value is less than significance level (0.05)</t>
  </si>
  <si>
    <t>Honeywell</t>
  </si>
  <si>
    <t>Actual Share Price of Apple and Honeywell</t>
  </si>
  <si>
    <t>Table for linear trend to forecast</t>
  </si>
  <si>
    <t xml:space="preserve">3-period weighted moving averages </t>
  </si>
  <si>
    <t>3-period weighted moving averages Tabel</t>
  </si>
  <si>
    <t>H0</t>
  </si>
  <si>
    <t>Formula= Range/(1+3.32log(n))</t>
  </si>
  <si>
    <t>Formula= Range/Cell Length</t>
  </si>
  <si>
    <t>Formula= Range/No of Cells</t>
  </si>
  <si>
    <t>AAPL</t>
  </si>
  <si>
    <t>HON</t>
  </si>
  <si>
    <t>MAPD at 𝜶 = 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</si>
</sst>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000"/>
    <numFmt numFmtId="167" formatCode="0.0000000000000000"/>
    <numFmt numFmtId="168" formatCode="0.00000000000000000000000"/>
    <numFmt numFmtId="169" formatCode="0.000E+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rgb="FF0D0D0D"/>
      <name val="Monaco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2" fontId="16" fillId="0" borderId="0" xfId="0" applyNumberFormat="1" applyFont="1"/>
    <xf numFmtId="0" fontId="0" fillId="33" borderId="0" xfId="0" applyFill="1" applyAlignment="1">
      <alignment horizontal="center"/>
    </xf>
    <xf numFmtId="2" fontId="16" fillId="33" borderId="0" xfId="0" applyNumberFormat="1" applyFont="1" applyFill="1"/>
    <xf numFmtId="0" fontId="0" fillId="0" borderId="11" xfId="0" applyBorder="1"/>
    <xf numFmtId="0" fontId="0" fillId="0" borderId="12" xfId="0" applyBorder="1"/>
    <xf numFmtId="0" fontId="19" fillId="0" borderId="13" xfId="0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vertical="top"/>
    </xf>
    <xf numFmtId="167" fontId="0" fillId="0" borderId="0" xfId="0" applyNumberFormat="1"/>
    <xf numFmtId="169" fontId="0" fillId="0" borderId="0" xfId="0" applyNumberFormat="1"/>
    <xf numFmtId="0" fontId="0" fillId="0" borderId="15" xfId="0" applyBorder="1"/>
    <xf numFmtId="2" fontId="0" fillId="33" borderId="0" xfId="0" applyNumberFormat="1" applyFill="1"/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2" fontId="16" fillId="0" borderId="18" xfId="0" applyNumberFormat="1" applyFont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2" fontId="16" fillId="33" borderId="19" xfId="0" applyNumberFormat="1" applyFont="1" applyFill="1" applyBorder="1" applyAlignment="1">
      <alignment horizontal="center"/>
    </xf>
    <xf numFmtId="2" fontId="16" fillId="33" borderId="20" xfId="0" applyNumberFormat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33" borderId="19" xfId="0" applyNumberFormat="1" applyFill="1" applyBorder="1" applyAlignment="1">
      <alignment horizontal="center"/>
    </xf>
    <xf numFmtId="0" fontId="0" fillId="0" borderId="21" xfId="0" applyBorder="1"/>
    <xf numFmtId="14" fontId="0" fillId="0" borderId="16" xfId="0" applyNumberFormat="1" applyBorder="1" applyAlignment="1">
      <alignment horizontal="center"/>
    </xf>
    <xf numFmtId="2" fontId="16" fillId="0" borderId="22" xfId="0" applyNumberFormat="1" applyFont="1" applyBorder="1" applyAlignment="1">
      <alignment horizontal="center"/>
    </xf>
    <xf numFmtId="2" fontId="0" fillId="0" borderId="16" xfId="0" applyNumberFormat="1" applyBorder="1"/>
    <xf numFmtId="2" fontId="0" fillId="33" borderId="23" xfId="0" applyNumberFormat="1" applyFill="1" applyBorder="1" applyAlignment="1">
      <alignment horizontal="center"/>
    </xf>
    <xf numFmtId="2" fontId="0" fillId="33" borderId="16" xfId="0" applyNumberFormat="1" applyFill="1" applyBorder="1"/>
    <xf numFmtId="0" fontId="16" fillId="0" borderId="16" xfId="0" applyFont="1" applyBorder="1"/>
    <xf numFmtId="0" fontId="0" fillId="0" borderId="16" xfId="0" applyBorder="1"/>
    <xf numFmtId="0" fontId="21" fillId="0" borderId="16" xfId="0" applyFont="1" applyBorder="1" applyAlignment="1">
      <alignment horizontal="center"/>
    </xf>
    <xf numFmtId="0" fontId="0" fillId="33" borderId="0" xfId="0" applyFill="1"/>
    <xf numFmtId="0" fontId="0" fillId="33" borderId="16" xfId="0" applyFill="1" applyBorder="1"/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Share Price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'Part 1'!$A$2:$A$258</c:f>
              <c:numCache>
                <c:formatCode>m/d/yy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'Part 1'!$C$2:$C$258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4B4B-8A1D-22F7E58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879"/>
        <c:axId val="6070607"/>
      </c:lineChart>
      <c:dateAx>
        <c:axId val="60688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07"/>
        <c:crosses val="autoZero"/>
        <c:auto val="1"/>
        <c:lblOffset val="100"/>
        <c:baseTimeUnit val="days"/>
      </c:dateAx>
      <c:valAx>
        <c:axId val="60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en-US" baseline="0"/>
                  <a:t> Pricce,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Honeywell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'Part 3'!$AB$16:$AB$32</c:f>
              <c:strCache>
                <c:ptCount val="17"/>
                <c:pt idx="0">
                  <c:v>-56.24170983</c:v>
                </c:pt>
                <c:pt idx="1">
                  <c:v>-49.70765435</c:v>
                </c:pt>
                <c:pt idx="2">
                  <c:v>-43.17359887</c:v>
                </c:pt>
                <c:pt idx="3">
                  <c:v>-36.63954339</c:v>
                </c:pt>
                <c:pt idx="4">
                  <c:v>-30.10548791</c:v>
                </c:pt>
                <c:pt idx="5">
                  <c:v>-23.57143243</c:v>
                </c:pt>
                <c:pt idx="6">
                  <c:v>-17.03737695</c:v>
                </c:pt>
                <c:pt idx="7">
                  <c:v>-10.50332147</c:v>
                </c:pt>
                <c:pt idx="8">
                  <c:v>-3.969265992</c:v>
                </c:pt>
                <c:pt idx="9">
                  <c:v>2.564789488</c:v>
                </c:pt>
                <c:pt idx="10">
                  <c:v>9.098844968</c:v>
                </c:pt>
                <c:pt idx="11">
                  <c:v>15.63290045</c:v>
                </c:pt>
                <c:pt idx="12">
                  <c:v>22.16695593</c:v>
                </c:pt>
                <c:pt idx="13">
                  <c:v>28.70101141</c:v>
                </c:pt>
                <c:pt idx="14">
                  <c:v>35.23506689</c:v>
                </c:pt>
                <c:pt idx="15">
                  <c:v>41.76912237</c:v>
                </c:pt>
                <c:pt idx="16">
                  <c:v>More</c:v>
                </c:pt>
              </c:strCache>
            </c:strRef>
          </c:cat>
          <c:val>
            <c:numRef>
              <c:f>'Part 3'!$AC$16:$AC$32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22</c:v>
                </c:pt>
                <c:pt idx="6">
                  <c:v>16</c:v>
                </c:pt>
                <c:pt idx="7">
                  <c:v>23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77</c:v>
                </c:pt>
                <c:pt idx="12">
                  <c:v>35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D-EF45-B894-B2E4FF55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014752"/>
        <c:axId val="1777538784"/>
      </c:barChart>
      <c:catAx>
        <c:axId val="17280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538784"/>
        <c:crosses val="autoZero"/>
        <c:auto val="1"/>
        <c:lblAlgn val="ctr"/>
        <c:lblOffset val="100"/>
        <c:noMultiLvlLbl val="0"/>
      </c:catAx>
      <c:valAx>
        <c:axId val="177753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014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HON: Residuals vs Predictde Y (Homoscadacity)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3'!$AF$3</c:f>
              <c:strCache>
                <c:ptCount val="1"/>
                <c:pt idx="0">
                  <c:v>Resudual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3'!$AE$4:$AE$260</c:f>
              <c:numCache>
                <c:formatCode>0.00</c:formatCode>
                <c:ptCount val="257"/>
                <c:pt idx="0">
                  <c:v>161.61830424681591</c:v>
                </c:pt>
                <c:pt idx="1">
                  <c:v>161.58691498952138</c:v>
                </c:pt>
                <c:pt idx="2">
                  <c:v>161.55552573222681</c:v>
                </c:pt>
                <c:pt idx="3">
                  <c:v>161.52413647493225</c:v>
                </c:pt>
                <c:pt idx="4">
                  <c:v>161.49274721763769</c:v>
                </c:pt>
                <c:pt idx="5">
                  <c:v>161.46135796034315</c:v>
                </c:pt>
                <c:pt idx="6">
                  <c:v>161.42996870304859</c:v>
                </c:pt>
                <c:pt idx="7">
                  <c:v>161.39857944575402</c:v>
                </c:pt>
                <c:pt idx="8">
                  <c:v>161.36719018845946</c:v>
                </c:pt>
                <c:pt idx="9">
                  <c:v>161.33580093116493</c:v>
                </c:pt>
                <c:pt idx="10">
                  <c:v>161.30441167387036</c:v>
                </c:pt>
                <c:pt idx="11">
                  <c:v>161.2730224165758</c:v>
                </c:pt>
                <c:pt idx="12">
                  <c:v>161.24163315928124</c:v>
                </c:pt>
                <c:pt idx="13">
                  <c:v>161.2102439019867</c:v>
                </c:pt>
                <c:pt idx="14">
                  <c:v>161.17885464469214</c:v>
                </c:pt>
                <c:pt idx="15">
                  <c:v>161.14746538739757</c:v>
                </c:pt>
                <c:pt idx="16">
                  <c:v>161.11607613010301</c:v>
                </c:pt>
                <c:pt idx="17">
                  <c:v>161.08468687280848</c:v>
                </c:pt>
                <c:pt idx="18">
                  <c:v>161.05329761551391</c:v>
                </c:pt>
                <c:pt idx="19">
                  <c:v>161.02190835821935</c:v>
                </c:pt>
                <c:pt idx="20">
                  <c:v>160.99051910092479</c:v>
                </c:pt>
                <c:pt idx="21">
                  <c:v>160.95912984363025</c:v>
                </c:pt>
                <c:pt idx="22">
                  <c:v>160.92774058633569</c:v>
                </c:pt>
                <c:pt idx="23">
                  <c:v>160.89635132904112</c:v>
                </c:pt>
                <c:pt idx="24">
                  <c:v>160.86496207174656</c:v>
                </c:pt>
                <c:pt idx="25">
                  <c:v>160.83357281445203</c:v>
                </c:pt>
                <c:pt idx="26">
                  <c:v>160.80218355715746</c:v>
                </c:pt>
                <c:pt idx="27">
                  <c:v>160.7707942998629</c:v>
                </c:pt>
                <c:pt idx="28">
                  <c:v>160.73940504256836</c:v>
                </c:pt>
                <c:pt idx="29">
                  <c:v>160.7080157852738</c:v>
                </c:pt>
                <c:pt idx="30">
                  <c:v>160.67662652797924</c:v>
                </c:pt>
                <c:pt idx="31">
                  <c:v>160.64523727068467</c:v>
                </c:pt>
                <c:pt idx="32">
                  <c:v>160.61384801339014</c:v>
                </c:pt>
                <c:pt idx="33">
                  <c:v>160.58245875609558</c:v>
                </c:pt>
                <c:pt idx="34">
                  <c:v>160.55106949880101</c:v>
                </c:pt>
                <c:pt idx="35">
                  <c:v>160.51968024150645</c:v>
                </c:pt>
                <c:pt idx="36">
                  <c:v>160.48829098421191</c:v>
                </c:pt>
                <c:pt idx="37">
                  <c:v>160.45690172691735</c:v>
                </c:pt>
                <c:pt idx="38">
                  <c:v>160.42551246962279</c:v>
                </c:pt>
                <c:pt idx="39">
                  <c:v>160.39412321232822</c:v>
                </c:pt>
                <c:pt idx="40">
                  <c:v>160.36273395503369</c:v>
                </c:pt>
                <c:pt idx="41">
                  <c:v>160.33134469773913</c:v>
                </c:pt>
                <c:pt idx="42">
                  <c:v>160.29995544044456</c:v>
                </c:pt>
                <c:pt idx="43">
                  <c:v>160.26856618315</c:v>
                </c:pt>
                <c:pt idx="44">
                  <c:v>160.23717692585547</c:v>
                </c:pt>
                <c:pt idx="45">
                  <c:v>160.2057876685609</c:v>
                </c:pt>
                <c:pt idx="46">
                  <c:v>160.17439841126634</c:v>
                </c:pt>
                <c:pt idx="47">
                  <c:v>160.14300915397178</c:v>
                </c:pt>
                <c:pt idx="48">
                  <c:v>160.11161989667724</c:v>
                </c:pt>
                <c:pt idx="49">
                  <c:v>160.08023063938268</c:v>
                </c:pt>
                <c:pt idx="50">
                  <c:v>160.04884138208811</c:v>
                </c:pt>
                <c:pt idx="51">
                  <c:v>160.01745212479358</c:v>
                </c:pt>
                <c:pt idx="52">
                  <c:v>159.98606286749902</c:v>
                </c:pt>
                <c:pt idx="53">
                  <c:v>159.95467361020445</c:v>
                </c:pt>
                <c:pt idx="54">
                  <c:v>159.92328435290989</c:v>
                </c:pt>
                <c:pt idx="55">
                  <c:v>159.89189509561535</c:v>
                </c:pt>
                <c:pt idx="56">
                  <c:v>159.86050583832079</c:v>
                </c:pt>
                <c:pt idx="57">
                  <c:v>159.82911658102623</c:v>
                </c:pt>
                <c:pt idx="58">
                  <c:v>159.79772732373166</c:v>
                </c:pt>
                <c:pt idx="59">
                  <c:v>159.76633806643713</c:v>
                </c:pt>
                <c:pt idx="60">
                  <c:v>159.73494880914257</c:v>
                </c:pt>
                <c:pt idx="61">
                  <c:v>159.703559551848</c:v>
                </c:pt>
                <c:pt idx="62">
                  <c:v>159.67217029455344</c:v>
                </c:pt>
                <c:pt idx="63">
                  <c:v>159.6407810372589</c:v>
                </c:pt>
                <c:pt idx="64">
                  <c:v>159.60939177996434</c:v>
                </c:pt>
                <c:pt idx="65">
                  <c:v>159.57800252266978</c:v>
                </c:pt>
                <c:pt idx="66">
                  <c:v>159.54661326537521</c:v>
                </c:pt>
                <c:pt idx="67">
                  <c:v>159.51522400808068</c:v>
                </c:pt>
                <c:pt idx="68">
                  <c:v>159.48383475078612</c:v>
                </c:pt>
                <c:pt idx="69">
                  <c:v>159.45244549349155</c:v>
                </c:pt>
                <c:pt idx="70">
                  <c:v>159.42105623619699</c:v>
                </c:pt>
                <c:pt idx="71">
                  <c:v>159.38966697890245</c:v>
                </c:pt>
                <c:pt idx="72">
                  <c:v>159.35827772160789</c:v>
                </c:pt>
                <c:pt idx="73">
                  <c:v>159.32688846431333</c:v>
                </c:pt>
                <c:pt idx="74">
                  <c:v>159.29549920701876</c:v>
                </c:pt>
                <c:pt idx="75">
                  <c:v>159.26410994972423</c:v>
                </c:pt>
                <c:pt idx="76">
                  <c:v>159.23272069242967</c:v>
                </c:pt>
                <c:pt idx="77">
                  <c:v>159.2013314351351</c:v>
                </c:pt>
                <c:pt idx="78">
                  <c:v>159.16994217784057</c:v>
                </c:pt>
                <c:pt idx="79">
                  <c:v>159.138552920546</c:v>
                </c:pt>
                <c:pt idx="80">
                  <c:v>159.10716366325144</c:v>
                </c:pt>
                <c:pt idx="81">
                  <c:v>159.07577440595688</c:v>
                </c:pt>
                <c:pt idx="82">
                  <c:v>159.04438514866234</c:v>
                </c:pt>
                <c:pt idx="83">
                  <c:v>159.01299589136778</c:v>
                </c:pt>
                <c:pt idx="84">
                  <c:v>158.98160663407322</c:v>
                </c:pt>
                <c:pt idx="85">
                  <c:v>158.95021737677865</c:v>
                </c:pt>
                <c:pt idx="86">
                  <c:v>158.91882811948412</c:v>
                </c:pt>
                <c:pt idx="87">
                  <c:v>158.88743886218955</c:v>
                </c:pt>
                <c:pt idx="88">
                  <c:v>158.85604960489499</c:v>
                </c:pt>
                <c:pt idx="89">
                  <c:v>158.82466034760043</c:v>
                </c:pt>
                <c:pt idx="90">
                  <c:v>158.79327109030589</c:v>
                </c:pt>
                <c:pt idx="91">
                  <c:v>158.76188183301133</c:v>
                </c:pt>
                <c:pt idx="92">
                  <c:v>158.73049257571677</c:v>
                </c:pt>
                <c:pt idx="93">
                  <c:v>158.6991033184222</c:v>
                </c:pt>
                <c:pt idx="94">
                  <c:v>158.66771406112767</c:v>
                </c:pt>
                <c:pt idx="95">
                  <c:v>158.63632480383311</c:v>
                </c:pt>
                <c:pt idx="96">
                  <c:v>158.60493554653854</c:v>
                </c:pt>
                <c:pt idx="97">
                  <c:v>158.57354628924398</c:v>
                </c:pt>
                <c:pt idx="98">
                  <c:v>158.54215703194944</c:v>
                </c:pt>
                <c:pt idx="99">
                  <c:v>158.51076777465488</c:v>
                </c:pt>
                <c:pt idx="100">
                  <c:v>158.47937851736032</c:v>
                </c:pt>
                <c:pt idx="101">
                  <c:v>158.44798926006575</c:v>
                </c:pt>
                <c:pt idx="102">
                  <c:v>158.41660000277122</c:v>
                </c:pt>
                <c:pt idx="103">
                  <c:v>158.38521074547666</c:v>
                </c:pt>
                <c:pt idx="104">
                  <c:v>158.35382148818209</c:v>
                </c:pt>
                <c:pt idx="105">
                  <c:v>158.32243223088756</c:v>
                </c:pt>
                <c:pt idx="106">
                  <c:v>158.29104297359299</c:v>
                </c:pt>
                <c:pt idx="107">
                  <c:v>158.25965371629843</c:v>
                </c:pt>
                <c:pt idx="108">
                  <c:v>158.22826445900387</c:v>
                </c:pt>
                <c:pt idx="109">
                  <c:v>158.19687520170933</c:v>
                </c:pt>
                <c:pt idx="110">
                  <c:v>158.16548594441477</c:v>
                </c:pt>
                <c:pt idx="111">
                  <c:v>158.13409668712021</c:v>
                </c:pt>
                <c:pt idx="112">
                  <c:v>158.10270742982564</c:v>
                </c:pt>
                <c:pt idx="113">
                  <c:v>158.07131817253111</c:v>
                </c:pt>
                <c:pt idx="114">
                  <c:v>158.03992891523654</c:v>
                </c:pt>
                <c:pt idx="115">
                  <c:v>158.00853965794198</c:v>
                </c:pt>
                <c:pt idx="116">
                  <c:v>157.97715040064742</c:v>
                </c:pt>
                <c:pt idx="117">
                  <c:v>157.94576114335288</c:v>
                </c:pt>
                <c:pt idx="118">
                  <c:v>157.91437188605832</c:v>
                </c:pt>
                <c:pt idx="119">
                  <c:v>157.88298262876376</c:v>
                </c:pt>
                <c:pt idx="120">
                  <c:v>157.85159337146919</c:v>
                </c:pt>
                <c:pt idx="121">
                  <c:v>157.82020411417466</c:v>
                </c:pt>
                <c:pt idx="122">
                  <c:v>157.78881485688009</c:v>
                </c:pt>
                <c:pt idx="123">
                  <c:v>157.75742559958553</c:v>
                </c:pt>
                <c:pt idx="124">
                  <c:v>157.72603634229097</c:v>
                </c:pt>
                <c:pt idx="125">
                  <c:v>157.69464708499643</c:v>
                </c:pt>
                <c:pt idx="126">
                  <c:v>157.66325782770187</c:v>
                </c:pt>
                <c:pt idx="127">
                  <c:v>157.63186857040731</c:v>
                </c:pt>
                <c:pt idx="128">
                  <c:v>157.60047931311277</c:v>
                </c:pt>
                <c:pt idx="129">
                  <c:v>157.56909005581821</c:v>
                </c:pt>
                <c:pt idx="130">
                  <c:v>157.53770079852364</c:v>
                </c:pt>
                <c:pt idx="131">
                  <c:v>157.50631154122908</c:v>
                </c:pt>
                <c:pt idx="132">
                  <c:v>157.47492228393455</c:v>
                </c:pt>
                <c:pt idx="133">
                  <c:v>157.44353302663998</c:v>
                </c:pt>
                <c:pt idx="134">
                  <c:v>157.41214376934542</c:v>
                </c:pt>
                <c:pt idx="135">
                  <c:v>157.38075451205086</c:v>
                </c:pt>
                <c:pt idx="136">
                  <c:v>157.34936525475632</c:v>
                </c:pt>
                <c:pt idx="137">
                  <c:v>157.31797599746176</c:v>
                </c:pt>
                <c:pt idx="138">
                  <c:v>157.28658674016719</c:v>
                </c:pt>
                <c:pt idx="139">
                  <c:v>157.25519748287263</c:v>
                </c:pt>
                <c:pt idx="140">
                  <c:v>157.2238082255781</c:v>
                </c:pt>
                <c:pt idx="141">
                  <c:v>157.19241896828353</c:v>
                </c:pt>
                <c:pt idx="142">
                  <c:v>157.16102971098897</c:v>
                </c:pt>
                <c:pt idx="143">
                  <c:v>157.12964045369441</c:v>
                </c:pt>
                <c:pt idx="144">
                  <c:v>157.09825119639987</c:v>
                </c:pt>
                <c:pt idx="145">
                  <c:v>157.06686193910531</c:v>
                </c:pt>
                <c:pt idx="146">
                  <c:v>157.03547268181075</c:v>
                </c:pt>
                <c:pt idx="147">
                  <c:v>157.00408342451618</c:v>
                </c:pt>
                <c:pt idx="148">
                  <c:v>156.97269416722165</c:v>
                </c:pt>
                <c:pt idx="149">
                  <c:v>156.94130490992708</c:v>
                </c:pt>
                <c:pt idx="150">
                  <c:v>156.90991565263252</c:v>
                </c:pt>
                <c:pt idx="151">
                  <c:v>156.87852639533799</c:v>
                </c:pt>
                <c:pt idx="152">
                  <c:v>156.84713713804342</c:v>
                </c:pt>
                <c:pt idx="153">
                  <c:v>156.81574788074886</c:v>
                </c:pt>
                <c:pt idx="154">
                  <c:v>156.7843586234543</c:v>
                </c:pt>
                <c:pt idx="155">
                  <c:v>156.75296936615976</c:v>
                </c:pt>
                <c:pt idx="156">
                  <c:v>156.7215801088652</c:v>
                </c:pt>
                <c:pt idx="157">
                  <c:v>156.69019085157063</c:v>
                </c:pt>
                <c:pt idx="158">
                  <c:v>156.65880159427607</c:v>
                </c:pt>
                <c:pt idx="159">
                  <c:v>156.62741233698154</c:v>
                </c:pt>
                <c:pt idx="160">
                  <c:v>156.59602307968697</c:v>
                </c:pt>
                <c:pt idx="161">
                  <c:v>156.56463382239241</c:v>
                </c:pt>
                <c:pt idx="162">
                  <c:v>156.53324456509785</c:v>
                </c:pt>
                <c:pt idx="163">
                  <c:v>156.50185530780331</c:v>
                </c:pt>
                <c:pt idx="164">
                  <c:v>156.47046605050875</c:v>
                </c:pt>
                <c:pt idx="165">
                  <c:v>156.43907679321418</c:v>
                </c:pt>
                <c:pt idx="166">
                  <c:v>156.40768753591962</c:v>
                </c:pt>
                <c:pt idx="167">
                  <c:v>156.37629827862509</c:v>
                </c:pt>
                <c:pt idx="168">
                  <c:v>156.34490902133052</c:v>
                </c:pt>
                <c:pt idx="169">
                  <c:v>156.31351976403596</c:v>
                </c:pt>
                <c:pt idx="170">
                  <c:v>156.2821305067414</c:v>
                </c:pt>
                <c:pt idx="171">
                  <c:v>156.25074124944686</c:v>
                </c:pt>
                <c:pt idx="172">
                  <c:v>156.2193519921523</c:v>
                </c:pt>
                <c:pt idx="173">
                  <c:v>156.18796273485773</c:v>
                </c:pt>
                <c:pt idx="174">
                  <c:v>156.15657347756317</c:v>
                </c:pt>
                <c:pt idx="175">
                  <c:v>156.12518422026864</c:v>
                </c:pt>
                <c:pt idx="176">
                  <c:v>156.09379496297407</c:v>
                </c:pt>
                <c:pt idx="177">
                  <c:v>156.06240570567951</c:v>
                </c:pt>
                <c:pt idx="178">
                  <c:v>156.03101644838495</c:v>
                </c:pt>
                <c:pt idx="179">
                  <c:v>155.99962719109041</c:v>
                </c:pt>
                <c:pt idx="180">
                  <c:v>155.96823793379585</c:v>
                </c:pt>
                <c:pt idx="181">
                  <c:v>155.93684867650128</c:v>
                </c:pt>
                <c:pt idx="182">
                  <c:v>155.90545941920675</c:v>
                </c:pt>
                <c:pt idx="183">
                  <c:v>155.87407016191219</c:v>
                </c:pt>
                <c:pt idx="184">
                  <c:v>155.84268090461762</c:v>
                </c:pt>
                <c:pt idx="185">
                  <c:v>155.81129164732306</c:v>
                </c:pt>
                <c:pt idx="186">
                  <c:v>155.77990239002852</c:v>
                </c:pt>
                <c:pt idx="187">
                  <c:v>155.74851313273396</c:v>
                </c:pt>
                <c:pt idx="188">
                  <c:v>155.7171238754394</c:v>
                </c:pt>
                <c:pt idx="189">
                  <c:v>155.68573461814483</c:v>
                </c:pt>
                <c:pt idx="190">
                  <c:v>155.6543453608503</c:v>
                </c:pt>
                <c:pt idx="191">
                  <c:v>155.62295610355574</c:v>
                </c:pt>
                <c:pt idx="192">
                  <c:v>155.59156684626117</c:v>
                </c:pt>
                <c:pt idx="193">
                  <c:v>155.56017758896661</c:v>
                </c:pt>
                <c:pt idx="194">
                  <c:v>155.52878833167208</c:v>
                </c:pt>
                <c:pt idx="195">
                  <c:v>155.49739907437751</c:v>
                </c:pt>
                <c:pt idx="196">
                  <c:v>155.46600981708295</c:v>
                </c:pt>
                <c:pt idx="197">
                  <c:v>155.43462055978839</c:v>
                </c:pt>
                <c:pt idx="198">
                  <c:v>155.40323130249385</c:v>
                </c:pt>
                <c:pt idx="199">
                  <c:v>155.37184204519929</c:v>
                </c:pt>
                <c:pt idx="200">
                  <c:v>155.34045278790472</c:v>
                </c:pt>
                <c:pt idx="201">
                  <c:v>155.30906353061016</c:v>
                </c:pt>
                <c:pt idx="202">
                  <c:v>155.27767427331563</c:v>
                </c:pt>
                <c:pt idx="203">
                  <c:v>155.24628501602106</c:v>
                </c:pt>
                <c:pt idx="204">
                  <c:v>155.2148957587265</c:v>
                </c:pt>
                <c:pt idx="205">
                  <c:v>155.18350650143196</c:v>
                </c:pt>
                <c:pt idx="206">
                  <c:v>155.1521172441374</c:v>
                </c:pt>
                <c:pt idx="207">
                  <c:v>155.12072798684284</c:v>
                </c:pt>
                <c:pt idx="208">
                  <c:v>155.08933872954827</c:v>
                </c:pt>
                <c:pt idx="209">
                  <c:v>155.05794947225374</c:v>
                </c:pt>
                <c:pt idx="210">
                  <c:v>155.02656021495918</c:v>
                </c:pt>
                <c:pt idx="211">
                  <c:v>154.99517095766461</c:v>
                </c:pt>
                <c:pt idx="212">
                  <c:v>154.96378170037005</c:v>
                </c:pt>
                <c:pt idx="213">
                  <c:v>154.93239244307551</c:v>
                </c:pt>
                <c:pt idx="214">
                  <c:v>154.90100318578095</c:v>
                </c:pt>
                <c:pt idx="215">
                  <c:v>154.86961392848639</c:v>
                </c:pt>
                <c:pt idx="216">
                  <c:v>154.83822467119182</c:v>
                </c:pt>
                <c:pt idx="217">
                  <c:v>154.80683541389729</c:v>
                </c:pt>
                <c:pt idx="218">
                  <c:v>154.77544615660273</c:v>
                </c:pt>
                <c:pt idx="219">
                  <c:v>154.74405689930816</c:v>
                </c:pt>
                <c:pt idx="220">
                  <c:v>154.7126676420136</c:v>
                </c:pt>
                <c:pt idx="221">
                  <c:v>154.68127838471906</c:v>
                </c:pt>
                <c:pt idx="222">
                  <c:v>154.6498891274245</c:v>
                </c:pt>
                <c:pt idx="223">
                  <c:v>154.61849987012994</c:v>
                </c:pt>
                <c:pt idx="224">
                  <c:v>154.58711061283537</c:v>
                </c:pt>
                <c:pt idx="225">
                  <c:v>154.55572135554084</c:v>
                </c:pt>
                <c:pt idx="226">
                  <c:v>154.52433209824628</c:v>
                </c:pt>
                <c:pt idx="227">
                  <c:v>154.49294284095171</c:v>
                </c:pt>
                <c:pt idx="228">
                  <c:v>154.46155358365718</c:v>
                </c:pt>
                <c:pt idx="229">
                  <c:v>154.43016432636261</c:v>
                </c:pt>
                <c:pt idx="230">
                  <c:v>154.39877506906805</c:v>
                </c:pt>
                <c:pt idx="231">
                  <c:v>154.36738581177349</c:v>
                </c:pt>
                <c:pt idx="232">
                  <c:v>154.33599655447895</c:v>
                </c:pt>
                <c:pt idx="233">
                  <c:v>154.30460729718439</c:v>
                </c:pt>
                <c:pt idx="234">
                  <c:v>154.27321803988983</c:v>
                </c:pt>
                <c:pt idx="235">
                  <c:v>154.24182878259526</c:v>
                </c:pt>
                <c:pt idx="236">
                  <c:v>154.21043952530073</c:v>
                </c:pt>
                <c:pt idx="237">
                  <c:v>154.17905026800616</c:v>
                </c:pt>
                <c:pt idx="238">
                  <c:v>154.1476610107116</c:v>
                </c:pt>
                <c:pt idx="239">
                  <c:v>154.11627175341704</c:v>
                </c:pt>
                <c:pt idx="240">
                  <c:v>154.0848824961225</c:v>
                </c:pt>
                <c:pt idx="241">
                  <c:v>154.05349323882794</c:v>
                </c:pt>
                <c:pt idx="242">
                  <c:v>154.02210398153338</c:v>
                </c:pt>
                <c:pt idx="243">
                  <c:v>153.99071472423881</c:v>
                </c:pt>
                <c:pt idx="244">
                  <c:v>153.95932546694428</c:v>
                </c:pt>
                <c:pt idx="245">
                  <c:v>153.92793620964972</c:v>
                </c:pt>
                <c:pt idx="246">
                  <c:v>153.89654695235515</c:v>
                </c:pt>
                <c:pt idx="247">
                  <c:v>153.86515769506059</c:v>
                </c:pt>
                <c:pt idx="248">
                  <c:v>153.83376843776605</c:v>
                </c:pt>
                <c:pt idx="249">
                  <c:v>153.80237918047149</c:v>
                </c:pt>
                <c:pt idx="250">
                  <c:v>153.77098992317693</c:v>
                </c:pt>
                <c:pt idx="251">
                  <c:v>153.73960066588236</c:v>
                </c:pt>
                <c:pt idx="252">
                  <c:v>153.70821140858783</c:v>
                </c:pt>
                <c:pt idx="253">
                  <c:v>153.67682215129327</c:v>
                </c:pt>
                <c:pt idx="254">
                  <c:v>153.6454328939987</c:v>
                </c:pt>
                <c:pt idx="255">
                  <c:v>153.61404363670414</c:v>
                </c:pt>
                <c:pt idx="256">
                  <c:v>153.5826543794096</c:v>
                </c:pt>
              </c:numCache>
            </c:numRef>
          </c:xVal>
          <c:yVal>
            <c:numRef>
              <c:f>'Part 3'!$AF$4:$AF$260</c:f>
              <c:numCache>
                <c:formatCode>0.00</c:formatCode>
                <c:ptCount val="257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  <c:pt idx="252">
                  <c:v>43.28178859141218</c:v>
                </c:pt>
                <c:pt idx="253">
                  <c:v>48.303177848706724</c:v>
                </c:pt>
                <c:pt idx="254">
                  <c:v>45.64456710600129</c:v>
                </c:pt>
                <c:pt idx="255">
                  <c:v>42.065956363295868</c:v>
                </c:pt>
                <c:pt idx="256">
                  <c:v>45.257345620590399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BF43-9EC2-F7B51FFC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49056"/>
        <c:axId val="1727356560"/>
      </c:scatterChart>
      <c:valAx>
        <c:axId val="1733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56560"/>
        <c:crosses val="autoZero"/>
        <c:crossBetween val="midCat"/>
      </c:valAx>
      <c:valAx>
        <c:axId val="17273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</a:t>
            </a:r>
            <a:r>
              <a:rPr lang="en-US" baseline="0"/>
              <a:t> </a:t>
            </a:r>
            <a:r>
              <a:rPr lang="en-US"/>
              <a:t>Residuals vs X (Test of Independace)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3'!$AI$3</c:f>
              <c:strCache>
                <c:ptCount val="1"/>
                <c:pt idx="0">
                  <c:v>Resudual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3'!$AM$4:$AM$260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3'!$AJ$4:$AJ$260</c:f>
              <c:numCache>
                <c:formatCode>0.00</c:formatCode>
                <c:ptCount val="257"/>
                <c:pt idx="0">
                  <c:v>1.1196539466539841</c:v>
                </c:pt>
                <c:pt idx="1">
                  <c:v>1.0283724510869385</c:v>
                </c:pt>
                <c:pt idx="2">
                  <c:v>1.0988479326565948</c:v>
                </c:pt>
                <c:pt idx="3">
                  <c:v>1.0488404586255768</c:v>
                </c:pt>
                <c:pt idx="4">
                  <c:v>1.0485770493164572</c:v>
                </c:pt>
                <c:pt idx="5">
                  <c:v>1.2163996471268281</c:v>
                </c:pt>
                <c:pt idx="6">
                  <c:v>1.0181239440521073</c:v>
                </c:pt>
                <c:pt idx="7">
                  <c:v>1.0634560808645923</c:v>
                </c:pt>
                <c:pt idx="8">
                  <c:v>-3.1736341053804944</c:v>
                </c:pt>
                <c:pt idx="9">
                  <c:v>1.5911252757574224</c:v>
                </c:pt>
                <c:pt idx="10">
                  <c:v>1.3465612977925454</c:v>
                </c:pt>
                <c:pt idx="11">
                  <c:v>1.3614868852013704</c:v>
                </c:pt>
                <c:pt idx="12">
                  <c:v>2.2888550807353463</c:v>
                </c:pt>
                <c:pt idx="13">
                  <c:v>1.1453526104319243</c:v>
                </c:pt>
                <c:pt idx="14">
                  <c:v>2.6354277971238265</c:v>
                </c:pt>
                <c:pt idx="15">
                  <c:v>2.4661853946484689</c:v>
                </c:pt>
                <c:pt idx="16">
                  <c:v>2.3564130917754449</c:v>
                </c:pt>
                <c:pt idx="17">
                  <c:v>-2.7014873745798518</c:v>
                </c:pt>
                <c:pt idx="18">
                  <c:v>1.6478792940462008</c:v>
                </c:pt>
                <c:pt idx="19">
                  <c:v>2.4877014498914543</c:v>
                </c:pt>
                <c:pt idx="20">
                  <c:v>-2.3489106528850323</c:v>
                </c:pt>
                <c:pt idx="21">
                  <c:v>-2.3150032567268237</c:v>
                </c:pt>
                <c:pt idx="22">
                  <c:v>-2.3135118284659044</c:v>
                </c:pt>
                <c:pt idx="23">
                  <c:v>-2.0626908293844171</c:v>
                </c:pt>
                <c:pt idx="24">
                  <c:v>-1.8746576911063069</c:v>
                </c:pt>
                <c:pt idx="25">
                  <c:v>-1.8640617586425217</c:v>
                </c:pt>
                <c:pt idx="26">
                  <c:v>-1.8110355883628868</c:v>
                </c:pt>
                <c:pt idx="27">
                  <c:v>-1.7857874365067272</c:v>
                </c:pt>
                <c:pt idx="28">
                  <c:v>-1.7556044533354951</c:v>
                </c:pt>
                <c:pt idx="29">
                  <c:v>-1.7435922880050729</c:v>
                </c:pt>
                <c:pt idx="30">
                  <c:v>-1.663260605921538</c:v>
                </c:pt>
                <c:pt idx="31">
                  <c:v>-1.6481449743336904</c:v>
                </c:pt>
                <c:pt idx="32">
                  <c:v>-1.6351904208908552</c:v>
                </c:pt>
                <c:pt idx="33">
                  <c:v>-1.5953157558622117</c:v>
                </c:pt>
                <c:pt idx="34">
                  <c:v>-1.5824481113205329</c:v>
                </c:pt>
                <c:pt idx="35">
                  <c:v>-1.5718186649098167</c:v>
                </c:pt>
                <c:pt idx="36">
                  <c:v>-1.5370779789370967</c:v>
                </c:pt>
                <c:pt idx="37">
                  <c:v>-1.5310561609177122</c:v>
                </c:pt>
                <c:pt idx="38">
                  <c:v>-1.5215552653380173</c:v>
                </c:pt>
                <c:pt idx="39">
                  <c:v>-1.5190878667771757</c:v>
                </c:pt>
                <c:pt idx="40">
                  <c:v>-1.5098164553487041</c:v>
                </c:pt>
                <c:pt idx="41">
                  <c:v>-1.5030605398718853</c:v>
                </c:pt>
                <c:pt idx="42">
                  <c:v>-1.486089935810327</c:v>
                </c:pt>
                <c:pt idx="43">
                  <c:v>-1.4595652836675872</c:v>
                </c:pt>
                <c:pt idx="44">
                  <c:v>-1.4465229878449777</c:v>
                </c:pt>
                <c:pt idx="45">
                  <c:v>-1.4458427786487378</c:v>
                </c:pt>
                <c:pt idx="46">
                  <c:v>-1.4448342743844549</c:v>
                </c:pt>
                <c:pt idx="47">
                  <c:v>-1.4333045885287361</c:v>
                </c:pt>
                <c:pt idx="48">
                  <c:v>-1.420459188949043</c:v>
                </c:pt>
                <c:pt idx="49">
                  <c:v>-1.4041032411006951</c:v>
                </c:pt>
                <c:pt idx="50">
                  <c:v>-1.397016647145598</c:v>
                </c:pt>
                <c:pt idx="51">
                  <c:v>-1.3941208106553959</c:v>
                </c:pt>
                <c:pt idx="52">
                  <c:v>-1.3287857062508794</c:v>
                </c:pt>
                <c:pt idx="53">
                  <c:v>-1.3033357300895358</c:v>
                </c:pt>
                <c:pt idx="54">
                  <c:v>-1.2934086822718061</c:v>
                </c:pt>
                <c:pt idx="55">
                  <c:v>-1.2855766598239089</c:v>
                </c:pt>
                <c:pt idx="56">
                  <c:v>-1.2826403416235359</c:v>
                </c:pt>
                <c:pt idx="57">
                  <c:v>-1.2799809306658667</c:v>
                </c:pt>
                <c:pt idx="58">
                  <c:v>-1.2521614131136751</c:v>
                </c:pt>
                <c:pt idx="59">
                  <c:v>-1.2116174871576271</c:v>
                </c:pt>
                <c:pt idx="60">
                  <c:v>-1.189176535504151</c:v>
                </c:pt>
                <c:pt idx="61">
                  <c:v>-1.1561331996287492</c:v>
                </c:pt>
                <c:pt idx="62">
                  <c:v>-1.1328892765906973</c:v>
                </c:pt>
                <c:pt idx="63">
                  <c:v>-1.1168414026314526</c:v>
                </c:pt>
                <c:pt idx="64">
                  <c:v>-1.1125938574900305</c:v>
                </c:pt>
                <c:pt idx="65">
                  <c:v>-1.105106200108976</c:v>
                </c:pt>
                <c:pt idx="66">
                  <c:v>-1.0401077099357789</c:v>
                </c:pt>
                <c:pt idx="67">
                  <c:v>-0.99642629101286728</c:v>
                </c:pt>
                <c:pt idx="68">
                  <c:v>-0.98060737178817614</c:v>
                </c:pt>
                <c:pt idx="69">
                  <c:v>-0.92828958817721807</c:v>
                </c:pt>
                <c:pt idx="70">
                  <c:v>-0.88376101053260148</c:v>
                </c:pt>
                <c:pt idx="71">
                  <c:v>-0.86687231258417063</c:v>
                </c:pt>
                <c:pt idx="72">
                  <c:v>-0.84705492184377307</c:v>
                </c:pt>
                <c:pt idx="73">
                  <c:v>-0.83717525039499163</c:v>
                </c:pt>
                <c:pt idx="74">
                  <c:v>-0.80819652164270916</c:v>
                </c:pt>
                <c:pt idx="75">
                  <c:v>-0.80766453324305254</c:v>
                </c:pt>
                <c:pt idx="76">
                  <c:v>-0.7861904648356397</c:v>
                </c:pt>
                <c:pt idx="77">
                  <c:v>-0.78561762360336795</c:v>
                </c:pt>
                <c:pt idx="78">
                  <c:v>-0.78510573935703265</c:v>
                </c:pt>
                <c:pt idx="79">
                  <c:v>-0.76084076344790796</c:v>
                </c:pt>
                <c:pt idx="80">
                  <c:v>-0.75464258783806826</c:v>
                </c:pt>
                <c:pt idx="81">
                  <c:v>-0.75196685794368223</c:v>
                </c:pt>
                <c:pt idx="82">
                  <c:v>-0.73359292969066969</c:v>
                </c:pt>
                <c:pt idx="83">
                  <c:v>-0.73286777469946318</c:v>
                </c:pt>
                <c:pt idx="84">
                  <c:v>-0.72995231262506566</c:v>
                </c:pt>
                <c:pt idx="85">
                  <c:v>-0.72959274213766667</c:v>
                </c:pt>
                <c:pt idx="86">
                  <c:v>-0.70961541222992508</c:v>
                </c:pt>
                <c:pt idx="87">
                  <c:v>-0.69686676278924253</c:v>
                </c:pt>
                <c:pt idx="88">
                  <c:v>-0.68575230227458128</c:v>
                </c:pt>
                <c:pt idx="89">
                  <c:v>-0.66730956155480714</c:v>
                </c:pt>
                <c:pt idx="90">
                  <c:v>-0.63685498005335028</c:v>
                </c:pt>
                <c:pt idx="91">
                  <c:v>-0.61029303390598</c:v>
                </c:pt>
                <c:pt idx="92">
                  <c:v>-0.58797219411225377</c:v>
                </c:pt>
                <c:pt idx="93">
                  <c:v>-0.58168915608243188</c:v>
                </c:pt>
                <c:pt idx="94">
                  <c:v>-0.57367347459436946</c:v>
                </c:pt>
                <c:pt idx="95">
                  <c:v>-0.5693393445104884</c:v>
                </c:pt>
                <c:pt idx="96">
                  <c:v>-0.56758751188350498</c:v>
                </c:pt>
                <c:pt idx="97">
                  <c:v>-0.55120514843748891</c:v>
                </c:pt>
                <c:pt idx="98">
                  <c:v>-0.5285388023525508</c:v>
                </c:pt>
                <c:pt idx="99">
                  <c:v>-0.50350214669115689</c:v>
                </c:pt>
                <c:pt idx="100">
                  <c:v>-0.50302832831885902</c:v>
                </c:pt>
                <c:pt idx="101">
                  <c:v>-0.47170778626234749</c:v>
                </c:pt>
                <c:pt idx="102">
                  <c:v>-0.47094422065659092</c:v>
                </c:pt>
                <c:pt idx="103">
                  <c:v>-0.46376634804303207</c:v>
                </c:pt>
                <c:pt idx="104">
                  <c:v>-0.45836072319811644</c:v>
                </c:pt>
                <c:pt idx="105">
                  <c:v>-0.38853577574329523</c:v>
                </c:pt>
                <c:pt idx="106">
                  <c:v>-0.37301074726958355</c:v>
                </c:pt>
                <c:pt idx="107">
                  <c:v>-0.33784316489762473</c:v>
                </c:pt>
                <c:pt idx="108">
                  <c:v>-0.31772591846989845</c:v>
                </c:pt>
                <c:pt idx="109">
                  <c:v>-0.30996360858666677</c:v>
                </c:pt>
                <c:pt idx="110">
                  <c:v>-0.27402231147651657</c:v>
                </c:pt>
                <c:pt idx="111">
                  <c:v>-0.27255799286315285</c:v>
                </c:pt>
                <c:pt idx="112">
                  <c:v>-0.25869904555258494</c:v>
                </c:pt>
                <c:pt idx="113">
                  <c:v>-0.2519412594280413</c:v>
                </c:pt>
                <c:pt idx="114">
                  <c:v>-0.22792364110733729</c:v>
                </c:pt>
                <c:pt idx="115">
                  <c:v>-0.18104481721218713</c:v>
                </c:pt>
                <c:pt idx="116">
                  <c:v>-0.17450113531113404</c:v>
                </c:pt>
                <c:pt idx="117">
                  <c:v>-0.17398162565639269</c:v>
                </c:pt>
                <c:pt idx="118">
                  <c:v>-0.16677296783669135</c:v>
                </c:pt>
                <c:pt idx="119">
                  <c:v>-0.16472807145216767</c:v>
                </c:pt>
                <c:pt idx="120">
                  <c:v>-0.14877513594087241</c:v>
                </c:pt>
                <c:pt idx="121">
                  <c:v>-0.13248834839355791</c:v>
                </c:pt>
                <c:pt idx="122">
                  <c:v>-4.0536698286386071E-2</c:v>
                </c:pt>
                <c:pt idx="123">
                  <c:v>-1.7446129418969159E-2</c:v>
                </c:pt>
                <c:pt idx="124">
                  <c:v>-1.519725332893993E-2</c:v>
                </c:pt>
                <c:pt idx="125">
                  <c:v>-9.4326586014457127E-3</c:v>
                </c:pt>
                <c:pt idx="126">
                  <c:v>-3.3283241363426361E-3</c:v>
                </c:pt>
                <c:pt idx="127">
                  <c:v>2.6607998297737946E-2</c:v>
                </c:pt>
                <c:pt idx="128">
                  <c:v>5.4313368926532102E-2</c:v>
                </c:pt>
                <c:pt idx="129">
                  <c:v>6.6213375006903608E-2</c:v>
                </c:pt>
                <c:pt idx="130">
                  <c:v>0.10741099492629323</c:v>
                </c:pt>
                <c:pt idx="131">
                  <c:v>0.10794740997476925</c:v>
                </c:pt>
                <c:pt idx="132">
                  <c:v>0.11195339620961001</c:v>
                </c:pt>
                <c:pt idx="133">
                  <c:v>0.12924869450639084</c:v>
                </c:pt>
                <c:pt idx="134">
                  <c:v>0.13665104789310467</c:v>
                </c:pt>
                <c:pt idx="135">
                  <c:v>0.13798479983368211</c:v>
                </c:pt>
                <c:pt idx="136">
                  <c:v>0.14679815514290548</c:v>
                </c:pt>
                <c:pt idx="137">
                  <c:v>0.15448140777317604</c:v>
                </c:pt>
                <c:pt idx="138">
                  <c:v>0.15665697046571303</c:v>
                </c:pt>
                <c:pt idx="139">
                  <c:v>0.17186424991814611</c:v>
                </c:pt>
                <c:pt idx="140">
                  <c:v>0.1762634835992421</c:v>
                </c:pt>
                <c:pt idx="141">
                  <c:v>0.17634078914641529</c:v>
                </c:pt>
                <c:pt idx="142">
                  <c:v>0.21196393177062886</c:v>
                </c:pt>
                <c:pt idx="143">
                  <c:v>0.21860938914801484</c:v>
                </c:pt>
                <c:pt idx="144">
                  <c:v>0.22403735018864887</c:v>
                </c:pt>
                <c:pt idx="145">
                  <c:v>0.25068968904437977</c:v>
                </c:pt>
                <c:pt idx="146">
                  <c:v>0.31613361377440152</c:v>
                </c:pt>
                <c:pt idx="147">
                  <c:v>0.32977860498672545</c:v>
                </c:pt>
                <c:pt idx="148">
                  <c:v>0.35155750784509182</c:v>
                </c:pt>
                <c:pt idx="149">
                  <c:v>0.39066812029735687</c:v>
                </c:pt>
                <c:pt idx="150">
                  <c:v>0.41214475428480685</c:v>
                </c:pt>
                <c:pt idx="151">
                  <c:v>0.41655544251206694</c:v>
                </c:pt>
                <c:pt idx="152">
                  <c:v>0.44989407094481615</c:v>
                </c:pt>
                <c:pt idx="153">
                  <c:v>0.45844242309214878</c:v>
                </c:pt>
                <c:pt idx="154">
                  <c:v>0.46032526853514133</c:v>
                </c:pt>
                <c:pt idx="155">
                  <c:v>0.46157594852377826</c:v>
                </c:pt>
                <c:pt idx="156">
                  <c:v>0.46506425183044597</c:v>
                </c:pt>
                <c:pt idx="157">
                  <c:v>0.49527999653209792</c:v>
                </c:pt>
                <c:pt idx="158">
                  <c:v>0.49663792421649322</c:v>
                </c:pt>
                <c:pt idx="159">
                  <c:v>0.50107338112976951</c:v>
                </c:pt>
                <c:pt idx="160">
                  <c:v>0.50214884784607183</c:v>
                </c:pt>
                <c:pt idx="161">
                  <c:v>0.50541025277596796</c:v>
                </c:pt>
                <c:pt idx="162">
                  <c:v>0.50655293309618776</c:v>
                </c:pt>
                <c:pt idx="163">
                  <c:v>0.50696065639080501</c:v>
                </c:pt>
                <c:pt idx="164">
                  <c:v>0.50837439029669718</c:v>
                </c:pt>
                <c:pt idx="165">
                  <c:v>0.51846113600647603</c:v>
                </c:pt>
                <c:pt idx="166">
                  <c:v>0.52397864345532474</c:v>
                </c:pt>
                <c:pt idx="167">
                  <c:v>0.52495441993871916</c:v>
                </c:pt>
                <c:pt idx="168">
                  <c:v>0.52894107227099307</c:v>
                </c:pt>
                <c:pt idx="169">
                  <c:v>0.54444620043070668</c:v>
                </c:pt>
                <c:pt idx="170">
                  <c:v>0.54493915741657817</c:v>
                </c:pt>
                <c:pt idx="171">
                  <c:v>0.54534618563005233</c:v>
                </c:pt>
                <c:pt idx="172">
                  <c:v>0.54555643492389616</c:v>
                </c:pt>
                <c:pt idx="173">
                  <c:v>0.56563768642437806</c:v>
                </c:pt>
                <c:pt idx="174">
                  <c:v>0.56742793482481735</c:v>
                </c:pt>
                <c:pt idx="175">
                  <c:v>0.57088502933141649</c:v>
                </c:pt>
                <c:pt idx="176">
                  <c:v>0.57612765906691132</c:v>
                </c:pt>
                <c:pt idx="177">
                  <c:v>0.58794024038985826</c:v>
                </c:pt>
                <c:pt idx="178">
                  <c:v>0.59429956949587581</c:v>
                </c:pt>
                <c:pt idx="179">
                  <c:v>0.61136239932871239</c:v>
                </c:pt>
                <c:pt idx="180">
                  <c:v>0.61705692834953252</c:v>
                </c:pt>
                <c:pt idx="181">
                  <c:v>0.61945404144909411</c:v>
                </c:pt>
                <c:pt idx="182">
                  <c:v>0.63051091839341622</c:v>
                </c:pt>
                <c:pt idx="183">
                  <c:v>0.63298494130326011</c:v>
                </c:pt>
                <c:pt idx="184">
                  <c:v>0.63542881528027517</c:v>
                </c:pt>
                <c:pt idx="185">
                  <c:v>0.63787100741337366</c:v>
                </c:pt>
                <c:pt idx="186">
                  <c:v>0.63956042759912735</c:v>
                </c:pt>
                <c:pt idx="187">
                  <c:v>0.64203963576446055</c:v>
                </c:pt>
                <c:pt idx="188">
                  <c:v>0.64342683940194723</c:v>
                </c:pt>
                <c:pt idx="189">
                  <c:v>0.64539365365219392</c:v>
                </c:pt>
                <c:pt idx="190">
                  <c:v>0.64822899551263624</c:v>
                </c:pt>
                <c:pt idx="191">
                  <c:v>0.6485594689741524</c:v>
                </c:pt>
                <c:pt idx="192">
                  <c:v>0.6486283526290646</c:v>
                </c:pt>
                <c:pt idx="193">
                  <c:v>0.65295517153546667</c:v>
                </c:pt>
                <c:pt idx="194">
                  <c:v>0.65465872902187061</c:v>
                </c:pt>
                <c:pt idx="195">
                  <c:v>0.65598140078131661</c:v>
                </c:pt>
                <c:pt idx="196">
                  <c:v>0.65618987051233579</c:v>
                </c:pt>
                <c:pt idx="197">
                  <c:v>0.65645762702946409</c:v>
                </c:pt>
                <c:pt idx="198">
                  <c:v>0.66019056773409157</c:v>
                </c:pt>
                <c:pt idx="199">
                  <c:v>0.66042283235871402</c:v>
                </c:pt>
                <c:pt idx="200">
                  <c:v>0.66776809341690846</c:v>
                </c:pt>
                <c:pt idx="201">
                  <c:v>0.67626618908666503</c:v>
                </c:pt>
                <c:pt idx="202">
                  <c:v>0.67948423558918358</c:v>
                </c:pt>
                <c:pt idx="203">
                  <c:v>0.68804411833207324</c:v>
                </c:pt>
                <c:pt idx="204">
                  <c:v>0.68839128509534042</c:v>
                </c:pt>
                <c:pt idx="205">
                  <c:v>0.69422457334766086</c:v>
                </c:pt>
                <c:pt idx="206">
                  <c:v>0.69618961776285326</c:v>
                </c:pt>
                <c:pt idx="207">
                  <c:v>0.70192640157149189</c:v>
                </c:pt>
                <c:pt idx="208">
                  <c:v>0.72109986765937595</c:v>
                </c:pt>
                <c:pt idx="209">
                  <c:v>0.72168279140479807</c:v>
                </c:pt>
                <c:pt idx="210">
                  <c:v>0.72304372565354447</c:v>
                </c:pt>
                <c:pt idx="211">
                  <c:v>0.72444864045517776</c:v>
                </c:pt>
                <c:pt idx="212">
                  <c:v>0.72829913686962655</c:v>
                </c:pt>
                <c:pt idx="213">
                  <c:v>0.73085002891118955</c:v>
                </c:pt>
                <c:pt idx="214">
                  <c:v>0.73240951545487876</c:v>
                </c:pt>
                <c:pt idx="215">
                  <c:v>0.73597556205044823</c:v>
                </c:pt>
                <c:pt idx="216">
                  <c:v>0.7382259926409549</c:v>
                </c:pt>
                <c:pt idx="217">
                  <c:v>0.74197998667686837</c:v>
                </c:pt>
                <c:pt idx="218">
                  <c:v>0.77854206116566038</c:v>
                </c:pt>
                <c:pt idx="219">
                  <c:v>0.78169196109924621</c:v>
                </c:pt>
                <c:pt idx="220">
                  <c:v>0.78888643253823176</c:v>
                </c:pt>
                <c:pt idx="221">
                  <c:v>0.7902130130250824</c:v>
                </c:pt>
                <c:pt idx="222">
                  <c:v>0.79042946838174089</c:v>
                </c:pt>
                <c:pt idx="223">
                  <c:v>0.79190243321083609</c:v>
                </c:pt>
                <c:pt idx="224">
                  <c:v>0.79300238680812585</c:v>
                </c:pt>
                <c:pt idx="225">
                  <c:v>0.79602867161921687</c:v>
                </c:pt>
                <c:pt idx="226">
                  <c:v>0.80776982094877936</c:v>
                </c:pt>
                <c:pt idx="227">
                  <c:v>0.80941459660013149</c:v>
                </c:pt>
                <c:pt idx="228">
                  <c:v>0.8110655797894053</c:v>
                </c:pt>
                <c:pt idx="229">
                  <c:v>0.81143526816077804</c:v>
                </c:pt>
                <c:pt idx="230">
                  <c:v>0.84871169455226403</c:v>
                </c:pt>
                <c:pt idx="231">
                  <c:v>0.85317294478886641</c:v>
                </c:pt>
                <c:pt idx="232">
                  <c:v>0.85417053188394065</c:v>
                </c:pt>
                <c:pt idx="233">
                  <c:v>0.85468458287966143</c:v>
                </c:pt>
                <c:pt idx="234">
                  <c:v>0.85495509392946922</c:v>
                </c:pt>
                <c:pt idx="235">
                  <c:v>0.87587615037929512</c:v>
                </c:pt>
                <c:pt idx="236">
                  <c:v>0.87885018927198388</c:v>
                </c:pt>
                <c:pt idx="237">
                  <c:v>0.89194990123297624</c:v>
                </c:pt>
                <c:pt idx="238">
                  <c:v>0.89484796003780642</c:v>
                </c:pt>
                <c:pt idx="239">
                  <c:v>0.8965453101351244</c:v>
                </c:pt>
                <c:pt idx="240">
                  <c:v>0.90271803377072968</c:v>
                </c:pt>
                <c:pt idx="241">
                  <c:v>0.90620347966690229</c:v>
                </c:pt>
                <c:pt idx="242">
                  <c:v>0.90896910439381307</c:v>
                </c:pt>
                <c:pt idx="243">
                  <c:v>0.90969464038406667</c:v>
                </c:pt>
                <c:pt idx="244">
                  <c:v>0.91057539249351749</c:v>
                </c:pt>
                <c:pt idx="245">
                  <c:v>0.91197830488396103</c:v>
                </c:pt>
                <c:pt idx="246">
                  <c:v>0.91889346768957381</c:v>
                </c:pt>
                <c:pt idx="247">
                  <c:v>0.92511262794626525</c:v>
                </c:pt>
                <c:pt idx="248">
                  <c:v>0.9349396027645569</c:v>
                </c:pt>
                <c:pt idx="249">
                  <c:v>0.94919318119848139</c:v>
                </c:pt>
                <c:pt idx="250">
                  <c:v>0.94996188342087828</c:v>
                </c:pt>
                <c:pt idx="251">
                  <c:v>0.95617688424476488</c:v>
                </c:pt>
                <c:pt idx="252">
                  <c:v>0.96665687607452455</c:v>
                </c:pt>
                <c:pt idx="253">
                  <c:v>0.97208198825499359</c:v>
                </c:pt>
                <c:pt idx="254">
                  <c:v>0.99350522419445964</c:v>
                </c:pt>
                <c:pt idx="255">
                  <c:v>0.99417980523457439</c:v>
                </c:pt>
                <c:pt idx="256">
                  <c:v>1.0134315166174923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B-4242-A098-4B5A442922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"/>
              <c:pt idx="0">
                <c:v>''Part 3'!$AM$4:$AM$260</c:v>
              </c:pt>
            </c:strLit>
          </c:xVal>
          <c:yVal>
            <c:numRef>
              <c:f>'Part 3'!$AM$4:$AM$260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1-2A4C-B51E-CCC3777B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94608"/>
        <c:axId val="2121715712"/>
      </c:scatterChart>
      <c:valAx>
        <c:axId val="15054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15712"/>
        <c:crosses val="autoZero"/>
        <c:crossBetween val="midCat"/>
      </c:valAx>
      <c:valAx>
        <c:axId val="2121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HON:</a:t>
            </a:r>
            <a:r>
              <a:rPr lang="en-US" baseline="0"/>
              <a:t> Normal Probability For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HON: Normal Probability for 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3'!$AJ$4:$AJ$260</c:f>
              <c:numCache>
                <c:formatCode>0.00</c:formatCode>
                <c:ptCount val="257"/>
                <c:pt idx="0">
                  <c:v>1.1196539466539841</c:v>
                </c:pt>
                <c:pt idx="1">
                  <c:v>1.0283724510869385</c:v>
                </c:pt>
                <c:pt idx="2">
                  <c:v>1.0988479326565948</c:v>
                </c:pt>
                <c:pt idx="3">
                  <c:v>1.0488404586255768</c:v>
                </c:pt>
                <c:pt idx="4">
                  <c:v>1.0485770493164572</c:v>
                </c:pt>
                <c:pt idx="5">
                  <c:v>1.2163996471268281</c:v>
                </c:pt>
                <c:pt idx="6">
                  <c:v>1.0181239440521073</c:v>
                </c:pt>
                <c:pt idx="7">
                  <c:v>1.0634560808645923</c:v>
                </c:pt>
                <c:pt idx="8">
                  <c:v>-3.1736341053804944</c:v>
                </c:pt>
                <c:pt idx="9">
                  <c:v>1.5911252757574224</c:v>
                </c:pt>
                <c:pt idx="10">
                  <c:v>1.3465612977925454</c:v>
                </c:pt>
                <c:pt idx="11">
                  <c:v>1.3614868852013704</c:v>
                </c:pt>
                <c:pt idx="12">
                  <c:v>2.2888550807353463</c:v>
                </c:pt>
                <c:pt idx="13">
                  <c:v>1.1453526104319243</c:v>
                </c:pt>
                <c:pt idx="14">
                  <c:v>2.6354277971238265</c:v>
                </c:pt>
                <c:pt idx="15">
                  <c:v>2.4661853946484689</c:v>
                </c:pt>
                <c:pt idx="16">
                  <c:v>2.3564130917754449</c:v>
                </c:pt>
                <c:pt idx="17">
                  <c:v>-2.7014873745798518</c:v>
                </c:pt>
                <c:pt idx="18">
                  <c:v>1.6478792940462008</c:v>
                </c:pt>
                <c:pt idx="19">
                  <c:v>2.4877014498914543</c:v>
                </c:pt>
                <c:pt idx="20">
                  <c:v>-2.3489106528850323</c:v>
                </c:pt>
                <c:pt idx="21">
                  <c:v>-2.3150032567268237</c:v>
                </c:pt>
                <c:pt idx="22">
                  <c:v>-2.3135118284659044</c:v>
                </c:pt>
                <c:pt idx="23">
                  <c:v>-2.0626908293844171</c:v>
                </c:pt>
                <c:pt idx="24">
                  <c:v>-1.8746576911063069</c:v>
                </c:pt>
                <c:pt idx="25">
                  <c:v>-1.8640617586425217</c:v>
                </c:pt>
                <c:pt idx="26">
                  <c:v>-1.8110355883628868</c:v>
                </c:pt>
                <c:pt idx="27">
                  <c:v>-1.7857874365067272</c:v>
                </c:pt>
                <c:pt idx="28">
                  <c:v>-1.7556044533354951</c:v>
                </c:pt>
                <c:pt idx="29">
                  <c:v>-1.7435922880050729</c:v>
                </c:pt>
                <c:pt idx="30">
                  <c:v>-1.663260605921538</c:v>
                </c:pt>
                <c:pt idx="31">
                  <c:v>-1.6481449743336904</c:v>
                </c:pt>
                <c:pt idx="32">
                  <c:v>-1.6351904208908552</c:v>
                </c:pt>
                <c:pt idx="33">
                  <c:v>-1.5953157558622117</c:v>
                </c:pt>
                <c:pt idx="34">
                  <c:v>-1.5824481113205329</c:v>
                </c:pt>
                <c:pt idx="35">
                  <c:v>-1.5718186649098167</c:v>
                </c:pt>
                <c:pt idx="36">
                  <c:v>-1.5370779789370967</c:v>
                </c:pt>
                <c:pt idx="37">
                  <c:v>-1.5310561609177122</c:v>
                </c:pt>
                <c:pt idx="38">
                  <c:v>-1.5215552653380173</c:v>
                </c:pt>
                <c:pt idx="39">
                  <c:v>-1.5190878667771757</c:v>
                </c:pt>
                <c:pt idx="40">
                  <c:v>-1.5098164553487041</c:v>
                </c:pt>
                <c:pt idx="41">
                  <c:v>-1.5030605398718853</c:v>
                </c:pt>
                <c:pt idx="42">
                  <c:v>-1.486089935810327</c:v>
                </c:pt>
                <c:pt idx="43">
                  <c:v>-1.4595652836675872</c:v>
                </c:pt>
                <c:pt idx="44">
                  <c:v>-1.4465229878449777</c:v>
                </c:pt>
                <c:pt idx="45">
                  <c:v>-1.4458427786487378</c:v>
                </c:pt>
                <c:pt idx="46">
                  <c:v>-1.4448342743844549</c:v>
                </c:pt>
                <c:pt idx="47">
                  <c:v>-1.4333045885287361</c:v>
                </c:pt>
                <c:pt idx="48">
                  <c:v>-1.420459188949043</c:v>
                </c:pt>
                <c:pt idx="49">
                  <c:v>-1.4041032411006951</c:v>
                </c:pt>
                <c:pt idx="50">
                  <c:v>-1.397016647145598</c:v>
                </c:pt>
                <c:pt idx="51">
                  <c:v>-1.3941208106553959</c:v>
                </c:pt>
                <c:pt idx="52">
                  <c:v>-1.3287857062508794</c:v>
                </c:pt>
                <c:pt idx="53">
                  <c:v>-1.3033357300895358</c:v>
                </c:pt>
                <c:pt idx="54">
                  <c:v>-1.2934086822718061</c:v>
                </c:pt>
                <c:pt idx="55">
                  <c:v>-1.2855766598239089</c:v>
                </c:pt>
                <c:pt idx="56">
                  <c:v>-1.2826403416235359</c:v>
                </c:pt>
                <c:pt idx="57">
                  <c:v>-1.2799809306658667</c:v>
                </c:pt>
                <c:pt idx="58">
                  <c:v>-1.2521614131136751</c:v>
                </c:pt>
                <c:pt idx="59">
                  <c:v>-1.2116174871576271</c:v>
                </c:pt>
                <c:pt idx="60">
                  <c:v>-1.189176535504151</c:v>
                </c:pt>
                <c:pt idx="61">
                  <c:v>-1.1561331996287492</c:v>
                </c:pt>
                <c:pt idx="62">
                  <c:v>-1.1328892765906973</c:v>
                </c:pt>
                <c:pt idx="63">
                  <c:v>-1.1168414026314526</c:v>
                </c:pt>
                <c:pt idx="64">
                  <c:v>-1.1125938574900305</c:v>
                </c:pt>
                <c:pt idx="65">
                  <c:v>-1.105106200108976</c:v>
                </c:pt>
                <c:pt idx="66">
                  <c:v>-1.0401077099357789</c:v>
                </c:pt>
                <c:pt idx="67">
                  <c:v>-0.99642629101286728</c:v>
                </c:pt>
                <c:pt idx="68">
                  <c:v>-0.98060737178817614</c:v>
                </c:pt>
                <c:pt idx="69">
                  <c:v>-0.92828958817721807</c:v>
                </c:pt>
                <c:pt idx="70">
                  <c:v>-0.88376101053260148</c:v>
                </c:pt>
                <c:pt idx="71">
                  <c:v>-0.86687231258417063</c:v>
                </c:pt>
                <c:pt idx="72">
                  <c:v>-0.84705492184377307</c:v>
                </c:pt>
                <c:pt idx="73">
                  <c:v>-0.83717525039499163</c:v>
                </c:pt>
                <c:pt idx="74">
                  <c:v>-0.80819652164270916</c:v>
                </c:pt>
                <c:pt idx="75">
                  <c:v>-0.80766453324305254</c:v>
                </c:pt>
                <c:pt idx="76">
                  <c:v>-0.7861904648356397</c:v>
                </c:pt>
                <c:pt idx="77">
                  <c:v>-0.78561762360336795</c:v>
                </c:pt>
                <c:pt idx="78">
                  <c:v>-0.78510573935703265</c:v>
                </c:pt>
                <c:pt idx="79">
                  <c:v>-0.76084076344790796</c:v>
                </c:pt>
                <c:pt idx="80">
                  <c:v>-0.75464258783806826</c:v>
                </c:pt>
                <c:pt idx="81">
                  <c:v>-0.75196685794368223</c:v>
                </c:pt>
                <c:pt idx="82">
                  <c:v>-0.73359292969066969</c:v>
                </c:pt>
                <c:pt idx="83">
                  <c:v>-0.73286777469946318</c:v>
                </c:pt>
                <c:pt idx="84">
                  <c:v>-0.72995231262506566</c:v>
                </c:pt>
                <c:pt idx="85">
                  <c:v>-0.72959274213766667</c:v>
                </c:pt>
                <c:pt idx="86">
                  <c:v>-0.70961541222992508</c:v>
                </c:pt>
                <c:pt idx="87">
                  <c:v>-0.69686676278924253</c:v>
                </c:pt>
                <c:pt idx="88">
                  <c:v>-0.68575230227458128</c:v>
                </c:pt>
                <c:pt idx="89">
                  <c:v>-0.66730956155480714</c:v>
                </c:pt>
                <c:pt idx="90">
                  <c:v>-0.63685498005335028</c:v>
                </c:pt>
                <c:pt idx="91">
                  <c:v>-0.61029303390598</c:v>
                </c:pt>
                <c:pt idx="92">
                  <c:v>-0.58797219411225377</c:v>
                </c:pt>
                <c:pt idx="93">
                  <c:v>-0.58168915608243188</c:v>
                </c:pt>
                <c:pt idx="94">
                  <c:v>-0.57367347459436946</c:v>
                </c:pt>
                <c:pt idx="95">
                  <c:v>-0.5693393445104884</c:v>
                </c:pt>
                <c:pt idx="96">
                  <c:v>-0.56758751188350498</c:v>
                </c:pt>
                <c:pt idx="97">
                  <c:v>-0.55120514843748891</c:v>
                </c:pt>
                <c:pt idx="98">
                  <c:v>-0.5285388023525508</c:v>
                </c:pt>
                <c:pt idx="99">
                  <c:v>-0.50350214669115689</c:v>
                </c:pt>
                <c:pt idx="100">
                  <c:v>-0.50302832831885902</c:v>
                </c:pt>
                <c:pt idx="101">
                  <c:v>-0.47170778626234749</c:v>
                </c:pt>
                <c:pt idx="102">
                  <c:v>-0.47094422065659092</c:v>
                </c:pt>
                <c:pt idx="103">
                  <c:v>-0.46376634804303207</c:v>
                </c:pt>
                <c:pt idx="104">
                  <c:v>-0.45836072319811644</c:v>
                </c:pt>
                <c:pt idx="105">
                  <c:v>-0.38853577574329523</c:v>
                </c:pt>
                <c:pt idx="106">
                  <c:v>-0.37301074726958355</c:v>
                </c:pt>
                <c:pt idx="107">
                  <c:v>-0.33784316489762473</c:v>
                </c:pt>
                <c:pt idx="108">
                  <c:v>-0.31772591846989845</c:v>
                </c:pt>
                <c:pt idx="109">
                  <c:v>-0.30996360858666677</c:v>
                </c:pt>
                <c:pt idx="110">
                  <c:v>-0.27402231147651657</c:v>
                </c:pt>
                <c:pt idx="111">
                  <c:v>-0.27255799286315285</c:v>
                </c:pt>
                <c:pt idx="112">
                  <c:v>-0.25869904555258494</c:v>
                </c:pt>
                <c:pt idx="113">
                  <c:v>-0.2519412594280413</c:v>
                </c:pt>
                <c:pt idx="114">
                  <c:v>-0.22792364110733729</c:v>
                </c:pt>
                <c:pt idx="115">
                  <c:v>-0.18104481721218713</c:v>
                </c:pt>
                <c:pt idx="116">
                  <c:v>-0.17450113531113404</c:v>
                </c:pt>
                <c:pt idx="117">
                  <c:v>-0.17398162565639269</c:v>
                </c:pt>
                <c:pt idx="118">
                  <c:v>-0.16677296783669135</c:v>
                </c:pt>
                <c:pt idx="119">
                  <c:v>-0.16472807145216767</c:v>
                </c:pt>
                <c:pt idx="120">
                  <c:v>-0.14877513594087241</c:v>
                </c:pt>
                <c:pt idx="121">
                  <c:v>-0.13248834839355791</c:v>
                </c:pt>
                <c:pt idx="122">
                  <c:v>-4.0536698286386071E-2</c:v>
                </c:pt>
                <c:pt idx="123">
                  <c:v>-1.7446129418969159E-2</c:v>
                </c:pt>
                <c:pt idx="124">
                  <c:v>-1.519725332893993E-2</c:v>
                </c:pt>
                <c:pt idx="125">
                  <c:v>-9.4326586014457127E-3</c:v>
                </c:pt>
                <c:pt idx="126">
                  <c:v>-3.3283241363426361E-3</c:v>
                </c:pt>
                <c:pt idx="127">
                  <c:v>2.6607998297737946E-2</c:v>
                </c:pt>
                <c:pt idx="128">
                  <c:v>5.4313368926532102E-2</c:v>
                </c:pt>
                <c:pt idx="129">
                  <c:v>6.6213375006903608E-2</c:v>
                </c:pt>
                <c:pt idx="130">
                  <c:v>0.10741099492629323</c:v>
                </c:pt>
                <c:pt idx="131">
                  <c:v>0.10794740997476925</c:v>
                </c:pt>
                <c:pt idx="132">
                  <c:v>0.11195339620961001</c:v>
                </c:pt>
                <c:pt idx="133">
                  <c:v>0.12924869450639084</c:v>
                </c:pt>
                <c:pt idx="134">
                  <c:v>0.13665104789310467</c:v>
                </c:pt>
                <c:pt idx="135">
                  <c:v>0.13798479983368211</c:v>
                </c:pt>
                <c:pt idx="136">
                  <c:v>0.14679815514290548</c:v>
                </c:pt>
                <c:pt idx="137">
                  <c:v>0.15448140777317604</c:v>
                </c:pt>
                <c:pt idx="138">
                  <c:v>0.15665697046571303</c:v>
                </c:pt>
                <c:pt idx="139">
                  <c:v>0.17186424991814611</c:v>
                </c:pt>
                <c:pt idx="140">
                  <c:v>0.1762634835992421</c:v>
                </c:pt>
                <c:pt idx="141">
                  <c:v>0.17634078914641529</c:v>
                </c:pt>
                <c:pt idx="142">
                  <c:v>0.21196393177062886</c:v>
                </c:pt>
                <c:pt idx="143">
                  <c:v>0.21860938914801484</c:v>
                </c:pt>
                <c:pt idx="144">
                  <c:v>0.22403735018864887</c:v>
                </c:pt>
                <c:pt idx="145">
                  <c:v>0.25068968904437977</c:v>
                </c:pt>
                <c:pt idx="146">
                  <c:v>0.31613361377440152</c:v>
                </c:pt>
                <c:pt idx="147">
                  <c:v>0.32977860498672545</c:v>
                </c:pt>
                <c:pt idx="148">
                  <c:v>0.35155750784509182</c:v>
                </c:pt>
                <c:pt idx="149">
                  <c:v>0.39066812029735687</c:v>
                </c:pt>
                <c:pt idx="150">
                  <c:v>0.41214475428480685</c:v>
                </c:pt>
                <c:pt idx="151">
                  <c:v>0.41655544251206694</c:v>
                </c:pt>
                <c:pt idx="152">
                  <c:v>0.44989407094481615</c:v>
                </c:pt>
                <c:pt idx="153">
                  <c:v>0.45844242309214878</c:v>
                </c:pt>
                <c:pt idx="154">
                  <c:v>0.46032526853514133</c:v>
                </c:pt>
                <c:pt idx="155">
                  <c:v>0.46157594852377826</c:v>
                </c:pt>
                <c:pt idx="156">
                  <c:v>0.46506425183044597</c:v>
                </c:pt>
                <c:pt idx="157">
                  <c:v>0.49527999653209792</c:v>
                </c:pt>
                <c:pt idx="158">
                  <c:v>0.49663792421649322</c:v>
                </c:pt>
                <c:pt idx="159">
                  <c:v>0.50107338112976951</c:v>
                </c:pt>
                <c:pt idx="160">
                  <c:v>0.50214884784607183</c:v>
                </c:pt>
                <c:pt idx="161">
                  <c:v>0.50541025277596796</c:v>
                </c:pt>
                <c:pt idx="162">
                  <c:v>0.50655293309618776</c:v>
                </c:pt>
                <c:pt idx="163">
                  <c:v>0.50696065639080501</c:v>
                </c:pt>
                <c:pt idx="164">
                  <c:v>0.50837439029669718</c:v>
                </c:pt>
                <c:pt idx="165">
                  <c:v>0.51846113600647603</c:v>
                </c:pt>
                <c:pt idx="166">
                  <c:v>0.52397864345532474</c:v>
                </c:pt>
                <c:pt idx="167">
                  <c:v>0.52495441993871916</c:v>
                </c:pt>
                <c:pt idx="168">
                  <c:v>0.52894107227099307</c:v>
                </c:pt>
                <c:pt idx="169">
                  <c:v>0.54444620043070668</c:v>
                </c:pt>
                <c:pt idx="170">
                  <c:v>0.54493915741657817</c:v>
                </c:pt>
                <c:pt idx="171">
                  <c:v>0.54534618563005233</c:v>
                </c:pt>
                <c:pt idx="172">
                  <c:v>0.54555643492389616</c:v>
                </c:pt>
                <c:pt idx="173">
                  <c:v>0.56563768642437806</c:v>
                </c:pt>
                <c:pt idx="174">
                  <c:v>0.56742793482481735</c:v>
                </c:pt>
                <c:pt idx="175">
                  <c:v>0.57088502933141649</c:v>
                </c:pt>
                <c:pt idx="176">
                  <c:v>0.57612765906691132</c:v>
                </c:pt>
                <c:pt idx="177">
                  <c:v>0.58794024038985826</c:v>
                </c:pt>
                <c:pt idx="178">
                  <c:v>0.59429956949587581</c:v>
                </c:pt>
                <c:pt idx="179">
                  <c:v>0.61136239932871239</c:v>
                </c:pt>
                <c:pt idx="180">
                  <c:v>0.61705692834953252</c:v>
                </c:pt>
                <c:pt idx="181">
                  <c:v>0.61945404144909411</c:v>
                </c:pt>
                <c:pt idx="182">
                  <c:v>0.63051091839341622</c:v>
                </c:pt>
                <c:pt idx="183">
                  <c:v>0.63298494130326011</c:v>
                </c:pt>
                <c:pt idx="184">
                  <c:v>0.63542881528027517</c:v>
                </c:pt>
                <c:pt idx="185">
                  <c:v>0.63787100741337366</c:v>
                </c:pt>
                <c:pt idx="186">
                  <c:v>0.63956042759912735</c:v>
                </c:pt>
                <c:pt idx="187">
                  <c:v>0.64203963576446055</c:v>
                </c:pt>
                <c:pt idx="188">
                  <c:v>0.64342683940194723</c:v>
                </c:pt>
                <c:pt idx="189">
                  <c:v>0.64539365365219392</c:v>
                </c:pt>
                <c:pt idx="190">
                  <c:v>0.64822899551263624</c:v>
                </c:pt>
                <c:pt idx="191">
                  <c:v>0.6485594689741524</c:v>
                </c:pt>
                <c:pt idx="192">
                  <c:v>0.6486283526290646</c:v>
                </c:pt>
                <c:pt idx="193">
                  <c:v>0.65295517153546667</c:v>
                </c:pt>
                <c:pt idx="194">
                  <c:v>0.65465872902187061</c:v>
                </c:pt>
                <c:pt idx="195">
                  <c:v>0.65598140078131661</c:v>
                </c:pt>
                <c:pt idx="196">
                  <c:v>0.65618987051233579</c:v>
                </c:pt>
                <c:pt idx="197">
                  <c:v>0.65645762702946409</c:v>
                </c:pt>
                <c:pt idx="198">
                  <c:v>0.66019056773409157</c:v>
                </c:pt>
                <c:pt idx="199">
                  <c:v>0.66042283235871402</c:v>
                </c:pt>
                <c:pt idx="200">
                  <c:v>0.66776809341690846</c:v>
                </c:pt>
                <c:pt idx="201">
                  <c:v>0.67626618908666503</c:v>
                </c:pt>
                <c:pt idx="202">
                  <c:v>0.67948423558918358</c:v>
                </c:pt>
                <c:pt idx="203">
                  <c:v>0.68804411833207324</c:v>
                </c:pt>
                <c:pt idx="204">
                  <c:v>0.68839128509534042</c:v>
                </c:pt>
                <c:pt idx="205">
                  <c:v>0.69422457334766086</c:v>
                </c:pt>
                <c:pt idx="206">
                  <c:v>0.69618961776285326</c:v>
                </c:pt>
                <c:pt idx="207">
                  <c:v>0.70192640157149189</c:v>
                </c:pt>
                <c:pt idx="208">
                  <c:v>0.72109986765937595</c:v>
                </c:pt>
                <c:pt idx="209">
                  <c:v>0.72168279140479807</c:v>
                </c:pt>
                <c:pt idx="210">
                  <c:v>0.72304372565354447</c:v>
                </c:pt>
                <c:pt idx="211">
                  <c:v>0.72444864045517776</c:v>
                </c:pt>
                <c:pt idx="212">
                  <c:v>0.72829913686962655</c:v>
                </c:pt>
                <c:pt idx="213">
                  <c:v>0.73085002891118955</c:v>
                </c:pt>
                <c:pt idx="214">
                  <c:v>0.73240951545487876</c:v>
                </c:pt>
                <c:pt idx="215">
                  <c:v>0.73597556205044823</c:v>
                </c:pt>
                <c:pt idx="216">
                  <c:v>0.7382259926409549</c:v>
                </c:pt>
                <c:pt idx="217">
                  <c:v>0.74197998667686837</c:v>
                </c:pt>
                <c:pt idx="218">
                  <c:v>0.77854206116566038</c:v>
                </c:pt>
                <c:pt idx="219">
                  <c:v>0.78169196109924621</c:v>
                </c:pt>
                <c:pt idx="220">
                  <c:v>0.78888643253823176</c:v>
                </c:pt>
                <c:pt idx="221">
                  <c:v>0.7902130130250824</c:v>
                </c:pt>
                <c:pt idx="222">
                  <c:v>0.79042946838174089</c:v>
                </c:pt>
                <c:pt idx="223">
                  <c:v>0.79190243321083609</c:v>
                </c:pt>
                <c:pt idx="224">
                  <c:v>0.79300238680812585</c:v>
                </c:pt>
                <c:pt idx="225">
                  <c:v>0.79602867161921687</c:v>
                </c:pt>
                <c:pt idx="226">
                  <c:v>0.80776982094877936</c:v>
                </c:pt>
                <c:pt idx="227">
                  <c:v>0.80941459660013149</c:v>
                </c:pt>
                <c:pt idx="228">
                  <c:v>0.8110655797894053</c:v>
                </c:pt>
                <c:pt idx="229">
                  <c:v>0.81143526816077804</c:v>
                </c:pt>
                <c:pt idx="230">
                  <c:v>0.84871169455226403</c:v>
                </c:pt>
                <c:pt idx="231">
                  <c:v>0.85317294478886641</c:v>
                </c:pt>
                <c:pt idx="232">
                  <c:v>0.85417053188394065</c:v>
                </c:pt>
                <c:pt idx="233">
                  <c:v>0.85468458287966143</c:v>
                </c:pt>
                <c:pt idx="234">
                  <c:v>0.85495509392946922</c:v>
                </c:pt>
                <c:pt idx="235">
                  <c:v>0.87587615037929512</c:v>
                </c:pt>
                <c:pt idx="236">
                  <c:v>0.87885018927198388</c:v>
                </c:pt>
                <c:pt idx="237">
                  <c:v>0.89194990123297624</c:v>
                </c:pt>
                <c:pt idx="238">
                  <c:v>0.89484796003780642</c:v>
                </c:pt>
                <c:pt idx="239">
                  <c:v>0.8965453101351244</c:v>
                </c:pt>
                <c:pt idx="240">
                  <c:v>0.90271803377072968</c:v>
                </c:pt>
                <c:pt idx="241">
                  <c:v>0.90620347966690229</c:v>
                </c:pt>
                <c:pt idx="242">
                  <c:v>0.90896910439381307</c:v>
                </c:pt>
                <c:pt idx="243">
                  <c:v>0.90969464038406667</c:v>
                </c:pt>
                <c:pt idx="244">
                  <c:v>0.91057539249351749</c:v>
                </c:pt>
                <c:pt idx="245">
                  <c:v>0.91197830488396103</c:v>
                </c:pt>
                <c:pt idx="246">
                  <c:v>0.91889346768957381</c:v>
                </c:pt>
                <c:pt idx="247">
                  <c:v>0.92511262794626525</c:v>
                </c:pt>
                <c:pt idx="248">
                  <c:v>0.9349396027645569</c:v>
                </c:pt>
                <c:pt idx="249">
                  <c:v>0.94919318119848139</c:v>
                </c:pt>
                <c:pt idx="250">
                  <c:v>0.94996188342087828</c:v>
                </c:pt>
                <c:pt idx="251">
                  <c:v>0.95617688424476488</c:v>
                </c:pt>
                <c:pt idx="252">
                  <c:v>0.96665687607452455</c:v>
                </c:pt>
                <c:pt idx="253">
                  <c:v>0.97208198825499359</c:v>
                </c:pt>
                <c:pt idx="254">
                  <c:v>0.99350522419445964</c:v>
                </c:pt>
                <c:pt idx="255">
                  <c:v>0.99417980523457439</c:v>
                </c:pt>
                <c:pt idx="256">
                  <c:v>1.0134315166174923</c:v>
                </c:pt>
              </c:numCache>
            </c:numRef>
          </c:xVal>
          <c:yVal>
            <c:numRef>
              <c:f>'Part 3'!$AM$4:$AM$260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A-F347-B9A0-F88AC5CFFB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3'!$AM$4:$AM$260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3'!$AM$4:$AM$260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A-F347-B9A0-F88AC5CF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89503"/>
        <c:axId val="453191231"/>
      </c:scatterChart>
      <c:valAx>
        <c:axId val="4531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1231"/>
        <c:crosses val="autoZero"/>
        <c:crossBetween val="midCat"/>
      </c:valAx>
      <c:valAx>
        <c:axId val="4531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Honeywell Share Price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'Part 1'!$A$2:$A$258</c:f>
              <c:numCache>
                <c:formatCode>m/d/yy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'Part 1'!$E$2:$E$258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6-2E49-82E2-FBA6B520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8655"/>
        <c:axId val="74380383"/>
      </c:lineChart>
      <c:dateAx>
        <c:axId val="7437865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383"/>
        <c:crosses val="autoZero"/>
        <c:auto val="1"/>
        <c:lblOffset val="100"/>
        <c:baseTimeUnit val="days"/>
      </c:dateAx>
      <c:valAx>
        <c:axId val="743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Price,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157"/>
            <c:intercept val="0"/>
            <c:dispRSqr val="0"/>
            <c:dispEq val="0"/>
          </c:trendline>
          <c:cat>
            <c:numRef>
              <c:f>'Part 2'!$A$2:$A$101</c:f>
              <c:numCache>
                <c:formatCode>m/d/yy</c:formatCode>
                <c:ptCount val="100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</c:numCache>
            </c:numRef>
          </c:cat>
          <c:val>
            <c:numRef>
              <c:f>'Part 2'!$C$2:$C$101</c:f>
              <c:numCache>
                <c:formatCode>0.00</c:formatCode>
                <c:ptCount val="100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1B48-83A5-848BB7D4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33855"/>
        <c:axId val="1967562032"/>
      </c:lineChart>
      <c:dateAx>
        <c:axId val="7413385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62032"/>
        <c:crosses val="autoZero"/>
        <c:auto val="1"/>
        <c:lblOffset val="100"/>
        <c:baseTimeUnit val="days"/>
      </c:dateAx>
      <c:valAx>
        <c:axId val="19675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82283464566929E-2"/>
                  <c:y val="-0.26876202974628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3'!$B$4:$B$260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3'!$C$4:$C$260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  <c:pt idx="252">
                  <c:v>116.32</c:v>
                </c:pt>
                <c:pt idx="253">
                  <c:v>115.97</c:v>
                </c:pt>
                <c:pt idx="254">
                  <c:v>119.49</c:v>
                </c:pt>
                <c:pt idx="255">
                  <c:v>119.21</c:v>
                </c:pt>
                <c:pt idx="256">
                  <c:v>119.26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D-754D-BA31-218A1F21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72992"/>
        <c:axId val="1776942256"/>
      </c:scatterChart>
      <c:valAx>
        <c:axId val="17765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42256"/>
        <c:crosses val="autoZero"/>
        <c:crossBetween val="midCat"/>
      </c:valAx>
      <c:valAx>
        <c:axId val="177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Apple:</a:t>
            </a:r>
            <a:r>
              <a:rPr lang="en-US" baseline="0"/>
              <a:t> Residuals vs Predictde Y (Homoscadacity)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3'!$I$3</c:f>
              <c:strCache>
                <c:ptCount val="1"/>
                <c:pt idx="0">
                  <c:v>Resudual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3'!$H$4:$H$255</c:f>
              <c:numCache>
                <c:formatCode>0.00</c:formatCode>
                <c:ptCount val="252"/>
                <c:pt idx="0">
                  <c:v>56.047986370004338</c:v>
                </c:pt>
                <c:pt idx="1">
                  <c:v>56.291699302773544</c:v>
                </c:pt>
                <c:pt idx="2">
                  <c:v>56.535412235542751</c:v>
                </c:pt>
                <c:pt idx="3">
                  <c:v>56.779125168311957</c:v>
                </c:pt>
                <c:pt idx="4">
                  <c:v>57.022838101081156</c:v>
                </c:pt>
                <c:pt idx="5">
                  <c:v>57.266551033850362</c:v>
                </c:pt>
                <c:pt idx="6">
                  <c:v>57.510263966619569</c:v>
                </c:pt>
                <c:pt idx="7">
                  <c:v>57.753976899388775</c:v>
                </c:pt>
                <c:pt idx="8">
                  <c:v>57.997689832157981</c:v>
                </c:pt>
                <c:pt idx="9">
                  <c:v>58.241402764927187</c:v>
                </c:pt>
                <c:pt idx="10">
                  <c:v>58.485115697696394</c:v>
                </c:pt>
                <c:pt idx="11">
                  <c:v>58.7288286304656</c:v>
                </c:pt>
                <c:pt idx="12">
                  <c:v>58.972541563234806</c:v>
                </c:pt>
                <c:pt idx="13">
                  <c:v>59.216254496004012</c:v>
                </c:pt>
                <c:pt idx="14">
                  <c:v>59.459967428773211</c:v>
                </c:pt>
                <c:pt idx="15">
                  <c:v>59.703680361542418</c:v>
                </c:pt>
                <c:pt idx="16">
                  <c:v>59.947393294311624</c:v>
                </c:pt>
                <c:pt idx="17">
                  <c:v>60.19110622708083</c:v>
                </c:pt>
                <c:pt idx="18">
                  <c:v>60.434819159850036</c:v>
                </c:pt>
                <c:pt idx="19">
                  <c:v>60.678532092619243</c:v>
                </c:pt>
                <c:pt idx="20">
                  <c:v>60.922245025388449</c:v>
                </c:pt>
                <c:pt idx="21">
                  <c:v>61.165957958157655</c:v>
                </c:pt>
                <c:pt idx="22">
                  <c:v>61.409670890926861</c:v>
                </c:pt>
                <c:pt idx="23">
                  <c:v>61.653383823696061</c:v>
                </c:pt>
                <c:pt idx="24">
                  <c:v>61.897096756465267</c:v>
                </c:pt>
                <c:pt idx="25">
                  <c:v>62.140809689234473</c:v>
                </c:pt>
                <c:pt idx="26">
                  <c:v>62.384522622003679</c:v>
                </c:pt>
                <c:pt idx="27">
                  <c:v>62.628235554772886</c:v>
                </c:pt>
                <c:pt idx="28">
                  <c:v>62.871948487542092</c:v>
                </c:pt>
                <c:pt idx="29">
                  <c:v>63.115661420311298</c:v>
                </c:pt>
                <c:pt idx="30">
                  <c:v>63.359374353080504</c:v>
                </c:pt>
                <c:pt idx="31">
                  <c:v>63.60308728584971</c:v>
                </c:pt>
                <c:pt idx="32">
                  <c:v>63.84680021861891</c:v>
                </c:pt>
                <c:pt idx="33">
                  <c:v>64.090513151388123</c:v>
                </c:pt>
                <c:pt idx="34">
                  <c:v>64.334226084157322</c:v>
                </c:pt>
                <c:pt idx="35">
                  <c:v>64.577939016926535</c:v>
                </c:pt>
                <c:pt idx="36">
                  <c:v>64.821651949695735</c:v>
                </c:pt>
                <c:pt idx="37">
                  <c:v>65.065364882464934</c:v>
                </c:pt>
                <c:pt idx="38">
                  <c:v>65.309077815234147</c:v>
                </c:pt>
                <c:pt idx="39">
                  <c:v>65.552790748003346</c:v>
                </c:pt>
                <c:pt idx="40">
                  <c:v>65.79650368077256</c:v>
                </c:pt>
                <c:pt idx="41">
                  <c:v>66.040216613541759</c:v>
                </c:pt>
                <c:pt idx="42">
                  <c:v>66.283929546310972</c:v>
                </c:pt>
                <c:pt idx="43">
                  <c:v>66.527642479080171</c:v>
                </c:pt>
                <c:pt idx="44">
                  <c:v>66.771355411849385</c:v>
                </c:pt>
                <c:pt idx="45">
                  <c:v>67.015068344618584</c:v>
                </c:pt>
                <c:pt idx="46">
                  <c:v>67.258781277387783</c:v>
                </c:pt>
                <c:pt idx="47">
                  <c:v>67.502494210156996</c:v>
                </c:pt>
                <c:pt idx="48">
                  <c:v>67.746207142926195</c:v>
                </c:pt>
                <c:pt idx="49">
                  <c:v>67.989920075695409</c:v>
                </c:pt>
                <c:pt idx="50">
                  <c:v>68.233633008464608</c:v>
                </c:pt>
                <c:pt idx="51">
                  <c:v>68.477345941233821</c:v>
                </c:pt>
                <c:pt idx="52">
                  <c:v>68.72105887400302</c:v>
                </c:pt>
                <c:pt idx="53">
                  <c:v>68.964771806772234</c:v>
                </c:pt>
                <c:pt idx="54">
                  <c:v>69.208484739541433</c:v>
                </c:pt>
                <c:pt idx="55">
                  <c:v>69.452197672310632</c:v>
                </c:pt>
                <c:pt idx="56">
                  <c:v>69.695910605079845</c:v>
                </c:pt>
                <c:pt idx="57">
                  <c:v>69.939623537849059</c:v>
                </c:pt>
                <c:pt idx="58">
                  <c:v>70.183336470618258</c:v>
                </c:pt>
                <c:pt idx="59">
                  <c:v>70.427049403387457</c:v>
                </c:pt>
                <c:pt idx="60">
                  <c:v>70.67076233615667</c:v>
                </c:pt>
                <c:pt idx="61">
                  <c:v>70.914475268925869</c:v>
                </c:pt>
                <c:pt idx="62">
                  <c:v>71.158188201695083</c:v>
                </c:pt>
                <c:pt idx="63">
                  <c:v>71.401901134464282</c:v>
                </c:pt>
                <c:pt idx="64">
                  <c:v>71.645614067233495</c:v>
                </c:pt>
                <c:pt idx="65">
                  <c:v>71.889327000002694</c:v>
                </c:pt>
                <c:pt idx="66">
                  <c:v>72.133039932771908</c:v>
                </c:pt>
                <c:pt idx="67">
                  <c:v>72.376752865541107</c:v>
                </c:pt>
                <c:pt idx="68">
                  <c:v>72.620465798310306</c:v>
                </c:pt>
                <c:pt idx="69">
                  <c:v>72.864178731079519</c:v>
                </c:pt>
                <c:pt idx="70">
                  <c:v>73.107891663848719</c:v>
                </c:pt>
                <c:pt idx="71">
                  <c:v>73.351604596617932</c:v>
                </c:pt>
                <c:pt idx="72">
                  <c:v>73.595317529387131</c:v>
                </c:pt>
                <c:pt idx="73">
                  <c:v>73.83903046215633</c:v>
                </c:pt>
                <c:pt idx="74">
                  <c:v>74.082743394925544</c:v>
                </c:pt>
                <c:pt idx="75">
                  <c:v>74.326456327694757</c:v>
                </c:pt>
                <c:pt idx="76">
                  <c:v>74.570169260463956</c:v>
                </c:pt>
                <c:pt idx="77">
                  <c:v>74.813882193233155</c:v>
                </c:pt>
                <c:pt idx="78">
                  <c:v>75.057595126002369</c:v>
                </c:pt>
                <c:pt idx="79">
                  <c:v>75.301308058771568</c:v>
                </c:pt>
                <c:pt idx="80">
                  <c:v>75.545020991540781</c:v>
                </c:pt>
                <c:pt idx="81">
                  <c:v>75.78873392430998</c:v>
                </c:pt>
                <c:pt idx="82">
                  <c:v>76.032446857079179</c:v>
                </c:pt>
                <c:pt idx="83">
                  <c:v>76.276159789848393</c:v>
                </c:pt>
                <c:pt idx="84">
                  <c:v>76.519872722617606</c:v>
                </c:pt>
                <c:pt idx="85">
                  <c:v>76.763585655386805</c:v>
                </c:pt>
                <c:pt idx="86">
                  <c:v>77.007298588156004</c:v>
                </c:pt>
                <c:pt idx="87">
                  <c:v>77.251011520925218</c:v>
                </c:pt>
                <c:pt idx="88">
                  <c:v>77.494724453694417</c:v>
                </c:pt>
                <c:pt idx="89">
                  <c:v>77.73843738646363</c:v>
                </c:pt>
                <c:pt idx="90">
                  <c:v>77.982150319232829</c:v>
                </c:pt>
                <c:pt idx="91">
                  <c:v>78.225863252002043</c:v>
                </c:pt>
                <c:pt idx="92">
                  <c:v>78.469576184771242</c:v>
                </c:pt>
                <c:pt idx="93">
                  <c:v>78.713289117540455</c:v>
                </c:pt>
                <c:pt idx="94">
                  <c:v>78.957002050309654</c:v>
                </c:pt>
                <c:pt idx="95">
                  <c:v>79.200714983078853</c:v>
                </c:pt>
                <c:pt idx="96">
                  <c:v>79.444427915848067</c:v>
                </c:pt>
                <c:pt idx="97">
                  <c:v>79.688140848617266</c:v>
                </c:pt>
                <c:pt idx="98">
                  <c:v>79.931853781386479</c:v>
                </c:pt>
                <c:pt idx="99">
                  <c:v>80.175566714155678</c:v>
                </c:pt>
                <c:pt idx="100">
                  <c:v>80.419279646924892</c:v>
                </c:pt>
                <c:pt idx="101">
                  <c:v>80.662992579694091</c:v>
                </c:pt>
                <c:pt idx="102">
                  <c:v>80.906705512463304</c:v>
                </c:pt>
                <c:pt idx="103">
                  <c:v>81.150418445232503</c:v>
                </c:pt>
                <c:pt idx="104">
                  <c:v>81.394131378001703</c:v>
                </c:pt>
                <c:pt idx="105">
                  <c:v>81.637844310770916</c:v>
                </c:pt>
                <c:pt idx="106">
                  <c:v>81.881557243540115</c:v>
                </c:pt>
                <c:pt idx="107">
                  <c:v>82.125270176309328</c:v>
                </c:pt>
                <c:pt idx="108">
                  <c:v>82.368983109078528</c:v>
                </c:pt>
                <c:pt idx="109">
                  <c:v>82.612696041847741</c:v>
                </c:pt>
                <c:pt idx="110">
                  <c:v>82.85640897461694</c:v>
                </c:pt>
                <c:pt idx="111">
                  <c:v>83.100121907386153</c:v>
                </c:pt>
                <c:pt idx="112">
                  <c:v>83.343834840155353</c:v>
                </c:pt>
                <c:pt idx="113">
                  <c:v>83.587547772924552</c:v>
                </c:pt>
                <c:pt idx="114">
                  <c:v>83.831260705693765</c:v>
                </c:pt>
                <c:pt idx="115">
                  <c:v>84.074973638462978</c:v>
                </c:pt>
                <c:pt idx="116">
                  <c:v>84.318686571232178</c:v>
                </c:pt>
                <c:pt idx="117">
                  <c:v>84.562399504001377</c:v>
                </c:pt>
                <c:pt idx="118">
                  <c:v>84.80611243677059</c:v>
                </c:pt>
                <c:pt idx="119">
                  <c:v>85.049825369539789</c:v>
                </c:pt>
                <c:pt idx="120">
                  <c:v>85.293538302309003</c:v>
                </c:pt>
                <c:pt idx="121">
                  <c:v>85.537251235078202</c:v>
                </c:pt>
                <c:pt idx="122">
                  <c:v>85.780964167847401</c:v>
                </c:pt>
                <c:pt idx="123">
                  <c:v>86.024677100616614</c:v>
                </c:pt>
                <c:pt idx="124">
                  <c:v>86.268390033385828</c:v>
                </c:pt>
                <c:pt idx="125">
                  <c:v>86.512102966155027</c:v>
                </c:pt>
                <c:pt idx="126">
                  <c:v>86.755815898924226</c:v>
                </c:pt>
                <c:pt idx="127">
                  <c:v>86.999528831693439</c:v>
                </c:pt>
                <c:pt idx="128">
                  <c:v>87.243241764462638</c:v>
                </c:pt>
                <c:pt idx="129">
                  <c:v>87.486954697231852</c:v>
                </c:pt>
                <c:pt idx="130">
                  <c:v>87.730667630001051</c:v>
                </c:pt>
                <c:pt idx="131">
                  <c:v>87.97438056277025</c:v>
                </c:pt>
                <c:pt idx="132">
                  <c:v>88.218093495539463</c:v>
                </c:pt>
                <c:pt idx="133">
                  <c:v>88.461806428308677</c:v>
                </c:pt>
                <c:pt idx="134">
                  <c:v>88.705519361077876</c:v>
                </c:pt>
                <c:pt idx="135">
                  <c:v>88.949232293847075</c:v>
                </c:pt>
                <c:pt idx="136">
                  <c:v>89.192945226616288</c:v>
                </c:pt>
                <c:pt idx="137">
                  <c:v>89.436658159385487</c:v>
                </c:pt>
                <c:pt idx="138">
                  <c:v>89.680371092154701</c:v>
                </c:pt>
                <c:pt idx="139">
                  <c:v>89.9240840249239</c:v>
                </c:pt>
                <c:pt idx="140">
                  <c:v>90.167796957693099</c:v>
                </c:pt>
                <c:pt idx="141">
                  <c:v>90.411509890462312</c:v>
                </c:pt>
                <c:pt idx="142">
                  <c:v>90.655222823231526</c:v>
                </c:pt>
                <c:pt idx="143">
                  <c:v>90.898935756000725</c:v>
                </c:pt>
                <c:pt idx="144">
                  <c:v>91.142648688769924</c:v>
                </c:pt>
                <c:pt idx="145">
                  <c:v>91.386361621539137</c:v>
                </c:pt>
                <c:pt idx="146">
                  <c:v>91.630074554308337</c:v>
                </c:pt>
                <c:pt idx="147">
                  <c:v>91.87378748707755</c:v>
                </c:pt>
                <c:pt idx="148">
                  <c:v>92.117500419846749</c:v>
                </c:pt>
                <c:pt idx="149">
                  <c:v>92.361213352615948</c:v>
                </c:pt>
                <c:pt idx="150">
                  <c:v>92.604926285385162</c:v>
                </c:pt>
                <c:pt idx="151">
                  <c:v>92.848639218154375</c:v>
                </c:pt>
                <c:pt idx="152">
                  <c:v>93.092352150923574</c:v>
                </c:pt>
                <c:pt idx="153">
                  <c:v>93.336065083692773</c:v>
                </c:pt>
                <c:pt idx="154">
                  <c:v>93.579778016461987</c:v>
                </c:pt>
                <c:pt idx="155">
                  <c:v>93.8234909492312</c:v>
                </c:pt>
                <c:pt idx="156">
                  <c:v>94.067203882000399</c:v>
                </c:pt>
                <c:pt idx="157">
                  <c:v>94.310916814769598</c:v>
                </c:pt>
                <c:pt idx="158">
                  <c:v>94.554629747538797</c:v>
                </c:pt>
                <c:pt idx="159">
                  <c:v>94.798342680308011</c:v>
                </c:pt>
                <c:pt idx="160">
                  <c:v>95.042055613077224</c:v>
                </c:pt>
                <c:pt idx="161">
                  <c:v>95.285768545846423</c:v>
                </c:pt>
                <c:pt idx="162">
                  <c:v>95.529481478615622</c:v>
                </c:pt>
                <c:pt idx="163">
                  <c:v>95.773194411384836</c:v>
                </c:pt>
                <c:pt idx="164">
                  <c:v>96.016907344154049</c:v>
                </c:pt>
                <c:pt idx="165">
                  <c:v>96.260620276923248</c:v>
                </c:pt>
                <c:pt idx="166">
                  <c:v>96.504333209692447</c:v>
                </c:pt>
                <c:pt idx="167">
                  <c:v>96.748046142461646</c:v>
                </c:pt>
                <c:pt idx="168">
                  <c:v>96.99175907523086</c:v>
                </c:pt>
                <c:pt idx="169">
                  <c:v>97.235472008000073</c:v>
                </c:pt>
                <c:pt idx="170">
                  <c:v>97.479184940769272</c:v>
                </c:pt>
                <c:pt idx="171">
                  <c:v>97.722897873538471</c:v>
                </c:pt>
                <c:pt idx="172">
                  <c:v>97.966610806307685</c:v>
                </c:pt>
                <c:pt idx="173">
                  <c:v>98.210323739076898</c:v>
                </c:pt>
                <c:pt idx="174">
                  <c:v>98.454036671846097</c:v>
                </c:pt>
                <c:pt idx="175">
                  <c:v>98.697749604615296</c:v>
                </c:pt>
                <c:pt idx="176">
                  <c:v>98.941462537384496</c:v>
                </c:pt>
                <c:pt idx="177">
                  <c:v>99.185175470153709</c:v>
                </c:pt>
                <c:pt idx="178">
                  <c:v>99.428888402922922</c:v>
                </c:pt>
                <c:pt idx="179">
                  <c:v>99.672601335692121</c:v>
                </c:pt>
                <c:pt idx="180">
                  <c:v>99.916314268461321</c:v>
                </c:pt>
                <c:pt idx="181">
                  <c:v>100.16002720123053</c:v>
                </c:pt>
                <c:pt idx="182">
                  <c:v>100.40374013399975</c:v>
                </c:pt>
                <c:pt idx="183">
                  <c:v>100.64745306676895</c:v>
                </c:pt>
                <c:pt idx="184">
                  <c:v>100.89116599953815</c:v>
                </c:pt>
                <c:pt idx="185">
                  <c:v>101.13487893230734</c:v>
                </c:pt>
                <c:pt idx="186">
                  <c:v>101.37859186507656</c:v>
                </c:pt>
                <c:pt idx="187">
                  <c:v>101.62230479784577</c:v>
                </c:pt>
                <c:pt idx="188">
                  <c:v>101.86601773061497</c:v>
                </c:pt>
                <c:pt idx="189">
                  <c:v>102.10973066338417</c:v>
                </c:pt>
                <c:pt idx="190">
                  <c:v>102.35344359615338</c:v>
                </c:pt>
                <c:pt idx="191">
                  <c:v>102.5971565289226</c:v>
                </c:pt>
                <c:pt idx="192">
                  <c:v>102.8408694616918</c:v>
                </c:pt>
                <c:pt idx="193">
                  <c:v>103.08458239446099</c:v>
                </c:pt>
                <c:pt idx="194">
                  <c:v>103.32829532723019</c:v>
                </c:pt>
                <c:pt idx="195">
                  <c:v>103.57200825999941</c:v>
                </c:pt>
                <c:pt idx="196">
                  <c:v>103.81572119276862</c:v>
                </c:pt>
                <c:pt idx="197">
                  <c:v>104.05943412553782</c:v>
                </c:pt>
                <c:pt idx="198">
                  <c:v>104.30314705830702</c:v>
                </c:pt>
                <c:pt idx="199">
                  <c:v>104.54685999107623</c:v>
                </c:pt>
                <c:pt idx="200">
                  <c:v>104.79057292384545</c:v>
                </c:pt>
                <c:pt idx="201">
                  <c:v>105.03428585661464</c:v>
                </c:pt>
                <c:pt idx="202">
                  <c:v>105.27799878938384</c:v>
                </c:pt>
                <c:pt idx="203">
                  <c:v>105.52171172215304</c:v>
                </c:pt>
                <c:pt idx="204">
                  <c:v>105.76542465492226</c:v>
                </c:pt>
                <c:pt idx="205">
                  <c:v>106.00913758769147</c:v>
                </c:pt>
                <c:pt idx="206">
                  <c:v>106.25285052046067</c:v>
                </c:pt>
                <c:pt idx="207">
                  <c:v>106.49656345322987</c:v>
                </c:pt>
                <c:pt idx="208">
                  <c:v>106.74027638599908</c:v>
                </c:pt>
                <c:pt idx="209">
                  <c:v>106.98398931876829</c:v>
                </c:pt>
                <c:pt idx="210">
                  <c:v>107.22770225153749</c:v>
                </c:pt>
                <c:pt idx="211">
                  <c:v>107.47141518430669</c:v>
                </c:pt>
                <c:pt idx="212">
                  <c:v>107.71512811707591</c:v>
                </c:pt>
                <c:pt idx="213">
                  <c:v>107.95884104984511</c:v>
                </c:pt>
                <c:pt idx="214">
                  <c:v>108.20255398261432</c:v>
                </c:pt>
                <c:pt idx="215">
                  <c:v>108.44626691538352</c:v>
                </c:pt>
                <c:pt idx="216">
                  <c:v>108.68997984815272</c:v>
                </c:pt>
                <c:pt idx="217">
                  <c:v>108.93369278092193</c:v>
                </c:pt>
                <c:pt idx="218">
                  <c:v>109.17740571369114</c:v>
                </c:pt>
                <c:pt idx="219">
                  <c:v>109.42111864646034</c:v>
                </c:pt>
                <c:pt idx="220">
                  <c:v>109.66483157922954</c:v>
                </c:pt>
                <c:pt idx="221">
                  <c:v>109.90854451199876</c:v>
                </c:pt>
                <c:pt idx="222">
                  <c:v>110.15225744476795</c:v>
                </c:pt>
                <c:pt idx="223">
                  <c:v>110.39597037753717</c:v>
                </c:pt>
                <c:pt idx="224">
                  <c:v>110.63968331030637</c:v>
                </c:pt>
                <c:pt idx="225">
                  <c:v>110.88339624307557</c:v>
                </c:pt>
                <c:pt idx="226">
                  <c:v>111.12710917584478</c:v>
                </c:pt>
                <c:pt idx="227">
                  <c:v>111.37082210861399</c:v>
                </c:pt>
                <c:pt idx="228">
                  <c:v>111.61453504138319</c:v>
                </c:pt>
                <c:pt idx="229">
                  <c:v>111.85824797415239</c:v>
                </c:pt>
                <c:pt idx="230">
                  <c:v>112.1019609069216</c:v>
                </c:pt>
                <c:pt idx="231">
                  <c:v>112.34567383969082</c:v>
                </c:pt>
                <c:pt idx="232">
                  <c:v>112.58938677246002</c:v>
                </c:pt>
                <c:pt idx="233">
                  <c:v>112.83309970522922</c:v>
                </c:pt>
                <c:pt idx="234">
                  <c:v>113.07681263799842</c:v>
                </c:pt>
                <c:pt idx="235">
                  <c:v>113.32052557076763</c:v>
                </c:pt>
                <c:pt idx="236">
                  <c:v>113.56423850353684</c:v>
                </c:pt>
                <c:pt idx="237">
                  <c:v>113.80795143630604</c:v>
                </c:pt>
                <c:pt idx="238">
                  <c:v>114.05166436907524</c:v>
                </c:pt>
                <c:pt idx="239">
                  <c:v>114.29537730184445</c:v>
                </c:pt>
                <c:pt idx="240">
                  <c:v>114.53909023461367</c:v>
                </c:pt>
                <c:pt idx="241">
                  <c:v>114.78280316738287</c:v>
                </c:pt>
                <c:pt idx="242">
                  <c:v>115.02651610015207</c:v>
                </c:pt>
                <c:pt idx="243">
                  <c:v>115.27022903292126</c:v>
                </c:pt>
                <c:pt idx="244">
                  <c:v>115.51394196569048</c:v>
                </c:pt>
                <c:pt idx="245">
                  <c:v>115.75765489845969</c:v>
                </c:pt>
                <c:pt idx="246">
                  <c:v>116.00136783122889</c:v>
                </c:pt>
                <c:pt idx="247">
                  <c:v>116.24508076399809</c:v>
                </c:pt>
                <c:pt idx="248">
                  <c:v>116.4887936967673</c:v>
                </c:pt>
                <c:pt idx="249">
                  <c:v>116.73250662953652</c:v>
                </c:pt>
                <c:pt idx="250">
                  <c:v>116.97621956230572</c:v>
                </c:pt>
                <c:pt idx="251">
                  <c:v>117.21993249507491</c:v>
                </c:pt>
              </c:numCache>
            </c:numRef>
          </c:xVal>
          <c:yVal>
            <c:numRef>
              <c:f>'Part 3'!$I$4:$I$255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FB4E-A6E5-2A78B3F6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29328"/>
        <c:axId val="1917366608"/>
      </c:scatterChart>
      <c:valAx>
        <c:axId val="17764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66608"/>
        <c:crosses val="autoZero"/>
        <c:crossBetween val="midCat"/>
      </c:valAx>
      <c:valAx>
        <c:axId val="19173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Apple: Residuals vs X (Test of Independace)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3'!$I$3</c:f>
              <c:strCache>
                <c:ptCount val="1"/>
                <c:pt idx="0">
                  <c:v>Resudual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3'!$B$4:$B$260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3'!$I$4:$I$255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A-1F45-BF4E-EA32BE5B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29328"/>
        <c:axId val="1917366608"/>
      </c:scatterChart>
      <c:valAx>
        <c:axId val="17764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66608"/>
        <c:crosses val="autoZero"/>
        <c:crossBetween val="midCat"/>
      </c:valAx>
      <c:valAx>
        <c:axId val="19173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Apple (For Normality)</a:t>
            </a:r>
          </a:p>
        </c:rich>
      </c:tx>
      <c:layout>
        <c:manualLayout>
          <c:xMode val="edge"/>
          <c:yMode val="edge"/>
          <c:x val="0.18542422162825978"/>
          <c:y val="2.21402214022140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'Part 3'!$E$16:$E$31</c:f>
              <c:strCache>
                <c:ptCount val="16"/>
                <c:pt idx="0">
                  <c:v>-22.93434425</c:v>
                </c:pt>
                <c:pt idx="1">
                  <c:v>-19.52648975</c:v>
                </c:pt>
                <c:pt idx="2">
                  <c:v>-16.11863524</c:v>
                </c:pt>
                <c:pt idx="3">
                  <c:v>-12.71078073</c:v>
                </c:pt>
                <c:pt idx="4">
                  <c:v>-9.302926226</c:v>
                </c:pt>
                <c:pt idx="5">
                  <c:v>-5.89507172</c:v>
                </c:pt>
                <c:pt idx="6">
                  <c:v>-2.487217213</c:v>
                </c:pt>
                <c:pt idx="7">
                  <c:v>0.920637293</c:v>
                </c:pt>
                <c:pt idx="8">
                  <c:v>4.3284918</c:v>
                </c:pt>
                <c:pt idx="9">
                  <c:v>7.736346306</c:v>
                </c:pt>
                <c:pt idx="10">
                  <c:v>11.14420081</c:v>
                </c:pt>
                <c:pt idx="11">
                  <c:v>14.55205532</c:v>
                </c:pt>
                <c:pt idx="12">
                  <c:v>17.95990983</c:v>
                </c:pt>
                <c:pt idx="13">
                  <c:v>21.36776433</c:v>
                </c:pt>
                <c:pt idx="14">
                  <c:v>24.77561884</c:v>
                </c:pt>
                <c:pt idx="15">
                  <c:v>More</c:v>
                </c:pt>
              </c:strCache>
            </c:strRef>
          </c:cat>
          <c:val>
            <c:numRef>
              <c:f>'Part 3'!$F$16:$F$31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49</c:v>
                </c:pt>
                <c:pt idx="10">
                  <c:v>41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8-5C47-8FC2-E3155EEC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81504"/>
        <c:axId val="1967761152"/>
      </c:barChart>
      <c:catAx>
        <c:axId val="17768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761152"/>
        <c:crosses val="autoZero"/>
        <c:auto val="1"/>
        <c:lblAlgn val="ctr"/>
        <c:lblOffset val="100"/>
        <c:noMultiLvlLbl val="0"/>
      </c:catAx>
      <c:valAx>
        <c:axId val="196776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881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Apple:</a:t>
            </a:r>
            <a:r>
              <a:rPr lang="en-US" baseline="0"/>
              <a:t> Normal Probability Plot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3'!$P$4:$P$260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3'!$M$4:$M$260</c:f>
              <c:numCache>
                <c:formatCode>0.00</c:formatCode>
                <c:ptCount val="257"/>
                <c:pt idx="0">
                  <c:v>-2.3299427381924516</c:v>
                </c:pt>
                <c:pt idx="1">
                  <c:v>-2.1832738786370016</c:v>
                </c:pt>
                <c:pt idx="2">
                  <c:v>-2.1261912889125876</c:v>
                </c:pt>
                <c:pt idx="3">
                  <c:v>-2.089193838546608</c:v>
                </c:pt>
                <c:pt idx="4">
                  <c:v>-2.0133178850146116</c:v>
                </c:pt>
                <c:pt idx="5">
                  <c:v>-1.8500049345790459</c:v>
                </c:pt>
                <c:pt idx="6">
                  <c:v>-1.8439453732808442</c:v>
                </c:pt>
                <c:pt idx="7">
                  <c:v>-1.7912027156663044</c:v>
                </c:pt>
                <c:pt idx="8">
                  <c:v>-1.7695010815247763</c:v>
                </c:pt>
                <c:pt idx="9">
                  <c:v>-1.7595647278985449</c:v>
                </c:pt>
                <c:pt idx="10">
                  <c:v>-1.7294927343363018</c:v>
                </c:pt>
                <c:pt idx="11">
                  <c:v>-1.7246082685926607</c:v>
                </c:pt>
                <c:pt idx="12">
                  <c:v>-1.7236263025908538</c:v>
                </c:pt>
                <c:pt idx="13">
                  <c:v>-1.6974309613749008</c:v>
                </c:pt>
                <c:pt idx="14">
                  <c:v>-1.6917183677789369</c:v>
                </c:pt>
                <c:pt idx="15">
                  <c:v>-1.623750040219158</c:v>
                </c:pt>
                <c:pt idx="16">
                  <c:v>-1.6064185203784886</c:v>
                </c:pt>
                <c:pt idx="17">
                  <c:v>-1.5918232091873679</c:v>
                </c:pt>
                <c:pt idx="18">
                  <c:v>-1.5831444239859249</c:v>
                </c:pt>
                <c:pt idx="19">
                  <c:v>-1.5598379489673604</c:v>
                </c:pt>
                <c:pt idx="20">
                  <c:v>-1.5593505871233659</c:v>
                </c:pt>
                <c:pt idx="21">
                  <c:v>-1.5548759546489552</c:v>
                </c:pt>
                <c:pt idx="22">
                  <c:v>-1.5513333587003955</c:v>
                </c:pt>
                <c:pt idx="23">
                  <c:v>-1.5177187691895933</c:v>
                </c:pt>
                <c:pt idx="24">
                  <c:v>-1.4845848703105924</c:v>
                </c:pt>
                <c:pt idx="25">
                  <c:v>-1.4529200577123202</c:v>
                </c:pt>
                <c:pt idx="26">
                  <c:v>-1.4521631935559172</c:v>
                </c:pt>
                <c:pt idx="27">
                  <c:v>-1.4324126569103004</c:v>
                </c:pt>
                <c:pt idx="28">
                  <c:v>-1.4034965195343303</c:v>
                </c:pt>
                <c:pt idx="29">
                  <c:v>-1.3875258041070182</c:v>
                </c:pt>
                <c:pt idx="30">
                  <c:v>-1.3258674407713007</c:v>
                </c:pt>
                <c:pt idx="31">
                  <c:v>-1.3128832353360604</c:v>
                </c:pt>
                <c:pt idx="32">
                  <c:v>-1.2603325898575646</c:v>
                </c:pt>
                <c:pt idx="33">
                  <c:v>-1.2404788172233778</c:v>
                </c:pt>
                <c:pt idx="34">
                  <c:v>-1.2225640818456962</c:v>
                </c:pt>
                <c:pt idx="35">
                  <c:v>-1.1907464469313103</c:v>
                </c:pt>
                <c:pt idx="36">
                  <c:v>-1.1883835228978261</c:v>
                </c:pt>
                <c:pt idx="37">
                  <c:v>-1.1352884453689027</c:v>
                </c:pt>
                <c:pt idx="38">
                  <c:v>-1.1322201351915602</c:v>
                </c:pt>
                <c:pt idx="39">
                  <c:v>-1.1003595834426467</c:v>
                </c:pt>
                <c:pt idx="40">
                  <c:v>-1.0642882948191945</c:v>
                </c:pt>
                <c:pt idx="41">
                  <c:v>-1.0524744301506668</c:v>
                </c:pt>
                <c:pt idx="42">
                  <c:v>-1.0523627909228239</c:v>
                </c:pt>
                <c:pt idx="43">
                  <c:v>-1.0359824872297141</c:v>
                </c:pt>
                <c:pt idx="44">
                  <c:v>-1.0316863486184016</c:v>
                </c:pt>
                <c:pt idx="45">
                  <c:v>-1.0292911765795494</c:v>
                </c:pt>
                <c:pt idx="46">
                  <c:v>-1.0206377522051389</c:v>
                </c:pt>
                <c:pt idx="47">
                  <c:v>-1.0124592034729738</c:v>
                </c:pt>
                <c:pt idx="48">
                  <c:v>-1.010472504002393</c:v>
                </c:pt>
                <c:pt idx="49">
                  <c:v>-0.99009720251572353</c:v>
                </c:pt>
                <c:pt idx="50">
                  <c:v>-0.97714806296076484</c:v>
                </c:pt>
                <c:pt idx="51">
                  <c:v>-0.96808687710144792</c:v>
                </c:pt>
                <c:pt idx="52">
                  <c:v>-0.95685962888634402</c:v>
                </c:pt>
                <c:pt idx="53">
                  <c:v>-0.9416448565358736</c:v>
                </c:pt>
                <c:pt idx="54">
                  <c:v>-0.94121848395210628</c:v>
                </c:pt>
                <c:pt idx="55">
                  <c:v>-0.93245413143321343</c:v>
                </c:pt>
                <c:pt idx="56">
                  <c:v>-0.91533095304692269</c:v>
                </c:pt>
                <c:pt idx="57">
                  <c:v>-0.88309982614399141</c:v>
                </c:pt>
                <c:pt idx="58">
                  <c:v>-0.85369005779442031</c:v>
                </c:pt>
                <c:pt idx="59">
                  <c:v>-0.84491802845066066</c:v>
                </c:pt>
                <c:pt idx="60">
                  <c:v>-0.83962034561879195</c:v>
                </c:pt>
                <c:pt idx="61">
                  <c:v>-0.83259888826358264</c:v>
                </c:pt>
                <c:pt idx="62">
                  <c:v>-0.82007551179236748</c:v>
                </c:pt>
                <c:pt idx="63">
                  <c:v>-0.81659346634222774</c:v>
                </c:pt>
                <c:pt idx="64">
                  <c:v>-0.78396717939852945</c:v>
                </c:pt>
                <c:pt idx="65">
                  <c:v>-0.77856938057705638</c:v>
                </c:pt>
                <c:pt idx="66">
                  <c:v>-0.74468474157916964</c:v>
                </c:pt>
                <c:pt idx="67">
                  <c:v>-0.70745206097815583</c:v>
                </c:pt>
                <c:pt idx="68">
                  <c:v>-0.70269085250159025</c:v>
                </c:pt>
                <c:pt idx="69">
                  <c:v>-0.70072258570253687</c:v>
                </c:pt>
                <c:pt idx="70">
                  <c:v>-0.68570489782543531</c:v>
                </c:pt>
                <c:pt idx="71">
                  <c:v>-0.67868955858499402</c:v>
                </c:pt>
                <c:pt idx="72">
                  <c:v>-0.65624353708051364</c:v>
                </c:pt>
                <c:pt idx="73">
                  <c:v>-0.65268301976828125</c:v>
                </c:pt>
                <c:pt idx="74">
                  <c:v>-0.63397392485534354</c:v>
                </c:pt>
                <c:pt idx="75">
                  <c:v>-0.63140675006626745</c:v>
                </c:pt>
                <c:pt idx="76">
                  <c:v>-0.58085388094004464</c:v>
                </c:pt>
                <c:pt idx="77">
                  <c:v>-0.57835541483803643</c:v>
                </c:pt>
                <c:pt idx="78">
                  <c:v>-0.55578273686924573</c:v>
                </c:pt>
                <c:pt idx="79">
                  <c:v>-0.534568892253237</c:v>
                </c:pt>
                <c:pt idx="80">
                  <c:v>-0.529521424511599</c:v>
                </c:pt>
                <c:pt idx="81">
                  <c:v>-0.5032894714575441</c:v>
                </c:pt>
                <c:pt idx="82">
                  <c:v>-0.49741225396855077</c:v>
                </c:pt>
                <c:pt idx="83">
                  <c:v>-0.49006139857765613</c:v>
                </c:pt>
                <c:pt idx="84">
                  <c:v>-0.47475331808753518</c:v>
                </c:pt>
                <c:pt idx="85">
                  <c:v>-0.46530422558155354</c:v>
                </c:pt>
                <c:pt idx="86">
                  <c:v>-0.45787578354130887</c:v>
                </c:pt>
                <c:pt idx="87">
                  <c:v>-0.4440092431973463</c:v>
                </c:pt>
                <c:pt idx="88">
                  <c:v>-0.43896807963973555</c:v>
                </c:pt>
                <c:pt idx="89">
                  <c:v>-0.43786835973367627</c:v>
                </c:pt>
                <c:pt idx="90">
                  <c:v>-0.4246097853941469</c:v>
                </c:pt>
                <c:pt idx="91">
                  <c:v>-0.4230858927776952</c:v>
                </c:pt>
                <c:pt idx="92">
                  <c:v>-0.37915058561132758</c:v>
                </c:pt>
                <c:pt idx="93">
                  <c:v>-0.35743619638485929</c:v>
                </c:pt>
                <c:pt idx="94">
                  <c:v>-0.34780138475219213</c:v>
                </c:pt>
                <c:pt idx="95">
                  <c:v>-0.32244552651455061</c:v>
                </c:pt>
                <c:pt idx="96">
                  <c:v>-0.31683129123498538</c:v>
                </c:pt>
                <c:pt idx="97">
                  <c:v>-0.26833290235732205</c:v>
                </c:pt>
                <c:pt idx="98">
                  <c:v>-0.26469216754405028</c:v>
                </c:pt>
                <c:pt idx="99">
                  <c:v>-0.25551913327308762</c:v>
                </c:pt>
                <c:pt idx="100">
                  <c:v>-0.25269203824615122</c:v>
                </c:pt>
                <c:pt idx="101">
                  <c:v>-0.20681489046701215</c:v>
                </c:pt>
                <c:pt idx="102">
                  <c:v>-0.20137975339303124</c:v>
                </c:pt>
                <c:pt idx="103">
                  <c:v>-0.2011352602577251</c:v>
                </c:pt>
                <c:pt idx="104">
                  <c:v>-0.18814846743235844</c:v>
                </c:pt>
                <c:pt idx="105">
                  <c:v>-0.18257576775058745</c:v>
                </c:pt>
                <c:pt idx="106">
                  <c:v>-0.17974920456728008</c:v>
                </c:pt>
                <c:pt idx="107">
                  <c:v>-0.17668217566814037</c:v>
                </c:pt>
                <c:pt idx="108">
                  <c:v>-0.17504720217318856</c:v>
                </c:pt>
                <c:pt idx="109">
                  <c:v>-0.16589993931336564</c:v>
                </c:pt>
                <c:pt idx="110">
                  <c:v>-0.1566391242869016</c:v>
                </c:pt>
                <c:pt idx="111">
                  <c:v>-0.12754285319579592</c:v>
                </c:pt>
                <c:pt idx="112">
                  <c:v>-0.11859903620836455</c:v>
                </c:pt>
                <c:pt idx="113">
                  <c:v>-0.11637083469999163</c:v>
                </c:pt>
                <c:pt idx="114">
                  <c:v>-0.11079693483477018</c:v>
                </c:pt>
                <c:pt idx="115">
                  <c:v>-9.5114605999863058E-2</c:v>
                </c:pt>
                <c:pt idx="116">
                  <c:v>-6.4830036864358329E-2</c:v>
                </c:pt>
                <c:pt idx="117">
                  <c:v>-5.296877122301423E-2</c:v>
                </c:pt>
                <c:pt idx="118">
                  <c:v>-4.6248842296689754E-2</c:v>
                </c:pt>
                <c:pt idx="119">
                  <c:v>-2.0403767209270195E-2</c:v>
                </c:pt>
                <c:pt idx="120">
                  <c:v>-1.793847788130994E-2</c:v>
                </c:pt>
                <c:pt idx="121">
                  <c:v>-1.0158193905018762E-2</c:v>
                </c:pt>
                <c:pt idx="122">
                  <c:v>5.8049949942423811E-3</c:v>
                </c:pt>
                <c:pt idx="123">
                  <c:v>1.2900344318286149E-2</c:v>
                </c:pt>
                <c:pt idx="124">
                  <c:v>8.3255484280777128E-2</c:v>
                </c:pt>
                <c:pt idx="125">
                  <c:v>9.6991113600149031E-2</c:v>
                </c:pt>
                <c:pt idx="126">
                  <c:v>0.10256149138381489</c:v>
                </c:pt>
                <c:pt idx="127">
                  <c:v>0.10293349042372919</c:v>
                </c:pt>
                <c:pt idx="128">
                  <c:v>0.1144868877269116</c:v>
                </c:pt>
                <c:pt idx="129">
                  <c:v>0.13700049711057796</c:v>
                </c:pt>
                <c:pt idx="130">
                  <c:v>0.1491390503020647</c:v>
                </c:pt>
                <c:pt idx="131">
                  <c:v>0.15613399779746812</c:v>
                </c:pt>
                <c:pt idx="132">
                  <c:v>0.17231725116485153</c:v>
                </c:pt>
                <c:pt idx="133">
                  <c:v>0.17287161789372782</c:v>
                </c:pt>
                <c:pt idx="134">
                  <c:v>0.18760946588498406</c:v>
                </c:pt>
                <c:pt idx="135">
                  <c:v>0.20015725564514675</c:v>
                </c:pt>
                <c:pt idx="136">
                  <c:v>0.22106106705684897</c:v>
                </c:pt>
                <c:pt idx="137">
                  <c:v>0.24089696188330215</c:v>
                </c:pt>
                <c:pt idx="138">
                  <c:v>0.24767049696190058</c:v>
                </c:pt>
                <c:pt idx="139">
                  <c:v>0.2710347464407295</c:v>
                </c:pt>
                <c:pt idx="140">
                  <c:v>0.30694749676308014</c:v>
                </c:pt>
                <c:pt idx="141">
                  <c:v>0.33055501784558844</c:v>
                </c:pt>
                <c:pt idx="142">
                  <c:v>0.35509531638700048</c:v>
                </c:pt>
                <c:pt idx="143">
                  <c:v>0.37914998597108507</c:v>
                </c:pt>
                <c:pt idx="144">
                  <c:v>0.38963284677604815</c:v>
                </c:pt>
                <c:pt idx="145">
                  <c:v>0.40990163089807707</c:v>
                </c:pt>
                <c:pt idx="146">
                  <c:v>0.42206475612965355</c:v>
                </c:pt>
                <c:pt idx="147">
                  <c:v>0.44023842580871025</c:v>
                </c:pt>
                <c:pt idx="148">
                  <c:v>0.44909469930776552</c:v>
                </c:pt>
                <c:pt idx="149">
                  <c:v>0.46807843028900548</c:v>
                </c:pt>
                <c:pt idx="150">
                  <c:v>0.47715870264102433</c:v>
                </c:pt>
                <c:pt idx="151">
                  <c:v>0.49136016157529439</c:v>
                </c:pt>
                <c:pt idx="152">
                  <c:v>0.49320763723787364</c:v>
                </c:pt>
                <c:pt idx="153">
                  <c:v>0.5004613022089226</c:v>
                </c:pt>
                <c:pt idx="154">
                  <c:v>0.50476089804486501</c:v>
                </c:pt>
                <c:pt idx="155">
                  <c:v>0.51626779998217354</c:v>
                </c:pt>
                <c:pt idx="156">
                  <c:v>0.52379318834560828</c:v>
                </c:pt>
                <c:pt idx="157">
                  <c:v>0.53201590534081011</c:v>
                </c:pt>
                <c:pt idx="158">
                  <c:v>0.53319537504318093</c:v>
                </c:pt>
                <c:pt idx="159">
                  <c:v>0.55671947227901675</c:v>
                </c:pt>
                <c:pt idx="160">
                  <c:v>0.56701796190597908</c:v>
                </c:pt>
                <c:pt idx="161">
                  <c:v>0.5793845321975496</c:v>
                </c:pt>
                <c:pt idx="162">
                  <c:v>0.58366591295290426</c:v>
                </c:pt>
                <c:pt idx="163">
                  <c:v>0.59636393763905293</c:v>
                </c:pt>
                <c:pt idx="164">
                  <c:v>0.59656584519555289</c:v>
                </c:pt>
                <c:pt idx="165">
                  <c:v>0.5976648455167346</c:v>
                </c:pt>
                <c:pt idx="166">
                  <c:v>0.60355432722420899</c:v>
                </c:pt>
                <c:pt idx="167">
                  <c:v>0.60625868393384896</c:v>
                </c:pt>
                <c:pt idx="168">
                  <c:v>0.60953544994837172</c:v>
                </c:pt>
                <c:pt idx="169">
                  <c:v>0.6160941081857586</c:v>
                </c:pt>
                <c:pt idx="170">
                  <c:v>0.61614972714098948</c:v>
                </c:pt>
                <c:pt idx="171">
                  <c:v>0.62402357108989581</c:v>
                </c:pt>
                <c:pt idx="172">
                  <c:v>0.6268647340960356</c:v>
                </c:pt>
                <c:pt idx="173">
                  <c:v>0.63312022577167604</c:v>
                </c:pt>
                <c:pt idx="174">
                  <c:v>0.63394329833690111</c:v>
                </c:pt>
                <c:pt idx="175">
                  <c:v>0.63812681942581218</c:v>
                </c:pt>
                <c:pt idx="176">
                  <c:v>0.64954008124972384</c:v>
                </c:pt>
                <c:pt idx="177">
                  <c:v>0.65614129684102218</c:v>
                </c:pt>
                <c:pt idx="178">
                  <c:v>0.66551344978367633</c:v>
                </c:pt>
                <c:pt idx="179">
                  <c:v>0.67343513437398961</c:v>
                </c:pt>
                <c:pt idx="180">
                  <c:v>0.67653493027547085</c:v>
                </c:pt>
                <c:pt idx="181">
                  <c:v>0.68109204584080663</c:v>
                </c:pt>
                <c:pt idx="182">
                  <c:v>0.6862375671016443</c:v>
                </c:pt>
                <c:pt idx="183">
                  <c:v>0.7186988238661538</c:v>
                </c:pt>
                <c:pt idx="184">
                  <c:v>0.72401608835513176</c:v>
                </c:pt>
                <c:pt idx="185">
                  <c:v>0.7267185755875325</c:v>
                </c:pt>
                <c:pt idx="186">
                  <c:v>0.72933338966490102</c:v>
                </c:pt>
                <c:pt idx="187">
                  <c:v>0.73458277938730454</c:v>
                </c:pt>
                <c:pt idx="188">
                  <c:v>0.74491683091854766</c:v>
                </c:pt>
                <c:pt idx="189">
                  <c:v>0.74741912815007172</c:v>
                </c:pt>
                <c:pt idx="190">
                  <c:v>0.74970994258007639</c:v>
                </c:pt>
                <c:pt idx="191">
                  <c:v>0.75422246043448282</c:v>
                </c:pt>
                <c:pt idx="192">
                  <c:v>0.75621309782264612</c:v>
                </c:pt>
                <c:pt idx="193">
                  <c:v>0.76638504532091101</c:v>
                </c:pt>
                <c:pt idx="194">
                  <c:v>0.77335387395881383</c:v>
                </c:pt>
                <c:pt idx="195">
                  <c:v>0.78326902909606211</c:v>
                </c:pt>
                <c:pt idx="196">
                  <c:v>0.7927024794873162</c:v>
                </c:pt>
                <c:pt idx="197">
                  <c:v>0.79891648585625297</c:v>
                </c:pt>
                <c:pt idx="198">
                  <c:v>0.80276635186481426</c:v>
                </c:pt>
                <c:pt idx="199">
                  <c:v>0.802978993013019</c:v>
                </c:pt>
                <c:pt idx="200">
                  <c:v>0.80299344865054501</c:v>
                </c:pt>
                <c:pt idx="201">
                  <c:v>0.80682528731976433</c:v>
                </c:pt>
                <c:pt idx="202">
                  <c:v>0.80744745111163385</c:v>
                </c:pt>
                <c:pt idx="203">
                  <c:v>0.81824000884920767</c:v>
                </c:pt>
                <c:pt idx="204">
                  <c:v>0.81839697310916659</c:v>
                </c:pt>
                <c:pt idx="205">
                  <c:v>0.81954757418564628</c:v>
                </c:pt>
                <c:pt idx="206">
                  <c:v>0.82074065342922364</c:v>
                </c:pt>
                <c:pt idx="207">
                  <c:v>0.82825418725150557</c:v>
                </c:pt>
                <c:pt idx="208">
                  <c:v>0.82957903374231179</c:v>
                </c:pt>
                <c:pt idx="209">
                  <c:v>0.82966839632245493</c:v>
                </c:pt>
                <c:pt idx="210">
                  <c:v>0.83328180015489561</c:v>
                </c:pt>
                <c:pt idx="211">
                  <c:v>0.83684364741161843</c:v>
                </c:pt>
                <c:pt idx="212">
                  <c:v>0.85187870952490652</c:v>
                </c:pt>
                <c:pt idx="213">
                  <c:v>0.85267189094290941</c:v>
                </c:pt>
                <c:pt idx="214">
                  <c:v>0.86735818842276791</c:v>
                </c:pt>
                <c:pt idx="215">
                  <c:v>0.87345730570947655</c:v>
                </c:pt>
                <c:pt idx="216">
                  <c:v>0.88781912972573751</c:v>
                </c:pt>
                <c:pt idx="217">
                  <c:v>0.91266413987993722</c:v>
                </c:pt>
                <c:pt idx="218">
                  <c:v>0.91592264052278383</c:v>
                </c:pt>
                <c:pt idx="219">
                  <c:v>0.92809741798842993</c:v>
                </c:pt>
                <c:pt idx="220">
                  <c:v>0.94260072199428513</c:v>
                </c:pt>
                <c:pt idx="221">
                  <c:v>0.94441068699415476</c:v>
                </c:pt>
                <c:pt idx="222">
                  <c:v>0.96757031171812569</c:v>
                </c:pt>
                <c:pt idx="223">
                  <c:v>0.99309590888247201</c:v>
                </c:pt>
                <c:pt idx="224">
                  <c:v>1.0166180786136729</c:v>
                </c:pt>
                <c:pt idx="225">
                  <c:v>1.0238946893846419</c:v>
                </c:pt>
                <c:pt idx="226">
                  <c:v>1.0239128190253388</c:v>
                </c:pt>
                <c:pt idx="227">
                  <c:v>1.0257928961095855</c:v>
                </c:pt>
                <c:pt idx="228">
                  <c:v>1.0273764113153652</c:v>
                </c:pt>
                <c:pt idx="229">
                  <c:v>1.0292453168584952</c:v>
                </c:pt>
                <c:pt idx="230">
                  <c:v>1.0329211755794465</c:v>
                </c:pt>
                <c:pt idx="231">
                  <c:v>1.0402121565480484</c:v>
                </c:pt>
                <c:pt idx="232">
                  <c:v>1.0408293026388205</c:v>
                </c:pt>
                <c:pt idx="233">
                  <c:v>1.0625617789040147</c:v>
                </c:pt>
                <c:pt idx="234">
                  <c:v>1.0694176237565585</c:v>
                </c:pt>
                <c:pt idx="235">
                  <c:v>1.0834283032610765</c:v>
                </c:pt>
                <c:pt idx="236">
                  <c:v>1.1026136899186609</c:v>
                </c:pt>
                <c:pt idx="237">
                  <c:v>1.1502893724468699</c:v>
                </c:pt>
                <c:pt idx="238">
                  <c:v>1.1574375801134189</c:v>
                </c:pt>
                <c:pt idx="239">
                  <c:v>1.1778020634752704</c:v>
                </c:pt>
                <c:pt idx="240">
                  <c:v>1.2054699422266406</c:v>
                </c:pt>
                <c:pt idx="241">
                  <c:v>1.2123243999668882</c:v>
                </c:pt>
                <c:pt idx="242">
                  <c:v>1.2223778928398104</c:v>
                </c:pt>
                <c:pt idx="243">
                  <c:v>1.2313080293647887</c:v>
                </c:pt>
                <c:pt idx="244">
                  <c:v>1.2406209191043533</c:v>
                </c:pt>
                <c:pt idx="245">
                  <c:v>1.4478858790699158</c:v>
                </c:pt>
                <c:pt idx="246">
                  <c:v>1.4479334465301839</c:v>
                </c:pt>
                <c:pt idx="247">
                  <c:v>1.4645300988514831</c:v>
                </c:pt>
                <c:pt idx="248">
                  <c:v>1.9618412532922525</c:v>
                </c:pt>
                <c:pt idx="249">
                  <c:v>2.0071333962923013</c:v>
                </c:pt>
                <c:pt idx="250">
                  <c:v>2.0378868236790297</c:v>
                </c:pt>
                <c:pt idx="251">
                  <c:v>2.0412603926438346</c:v>
                </c:pt>
                <c:pt idx="252">
                  <c:v>2.1673482786027058</c:v>
                </c:pt>
                <c:pt idx="253">
                  <c:v>2.1852707420031221</c:v>
                </c:pt>
                <c:pt idx="254">
                  <c:v>2.3662936913046693</c:v>
                </c:pt>
                <c:pt idx="255">
                  <c:v>2.5561037955993076</c:v>
                </c:pt>
                <c:pt idx="256">
                  <c:v>2.8627757566959739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1-B744-897A-F1337593ED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3'!$P$4:$P$260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3'!$P$4:$P$260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1-B744-897A-F1337593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09152"/>
        <c:axId val="1353784912"/>
      </c:scatterChart>
      <c:valAx>
        <c:axId val="18917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84912"/>
        <c:crosses val="autoZero"/>
        <c:crossBetween val="midCat"/>
      </c:valAx>
      <c:valAx>
        <c:axId val="13537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3'!$D$3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80883639545058"/>
                  <c:y val="-0.2349245406824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3'!$B$4:$B$261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3'!$D$4:$D$261</c:f>
              <c:numCache>
                <c:formatCode>0.00</c:formatCode>
                <c:ptCount val="258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  <c:pt idx="252">
                  <c:v>196.99</c:v>
                </c:pt>
                <c:pt idx="253">
                  <c:v>201.98</c:v>
                </c:pt>
                <c:pt idx="254">
                  <c:v>199.29</c:v>
                </c:pt>
                <c:pt idx="255">
                  <c:v>195.68</c:v>
                </c:pt>
                <c:pt idx="256">
                  <c:v>198.84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5-A647-92C3-D2508009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215"/>
        <c:axId val="1902212144"/>
      </c:scatterChart>
      <c:valAx>
        <c:axId val="211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12144"/>
        <c:crosses val="autoZero"/>
        <c:crossBetween val="midCat"/>
      </c:valAx>
      <c:valAx>
        <c:axId val="1902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184150</xdr:rowOff>
    </xdr:from>
    <xdr:to>
      <xdr:col>5</xdr:col>
      <xdr:colOff>1612900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D34DA-2B2B-3399-961B-EF1A303C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254000</xdr:colOff>
      <xdr:row>32</xdr:row>
      <xdr:rowOff>165100</xdr:rowOff>
    </xdr:from>
    <xdr:to>
      <xdr:col>5</xdr:col>
      <xdr:colOff>1663700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8C0AC-D1B8-2ECE-35E3-FA9199A5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93</xdr:row>
      <xdr:rowOff>177800</xdr:rowOff>
    </xdr:from>
    <xdr:to>
      <xdr:col>31</xdr:col>
      <xdr:colOff>127000</xdr:colOff>
      <xdr:row>126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2A2D3-E32D-C396-2539-3AE90C4F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152400</xdr:rowOff>
    </xdr:from>
    <xdr:to>
      <xdr:col>3</xdr:col>
      <xdr:colOff>1371600</xdr:colOff>
      <xdr:row>23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FE3E68-63D2-A37D-FFAA-8ABE446CD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1574800</xdr:colOff>
      <xdr:row>27</xdr:row>
      <xdr:rowOff>25400</xdr:rowOff>
    </xdr:from>
    <xdr:to>
      <xdr:col>10</xdr:col>
      <xdr:colOff>546100</xdr:colOff>
      <xdr:row>44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F975BB-F9AC-4346-B07D-498D0FC2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45</xdr:row>
      <xdr:rowOff>190500</xdr:rowOff>
    </xdr:from>
    <xdr:to>
      <xdr:col>5</xdr:col>
      <xdr:colOff>25400</xdr:colOff>
      <xdr:row>61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7F596-7260-0946-8C1E-2919BA61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25400</xdr:rowOff>
    </xdr:from>
    <xdr:to>
      <xdr:col>3</xdr:col>
      <xdr:colOff>2032000</xdr:colOff>
      <xdr:row>43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088707-AAE4-31D9-0ECD-CD6C7EAB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11</xdr:row>
      <xdr:rowOff>38100</xdr:rowOff>
    </xdr:from>
    <xdr:to>
      <xdr:col>12</xdr:col>
      <xdr:colOff>101600</xdr:colOff>
      <xdr:row>24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AE57DD-DB0D-5045-802D-C02D23A03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6</xdr:row>
      <xdr:rowOff>63500</xdr:rowOff>
    </xdr:from>
    <xdr:to>
      <xdr:col>31</xdr:col>
      <xdr:colOff>660400</xdr:colOff>
      <xdr:row>19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802FC1-D7D2-4F46-AD71-2D7525576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25400</xdr:colOff>
      <xdr:row>20</xdr:row>
      <xdr:rowOff>190500</xdr:rowOff>
    </xdr:from>
    <xdr:to>
      <xdr:col>31</xdr:col>
      <xdr:colOff>635000</xdr:colOff>
      <xdr:row>38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43098E0-1C47-7045-AE05-CB70843BA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723900</xdr:colOff>
      <xdr:row>6</xdr:row>
      <xdr:rowOff>50800</xdr:rowOff>
    </xdr:from>
    <xdr:to>
      <xdr:col>36</xdr:col>
      <xdr:colOff>152400</xdr:colOff>
      <xdr:row>19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9AF32F-095B-AD42-B847-56EDA08E3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774700</xdr:colOff>
      <xdr:row>20</xdr:row>
      <xdr:rowOff>165100</xdr:rowOff>
    </xdr:from>
    <xdr:to>
      <xdr:col>36</xdr:col>
      <xdr:colOff>203200</xdr:colOff>
      <xdr:row>34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E142CA-A301-F0B7-342C-83DBDB2E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127000</xdr:colOff>
      <xdr:row>17</xdr:row>
      <xdr:rowOff>0</xdr:rowOff>
    </xdr:from>
    <xdr:to>
      <xdr:col>41</xdr:col>
      <xdr:colOff>457200</xdr:colOff>
      <xdr:row>30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882FE8-1D5D-8643-BF55-29A86849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thin Reddy Penta Reddy" id="{4A5F90B7-4D4B-844C-9BB4-A9B57160153A}" userId="2d4fbd3a150cfb90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4-03-10T22:44:21.07" personId="{4A5F90B7-4D4B-844C-9BB4-A9B57160153A}" id="{D2B798F0-1153-554A-A25B-312265B553DF}">
    <text>Cumulative Distribution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workbookViewId="0">
      <selection sqref="A1:E1048576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7" thickBot="1" x14ac:dyDescent="0.25">
      <c r="A254" s="3">
        <v>44144</v>
      </c>
      <c r="B254" s="2">
        <v>253</v>
      </c>
      <c r="C254" s="4"/>
      <c r="E254" s="4"/>
    </row>
    <row r="255" spans="1:6" x14ac:dyDescent="0.2">
      <c r="A255" s="3">
        <v>44145</v>
      </c>
      <c r="B255" s="2">
        <v>254</v>
      </c>
    </row>
    <row r="256" spans="1:6" x14ac:dyDescent="0.2">
      <c r="A256" s="3">
        <v>44146</v>
      </c>
      <c r="B256" s="2">
        <v>255</v>
      </c>
    </row>
    <row r="257" spans="1:2" x14ac:dyDescent="0.2">
      <c r="A257" s="3">
        <v>44147</v>
      </c>
      <c r="B257" s="2">
        <v>256</v>
      </c>
    </row>
    <row r="258" spans="1:2" x14ac:dyDescent="0.2">
      <c r="A258" s="3">
        <v>44148</v>
      </c>
      <c r="B258" s="2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V265"/>
  <sheetViews>
    <sheetView zoomScaleNormal="100" workbookViewId="0">
      <selection activeCell="G17" sqref="G17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8" customWidth="1"/>
    <col min="7" max="7" width="26.1640625" style="2" customWidth="1"/>
    <col min="8" max="9" width="10.83203125" style="2"/>
    <col min="10" max="12" width="24.33203125" style="2" customWidth="1"/>
    <col min="13" max="13" width="30.6640625" customWidth="1"/>
    <col min="14" max="14" width="9.5" style="2" bestFit="1" customWidth="1"/>
    <col min="15" max="17" width="22.33203125" bestFit="1" customWidth="1"/>
    <col min="18" max="18" width="22.33203125" style="46" bestFit="1" customWidth="1"/>
    <col min="19" max="19" width="30.6640625" customWidth="1"/>
    <col min="20" max="20" width="14.83203125" bestFit="1" customWidth="1"/>
    <col min="22" max="22" width="22.33203125" bestFit="1" customWidth="1"/>
    <col min="23" max="24" width="22.33203125" customWidth="1"/>
    <col min="25" max="25" width="22.33203125" style="46" bestFit="1" customWidth="1"/>
    <col min="26" max="26" width="15.1640625" bestFit="1" customWidth="1"/>
    <col min="27" max="27" width="14.83203125" bestFit="1" customWidth="1"/>
    <col min="29" max="34" width="13" customWidth="1"/>
    <col min="35" max="35" width="18.33203125" customWidth="1"/>
    <col min="37" max="43" width="13" customWidth="1"/>
    <col min="44" max="44" width="18.33203125" customWidth="1"/>
    <col min="46" max="52" width="13" customWidth="1"/>
    <col min="53" max="53" width="18.33203125" customWidth="1"/>
    <col min="55" max="61" width="13" customWidth="1"/>
    <col min="62" max="62" width="17.83203125" customWidth="1"/>
    <col min="64" max="66" width="13" customWidth="1"/>
    <col min="67" max="67" width="22.33203125" style="46" bestFit="1" customWidth="1"/>
    <col min="68" max="68" width="15.1640625" bestFit="1" customWidth="1"/>
    <col min="69" max="69" width="14.83203125" bestFit="1" customWidth="1"/>
    <col min="74" max="74" width="10.83203125" style="46"/>
  </cols>
  <sheetData>
    <row r="1" spans="1:73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8" t="s">
        <v>3</v>
      </c>
      <c r="I1" s="12"/>
      <c r="J1" s="12"/>
      <c r="K1" s="12"/>
      <c r="L1" s="51" t="s">
        <v>25</v>
      </c>
      <c r="M1" s="51"/>
      <c r="N1" s="51" t="s">
        <v>26</v>
      </c>
      <c r="O1" s="51"/>
      <c r="P1" s="50" t="s">
        <v>24</v>
      </c>
      <c r="Q1" s="50"/>
      <c r="R1" s="45"/>
      <c r="S1" s="51" t="s">
        <v>27</v>
      </c>
      <c r="T1" s="51"/>
      <c r="U1" s="51" t="s">
        <v>28</v>
      </c>
      <c r="V1" s="51"/>
      <c r="W1" s="50" t="s">
        <v>29</v>
      </c>
      <c r="X1" s="50"/>
      <c r="Y1" s="45"/>
      <c r="Z1" s="51" t="s">
        <v>30</v>
      </c>
      <c r="AA1" s="51"/>
      <c r="AB1" s="51" t="s">
        <v>31</v>
      </c>
      <c r="AC1" s="51"/>
      <c r="AD1" s="50" t="s">
        <v>103</v>
      </c>
      <c r="AE1" s="50"/>
      <c r="AF1" s="51" t="s">
        <v>12</v>
      </c>
      <c r="AG1" s="51"/>
      <c r="AH1" s="51" t="s">
        <v>11</v>
      </c>
      <c r="AI1" s="51"/>
      <c r="AJ1" s="51" t="s">
        <v>23</v>
      </c>
      <c r="AK1" s="51"/>
      <c r="AL1" s="50" t="s">
        <v>13</v>
      </c>
      <c r="AM1" s="50"/>
      <c r="AN1" s="6"/>
      <c r="AO1" s="51" t="s">
        <v>14</v>
      </c>
      <c r="AP1" s="51"/>
      <c r="AQ1" s="51" t="s">
        <v>16</v>
      </c>
      <c r="AR1" s="51"/>
      <c r="AS1" s="51" t="s">
        <v>23</v>
      </c>
      <c r="AT1" s="51"/>
      <c r="AU1" s="50" t="s">
        <v>17</v>
      </c>
      <c r="AV1" s="50"/>
      <c r="AW1" s="6"/>
      <c r="AX1" s="51" t="s">
        <v>15</v>
      </c>
      <c r="AY1" s="51"/>
      <c r="AZ1" s="51" t="s">
        <v>18</v>
      </c>
      <c r="BA1" s="51"/>
      <c r="BB1" s="51" t="s">
        <v>23</v>
      </c>
      <c r="BC1" s="51"/>
      <c r="BD1" s="50" t="s">
        <v>19</v>
      </c>
      <c r="BE1" s="50"/>
      <c r="BF1" s="6"/>
      <c r="BG1" s="51" t="s">
        <v>20</v>
      </c>
      <c r="BH1" s="51"/>
      <c r="BI1" s="51" t="s">
        <v>21</v>
      </c>
      <c r="BJ1" s="51"/>
      <c r="BK1" s="51" t="s">
        <v>23</v>
      </c>
      <c r="BL1" s="51"/>
      <c r="BM1" s="50" t="s">
        <v>22</v>
      </c>
      <c r="BN1" s="50"/>
      <c r="BO1" s="45"/>
      <c r="BP1" s="51" t="s">
        <v>32</v>
      </c>
      <c r="BQ1" s="51"/>
      <c r="BR1" s="51" t="s">
        <v>33</v>
      </c>
      <c r="BS1" s="51"/>
      <c r="BT1" s="50" t="s">
        <v>34</v>
      </c>
      <c r="BU1" s="50"/>
    </row>
    <row r="2" spans="1:73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8">
        <v>1636800</v>
      </c>
      <c r="H2" s="2" t="s">
        <v>0</v>
      </c>
      <c r="I2" s="2" t="s">
        <v>5</v>
      </c>
      <c r="J2" s="2" t="s">
        <v>1</v>
      </c>
      <c r="K2" s="2" t="s">
        <v>4</v>
      </c>
      <c r="L2" s="2" t="s">
        <v>6</v>
      </c>
      <c r="M2" s="2" t="s">
        <v>7</v>
      </c>
      <c r="N2" s="2" t="s">
        <v>8</v>
      </c>
      <c r="O2" s="2" t="s">
        <v>9</v>
      </c>
      <c r="P2" s="15" t="s">
        <v>8</v>
      </c>
      <c r="Q2" s="15" t="s">
        <v>9</v>
      </c>
      <c r="R2" s="28"/>
      <c r="S2" s="2" t="s">
        <v>6</v>
      </c>
      <c r="T2" s="1" t="s">
        <v>7</v>
      </c>
      <c r="U2" s="2" t="s">
        <v>8</v>
      </c>
      <c r="V2" s="2" t="s">
        <v>9</v>
      </c>
      <c r="W2" s="15" t="s">
        <v>8</v>
      </c>
      <c r="X2" s="15" t="s">
        <v>9</v>
      </c>
      <c r="Y2" s="28"/>
      <c r="Z2" s="1" t="s">
        <v>6</v>
      </c>
      <c r="AA2" s="1" t="s">
        <v>7</v>
      </c>
      <c r="AB2" s="2" t="s">
        <v>8</v>
      </c>
      <c r="AC2" s="2" t="s">
        <v>9</v>
      </c>
      <c r="AD2" s="15" t="s">
        <v>8</v>
      </c>
      <c r="AE2" s="15" t="s">
        <v>9</v>
      </c>
      <c r="AF2" s="2" t="s">
        <v>8</v>
      </c>
      <c r="AG2" s="2" t="s">
        <v>9</v>
      </c>
      <c r="AH2" s="2" t="s">
        <v>8</v>
      </c>
      <c r="AI2" s="2" t="s">
        <v>9</v>
      </c>
      <c r="AJ2" s="2" t="s">
        <v>8</v>
      </c>
      <c r="AK2" s="2" t="s">
        <v>9</v>
      </c>
      <c r="AL2" s="15" t="s">
        <v>8</v>
      </c>
      <c r="AM2" s="15" t="s">
        <v>9</v>
      </c>
      <c r="AN2" s="2"/>
      <c r="AO2" s="2" t="s">
        <v>8</v>
      </c>
      <c r="AP2" s="2" t="s">
        <v>9</v>
      </c>
      <c r="AQ2" s="2" t="s">
        <v>8</v>
      </c>
      <c r="AR2" s="2" t="s">
        <v>9</v>
      </c>
      <c r="AS2" s="2" t="s">
        <v>8</v>
      </c>
      <c r="AT2" s="2" t="s">
        <v>9</v>
      </c>
      <c r="AU2" s="15" t="s">
        <v>8</v>
      </c>
      <c r="AV2" s="15" t="s">
        <v>9</v>
      </c>
      <c r="AW2" s="2"/>
      <c r="AX2" s="2" t="s">
        <v>8</v>
      </c>
      <c r="AY2" s="2" t="s">
        <v>9</v>
      </c>
      <c r="AZ2" s="2" t="s">
        <v>8</v>
      </c>
      <c r="BA2" s="2" t="s">
        <v>9</v>
      </c>
      <c r="BB2" s="2" t="s">
        <v>8</v>
      </c>
      <c r="BC2" s="2" t="s">
        <v>9</v>
      </c>
      <c r="BD2" s="15" t="s">
        <v>8</v>
      </c>
      <c r="BE2" s="15" t="s">
        <v>9</v>
      </c>
      <c r="BF2" s="2"/>
      <c r="BG2" s="2" t="s">
        <v>8</v>
      </c>
      <c r="BH2" s="2" t="s">
        <v>9</v>
      </c>
      <c r="BI2" s="2" t="s">
        <v>8</v>
      </c>
      <c r="BJ2" s="2" t="s">
        <v>9</v>
      </c>
      <c r="BK2" s="2" t="s">
        <v>8</v>
      </c>
      <c r="BL2" s="2" t="s">
        <v>9</v>
      </c>
      <c r="BM2" s="15" t="s">
        <v>8</v>
      </c>
      <c r="BN2" s="15" t="s">
        <v>9</v>
      </c>
      <c r="BO2" s="28"/>
      <c r="BP2" s="1" t="s">
        <v>6</v>
      </c>
      <c r="BQ2" s="1" t="s">
        <v>7</v>
      </c>
      <c r="BR2" s="2" t="s">
        <v>8</v>
      </c>
      <c r="BS2" s="2" t="s">
        <v>9</v>
      </c>
      <c r="BT2" s="15" t="s">
        <v>8</v>
      </c>
      <c r="BU2" s="15" t="s">
        <v>9</v>
      </c>
    </row>
    <row r="3" spans="1:73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8">
        <v>1594600</v>
      </c>
      <c r="H3" s="3">
        <v>43777</v>
      </c>
      <c r="I3" s="2">
        <v>1</v>
      </c>
      <c r="J3" s="1">
        <v>63.954543999999999</v>
      </c>
      <c r="K3" s="1">
        <v>177.02937299999999</v>
      </c>
      <c r="L3" s="5">
        <f>J3</f>
        <v>63.954543999999999</v>
      </c>
      <c r="M3" s="5">
        <f>K3</f>
        <v>177.02937299999999</v>
      </c>
      <c r="N3" s="5">
        <f>ABS(J3-L3)/J3*100</f>
        <v>0</v>
      </c>
      <c r="O3" s="5">
        <f>ABS(K3-M3)/K3*100</f>
        <v>0</v>
      </c>
      <c r="P3" s="16">
        <f>AVERAGE(N4:N256)</f>
        <v>1.9602098006541679</v>
      </c>
      <c r="Q3" s="16">
        <f>AVERAGE(O4:O256)</f>
        <v>1.8629568788611079</v>
      </c>
      <c r="R3" s="29"/>
      <c r="S3" s="5">
        <f>J3</f>
        <v>63.954543999999999</v>
      </c>
      <c r="T3" s="5">
        <f>K3</f>
        <v>177.02937299999999</v>
      </c>
      <c r="U3" s="5">
        <f>ABS($J3-S3)/$J3*100</f>
        <v>0</v>
      </c>
      <c r="V3" s="5">
        <f>ABS($K3-T3)/$K3*100</f>
        <v>0</v>
      </c>
      <c r="W3" s="16">
        <f>AVERAGE(U4:U256)</f>
        <v>2.0022593956394994</v>
      </c>
      <c r="X3" s="16">
        <f>AVERAGE(V4:V256)</f>
        <v>1.9505498584841545</v>
      </c>
      <c r="Y3" s="29"/>
      <c r="Z3" s="5">
        <f>J3</f>
        <v>63.954543999999999</v>
      </c>
      <c r="AA3" s="5">
        <f>K3</f>
        <v>177.02937299999999</v>
      </c>
      <c r="AB3" s="5">
        <f>ABS($J3-Z3)/$J3*100</f>
        <v>0</v>
      </c>
      <c r="AC3" s="5">
        <f>ABS($K3-AA3)/$K3*100</f>
        <v>0</v>
      </c>
      <c r="AD3" s="16">
        <f>AVERAGE(AB4:AB256)</f>
        <v>2.2269980072056028</v>
      </c>
      <c r="AE3" s="16">
        <f>AVERAGE(AC4:AC256)</f>
        <v>2.1634462879038701</v>
      </c>
      <c r="AF3">
        <v>0</v>
      </c>
      <c r="AG3">
        <v>0</v>
      </c>
      <c r="AH3" s="14">
        <f>$Z3+AF3</f>
        <v>63.954543999999999</v>
      </c>
      <c r="AI3" s="14">
        <f>$AA3+AG3</f>
        <v>177.02937299999999</v>
      </c>
      <c r="AJ3" s="5">
        <f>ABS($J3-AH3)/$J3*100</f>
        <v>0</v>
      </c>
      <c r="AK3" s="5">
        <f>ABS($K3-AI3)/$K3*100</f>
        <v>0</v>
      </c>
      <c r="AL3" s="16">
        <f>AVERAGE(AJ3:AJ254)</f>
        <v>2.0456915136250169</v>
      </c>
      <c r="AM3" s="16">
        <f>AVERAGE(AK3:AK254)</f>
        <v>2.0911155663335856</v>
      </c>
      <c r="AN3" s="14"/>
      <c r="AO3">
        <v>0</v>
      </c>
      <c r="AP3">
        <v>0</v>
      </c>
      <c r="AQ3" s="14">
        <f>$Z3+AO3</f>
        <v>63.954543999999999</v>
      </c>
      <c r="AR3" s="14">
        <f>$AA3+AP3</f>
        <v>177.02937299999999</v>
      </c>
      <c r="AS3" s="5">
        <f>ABS($J3-AQ3)/$J3*100</f>
        <v>0</v>
      </c>
      <c r="AT3" s="5">
        <f>ABS($K3-AR3)/$K3*100</f>
        <v>0</v>
      </c>
      <c r="AU3" s="16">
        <f>AVERAGE(AS3:AS254)</f>
        <v>2.0053699821729754</v>
      </c>
      <c r="AV3" s="16">
        <f>AVERAGE(AT3:AT254)</f>
        <v>2.0263060477755253</v>
      </c>
      <c r="AW3" s="14"/>
      <c r="AX3">
        <v>0</v>
      </c>
      <c r="AY3">
        <v>0</v>
      </c>
      <c r="AZ3" s="14">
        <f>$Z3+AX3</f>
        <v>63.954543999999999</v>
      </c>
      <c r="BA3" s="14">
        <f>$AA3+AY3</f>
        <v>177.02937299999999</v>
      </c>
      <c r="BB3" s="5">
        <f>ABS($J3-AZ3)/$J3*100</f>
        <v>0</v>
      </c>
      <c r="BC3" s="5">
        <f>ABS($K3-BA3)/$K3*100</f>
        <v>0</v>
      </c>
      <c r="BD3" s="16">
        <f>AVERAGE(BB3:BB254)</f>
        <v>1.9655313557538769</v>
      </c>
      <c r="BE3" s="16">
        <f>AVERAGE(BC3:BC254)</f>
        <v>1.9438092513609206</v>
      </c>
      <c r="BF3" s="14"/>
      <c r="BG3">
        <v>0</v>
      </c>
      <c r="BH3">
        <v>0</v>
      </c>
      <c r="BI3" s="14">
        <f>$Z3+BG3</f>
        <v>63.954543999999999</v>
      </c>
      <c r="BJ3" s="14">
        <f>$AA3+BH3</f>
        <v>177.02937299999999</v>
      </c>
      <c r="BK3" s="5">
        <f>ABS($J3-BI3)/$J3*100</f>
        <v>0</v>
      </c>
      <c r="BL3" s="5">
        <f>ABS($K3-BJ3)/$K3*100</f>
        <v>0</v>
      </c>
      <c r="BM3" s="16">
        <f>AVERAGE(BK3:BK254)</f>
        <v>1.9548425726663821</v>
      </c>
      <c r="BN3" s="16">
        <f>AVERAGE(BL3:BL254)</f>
        <v>1.8607991080881436</v>
      </c>
      <c r="BO3" s="29"/>
      <c r="BP3" s="5">
        <f>J3</f>
        <v>63.954543999999999</v>
      </c>
      <c r="BQ3" s="5">
        <f>K3</f>
        <v>177.02937299999999</v>
      </c>
      <c r="BR3" s="5">
        <f>ABS($J3-BP3)/$J3*100</f>
        <v>0</v>
      </c>
      <c r="BS3" s="5">
        <f>ABS($K3-BQ3)/$K3*100</f>
        <v>0</v>
      </c>
      <c r="BT3" s="16">
        <f>AVERAGE(BR4:BR256)</f>
        <v>2.9065200581841699</v>
      </c>
      <c r="BU3" s="16">
        <f>AVERAGE(BS4:BS256)</f>
        <v>2.6388742640818981</v>
      </c>
    </row>
    <row r="4" spans="1:73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8">
        <v>1816900</v>
      </c>
      <c r="H4" s="3">
        <v>43780</v>
      </c>
      <c r="I4" s="2">
        <v>2</v>
      </c>
      <c r="J4" s="1">
        <v>64.460991000000007</v>
      </c>
      <c r="K4" s="1">
        <v>176.658142</v>
      </c>
      <c r="L4" s="5">
        <f>J3</f>
        <v>63.954543999999999</v>
      </c>
      <c r="M4" s="5">
        <f>K3</f>
        <v>177.02937299999999</v>
      </c>
      <c r="N4" s="5">
        <f>ABS(J4-L4)/J4*100</f>
        <v>0.78566430975286816</v>
      </c>
      <c r="O4" s="5">
        <f t="shared" ref="O4:O67" si="0">ABS(K4-M4)/K4*100</f>
        <v>0.21014089460988133</v>
      </c>
      <c r="P4" s="1"/>
      <c r="Q4" s="1"/>
      <c r="R4" s="29"/>
      <c r="S4" s="5">
        <f>J3</f>
        <v>63.954543999999999</v>
      </c>
      <c r="T4" s="5">
        <f>K3</f>
        <v>177.02937299999999</v>
      </c>
      <c r="U4" s="5">
        <f>ABS($J4-S4)/$J4*100</f>
        <v>0.78566430975286816</v>
      </c>
      <c r="V4" s="5">
        <f t="shared" ref="V4:V67" si="1">ABS($K4-T4)/$K4*100</f>
        <v>0.21014089460988133</v>
      </c>
      <c r="W4" s="5"/>
      <c r="X4" s="5"/>
      <c r="Y4" s="29"/>
      <c r="Z4" s="5">
        <f>J3</f>
        <v>63.954543999999999</v>
      </c>
      <c r="AA4" s="5">
        <f>K3</f>
        <v>177.02937299999999</v>
      </c>
      <c r="AB4" s="5">
        <f t="shared" ref="AB4:AB67" si="2">ABS($J4-Z4)/$J4*100</f>
        <v>0.78566430975286816</v>
      </c>
      <c r="AC4" s="5">
        <f>ABS($K4-AA4)/$K4*100</f>
        <v>0.21014089460988133</v>
      </c>
      <c r="AD4" s="5"/>
      <c r="AE4" s="5"/>
      <c r="AF4" s="5">
        <f>0.15*($Z4-$Z3) + (1-0.15)*AF3</f>
        <v>0</v>
      </c>
      <c r="AG4" s="5">
        <f>0.15*($AA4-$AA3) + (1-0.15)*AG3</f>
        <v>0</v>
      </c>
      <c r="AH4" s="14">
        <f t="shared" ref="AH4:AH67" si="3">$Z4+AF4</f>
        <v>63.954543999999999</v>
      </c>
      <c r="AI4" s="14">
        <f t="shared" ref="AI4:AI67" si="4">$AA4+AG4</f>
        <v>177.02937299999999</v>
      </c>
      <c r="AJ4" s="5">
        <f t="shared" ref="AJ4:AJ67" si="5">ABS($J4-AH4)/$J4*100</f>
        <v>0.78566430975286816</v>
      </c>
      <c r="AK4" s="5">
        <f t="shared" ref="AK4:AK67" si="6">ABS($K4-AI4)/$K4*100</f>
        <v>0.21014089460988133</v>
      </c>
      <c r="AL4" s="5"/>
      <c r="AM4" s="5"/>
      <c r="AN4" s="5"/>
      <c r="AO4" s="5">
        <f>0.25*($Z4-$Z3) + (1-0.25)*AO3</f>
        <v>0</v>
      </c>
      <c r="AP4" s="5">
        <f>0.25*($AA4-$AA3) + (1-0.25)*AP3</f>
        <v>0</v>
      </c>
      <c r="AQ4" s="14">
        <f t="shared" ref="AQ4:AQ67" si="7">$Z4+AO4</f>
        <v>63.954543999999999</v>
      </c>
      <c r="AR4" s="14">
        <f t="shared" ref="AR4:AR67" si="8">$AA4+AP4</f>
        <v>177.02937299999999</v>
      </c>
      <c r="AS4" s="5">
        <f t="shared" ref="AS4:AS67" si="9">ABS($J4-AQ4)/$J4*100</f>
        <v>0.78566430975286816</v>
      </c>
      <c r="AT4" s="5">
        <f t="shared" ref="AT4:AT67" si="10">ABS($K4-AR4)/$K4*100</f>
        <v>0.21014089460988133</v>
      </c>
      <c r="AU4" s="5"/>
      <c r="AV4" s="5"/>
      <c r="AW4" s="5"/>
      <c r="AX4" s="5">
        <f>0.45*($Z4-$Z3) + (1-0.45)*AX3</f>
        <v>0</v>
      </c>
      <c r="AY4" s="5">
        <f>0.45*($AA4-$AA3) + (1-0.45)*AY3</f>
        <v>0</v>
      </c>
      <c r="AZ4" s="14">
        <f t="shared" ref="AZ4:AZ67" si="11">$Z4+AX4</f>
        <v>63.954543999999999</v>
      </c>
      <c r="BA4" s="14">
        <f t="shared" ref="BA4:BA67" si="12">$AA4+AY4</f>
        <v>177.02937299999999</v>
      </c>
      <c r="BB4" s="5">
        <f t="shared" ref="BB4:BB67" si="13">ABS($J4-AZ4)/$J4*100</f>
        <v>0.78566430975286816</v>
      </c>
      <c r="BC4" s="5">
        <f t="shared" ref="BC4:BC67" si="14">ABS($K4-BA4)/$K4*100</f>
        <v>0.21014089460988133</v>
      </c>
      <c r="BD4" s="5"/>
      <c r="BE4" s="5"/>
      <c r="BF4" s="5"/>
      <c r="BG4" s="5">
        <f>0.85*($Z4-$Z3) + (1-0.85)*BG3</f>
        <v>0</v>
      </c>
      <c r="BH4" s="5">
        <f>0.85*($AA4-$AA3) + (1-0.85)*BH3</f>
        <v>0</v>
      </c>
      <c r="BI4" s="14">
        <f t="shared" ref="BI4:BI67" si="15">$Z4+BG4</f>
        <v>63.954543999999999</v>
      </c>
      <c r="BJ4" s="14">
        <f t="shared" ref="BJ4:BJ67" si="16">$AA4+BH4</f>
        <v>177.02937299999999</v>
      </c>
      <c r="BK4" s="5">
        <f t="shared" ref="BK4:BK67" si="17">ABS($J4-BI4)/$J4*100</f>
        <v>0.78566430975286816</v>
      </c>
      <c r="BL4" s="5">
        <f t="shared" ref="BL4:BL67" si="18">ABS($K4-BJ4)/$K4*100</f>
        <v>0.21014089460988133</v>
      </c>
      <c r="BM4" s="5"/>
      <c r="BN4" s="5"/>
      <c r="BO4" s="29"/>
      <c r="BP4" s="5">
        <f>J3</f>
        <v>63.954543999999999</v>
      </c>
      <c r="BQ4" s="5">
        <f>K3</f>
        <v>177.02937299999999</v>
      </c>
      <c r="BR4" s="5">
        <f t="shared" ref="BR4:BR67" si="19">ABS($J4-BP4)/$J4*100</f>
        <v>0.78566430975286816</v>
      </c>
      <c r="BS4" s="5">
        <f t="shared" ref="BS4:BS67" si="20">ABS($K4-BQ4)/$K4*100</f>
        <v>0.21014089460988133</v>
      </c>
    </row>
    <row r="5" spans="1:73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8">
        <v>1855200</v>
      </c>
      <c r="H5" s="3">
        <v>43781</v>
      </c>
      <c r="I5" s="2">
        <v>3</v>
      </c>
      <c r="J5" s="1">
        <v>64.401978</v>
      </c>
      <c r="K5" s="1">
        <v>177.810913</v>
      </c>
      <c r="L5" s="5">
        <f t="shared" ref="L5:L68" si="21">0.85*J4+0.15*L4</f>
        <v>64.385023950000004</v>
      </c>
      <c r="M5" s="5">
        <f t="shared" ref="M5:M68" si="22">0.85*K4+0.15*M4</f>
        <v>176.71382664999999</v>
      </c>
      <c r="N5" s="5">
        <f t="shared" ref="N5:N67" si="23">ABS(J5-L5)/J5*100</f>
        <v>2.6325356031759443E-2</v>
      </c>
      <c r="O5" s="5">
        <f t="shared" si="0"/>
        <v>0.61699607267637846</v>
      </c>
      <c r="P5" s="1"/>
      <c r="Q5" s="1"/>
      <c r="R5" s="29"/>
      <c r="S5" s="5">
        <f t="shared" ref="S5:S68" si="24">0.65*J4+0.35*S4</f>
        <v>64.283734550000005</v>
      </c>
      <c r="T5" s="5">
        <f t="shared" ref="T5:T68" si="25">0.65*K4+0.35*T4</f>
        <v>176.78807284999999</v>
      </c>
      <c r="U5" s="5">
        <f t="shared" ref="U5:U67" si="26">ABS($J5-S5)/$J5*100</f>
        <v>0.18360220240439548</v>
      </c>
      <c r="V5" s="5">
        <f t="shared" si="1"/>
        <v>0.57524036783951926</v>
      </c>
      <c r="W5" s="5"/>
      <c r="X5" s="5"/>
      <c r="Y5" s="29"/>
      <c r="Z5" s="5">
        <f t="shared" ref="Z5:Z68" si="27">0.45*J4+0.55*Z4</f>
        <v>64.182445150000007</v>
      </c>
      <c r="AA5" s="5">
        <f t="shared" ref="AA5:AA68" si="28">0.45*K4+0.55*AA4</f>
        <v>176.86231905</v>
      </c>
      <c r="AB5" s="5">
        <f t="shared" si="2"/>
        <v>0.34087904877703157</v>
      </c>
      <c r="AC5" s="5">
        <f t="shared" ref="AC5:AC67" si="29">ABS($K5-AA5)/$K5*100</f>
        <v>0.53348466300265995</v>
      </c>
      <c r="AD5" s="5"/>
      <c r="AE5" s="5"/>
      <c r="AF5" s="5">
        <f t="shared" ref="AF5:AF68" si="30">0.15*($Z5-$Z4) + (1-0.15)*AF4</f>
        <v>3.4185172500001214E-2</v>
      </c>
      <c r="AG5" s="5">
        <f t="shared" ref="AG5:AG68" si="31">0.15*($AA5-$AA4) + (1-0.15)*AG4</f>
        <v>-2.5058092499999417E-2</v>
      </c>
      <c r="AH5" s="14">
        <f t="shared" si="3"/>
        <v>64.216630322500009</v>
      </c>
      <c r="AI5" s="14">
        <f t="shared" si="4"/>
        <v>176.83726095750001</v>
      </c>
      <c r="AJ5" s="5">
        <f t="shared" si="5"/>
        <v>0.28779811312626219</v>
      </c>
      <c r="AK5" s="5">
        <f t="shared" si="6"/>
        <v>0.54757721338509313</v>
      </c>
      <c r="AL5" s="5"/>
      <c r="AM5" s="5"/>
      <c r="AN5" s="5"/>
      <c r="AO5" s="5">
        <f t="shared" ref="AO5:AO68" si="32">0.25*($Z5-$Z4) + (1-0.25)*AO4</f>
        <v>5.6975287500002025E-2</v>
      </c>
      <c r="AP5" s="5">
        <f t="shared" ref="AP5:AP68" si="33">0.25*($AA5-$AA4) + (1-0.25)*AP4</f>
        <v>-4.176348749999903E-2</v>
      </c>
      <c r="AQ5" s="14">
        <f t="shared" si="7"/>
        <v>64.239420437500002</v>
      </c>
      <c r="AR5" s="14">
        <f t="shared" si="8"/>
        <v>176.8205555625</v>
      </c>
      <c r="AS5" s="5">
        <f t="shared" si="9"/>
        <v>0.2524108226924307</v>
      </c>
      <c r="AT5" s="5">
        <f t="shared" si="10"/>
        <v>0.55697224697338732</v>
      </c>
      <c r="AU5" s="5"/>
      <c r="AV5" s="5"/>
      <c r="AW5" s="5"/>
      <c r="AX5" s="5">
        <f t="shared" ref="AX5:AX68" si="34">0.45*($Z5-$Z4) + (1-0.45)*AX4</f>
        <v>0.10255551750000365</v>
      </c>
      <c r="AY5" s="5">
        <f t="shared" ref="AY5:AY68" si="35">0.45*($AA5-$AA4) + (1-0.45)*AY4</f>
        <v>-7.5174277499998263E-2</v>
      </c>
      <c r="AZ5" s="14">
        <f t="shared" si="11"/>
        <v>64.285000667500015</v>
      </c>
      <c r="BA5" s="14">
        <f t="shared" si="12"/>
        <v>176.7871447725</v>
      </c>
      <c r="BB5" s="5">
        <f t="shared" si="13"/>
        <v>0.18163624182472349</v>
      </c>
      <c r="BC5" s="5">
        <f t="shared" si="14"/>
        <v>0.57576231414997558</v>
      </c>
      <c r="BD5" s="5"/>
      <c r="BE5" s="5"/>
      <c r="BF5" s="5"/>
      <c r="BG5" s="5">
        <f t="shared" ref="BG5:BG68" si="36">0.85*($Z5-$Z4) + (1-0.85)*BG4</f>
        <v>0.19371597750000688</v>
      </c>
      <c r="BH5" s="5">
        <f t="shared" ref="BH5:BH68" si="37">0.85*($AA5-$AA4) + (1-0.85)*BH4</f>
        <v>-0.14199585749999669</v>
      </c>
      <c r="BI5" s="14">
        <f t="shared" si="15"/>
        <v>64.376161127500012</v>
      </c>
      <c r="BJ5" s="14">
        <f t="shared" si="16"/>
        <v>176.72032319249999</v>
      </c>
      <c r="BK5" s="5">
        <f t="shared" si="17"/>
        <v>4.0087080089353237E-2</v>
      </c>
      <c r="BL5" s="5">
        <f t="shared" si="18"/>
        <v>0.61334244850315212</v>
      </c>
      <c r="BM5" s="5"/>
      <c r="BN5" s="5"/>
      <c r="BO5" s="29"/>
      <c r="BP5" s="5">
        <f t="shared" ref="BP5:BP68" si="38">0.25*J4+0.75*BP4</f>
        <v>64.081155749999994</v>
      </c>
      <c r="BQ5" s="5">
        <f t="shared" ref="BQ5:BQ68" si="39">0.25*K4+0.75*BQ4</f>
        <v>176.93656525</v>
      </c>
      <c r="BR5" s="5">
        <f t="shared" si="19"/>
        <v>0.49815589514968966</v>
      </c>
      <c r="BS5" s="5">
        <f t="shared" si="20"/>
        <v>0.49172895816580076</v>
      </c>
    </row>
    <row r="6" spans="1:73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8">
        <v>2208300</v>
      </c>
      <c r="H6" s="3">
        <v>43782</v>
      </c>
      <c r="I6" s="2">
        <v>4</v>
      </c>
      <c r="J6" s="1">
        <v>65.019051000000005</v>
      </c>
      <c r="K6" s="1">
        <v>177.752319</v>
      </c>
      <c r="L6" s="5">
        <f t="shared" si="21"/>
        <v>64.399434892499997</v>
      </c>
      <c r="M6" s="5">
        <f t="shared" si="22"/>
        <v>177.64635004749999</v>
      </c>
      <c r="N6" s="5">
        <f t="shared" si="23"/>
        <v>0.95297623999465597</v>
      </c>
      <c r="O6" s="5">
        <f t="shared" si="0"/>
        <v>5.9616073138267583E-2</v>
      </c>
      <c r="P6" s="1"/>
      <c r="Q6" s="1"/>
      <c r="R6" s="29"/>
      <c r="S6" s="5">
        <f t="shared" si="24"/>
        <v>64.3605927925</v>
      </c>
      <c r="T6" s="5">
        <f t="shared" si="25"/>
        <v>177.4529189475</v>
      </c>
      <c r="U6" s="5">
        <f>ABS($J6-S6)/$J6*100</f>
        <v>1.0127158077099652</v>
      </c>
      <c r="V6" s="5">
        <f t="shared" si="1"/>
        <v>0.16843665060707572</v>
      </c>
      <c r="W6" s="5"/>
      <c r="X6" s="5"/>
      <c r="Y6" s="29"/>
      <c r="Z6" s="5">
        <f t="shared" si="27"/>
        <v>64.281234932500013</v>
      </c>
      <c r="AA6" s="5">
        <f t="shared" si="28"/>
        <v>177.28918632750003</v>
      </c>
      <c r="AB6" s="5">
        <f t="shared" si="2"/>
        <v>1.1347690502280505</v>
      </c>
      <c r="AC6" s="5">
        <f t="shared" si="29"/>
        <v>0.26054944042669098</v>
      </c>
      <c r="AD6" s="5"/>
      <c r="AE6" s="5"/>
      <c r="AF6" s="5">
        <f t="shared" si="30"/>
        <v>4.387586400000195E-2</v>
      </c>
      <c r="AG6" s="5">
        <f t="shared" si="31"/>
        <v>4.2730713000006013E-2</v>
      </c>
      <c r="AH6" s="14">
        <f t="shared" si="3"/>
        <v>64.325110796500013</v>
      </c>
      <c r="AI6" s="14">
        <f t="shared" si="4"/>
        <v>177.33191704050003</v>
      </c>
      <c r="AJ6" s="5">
        <f t="shared" si="5"/>
        <v>1.0672874993207631</v>
      </c>
      <c r="AK6" s="5">
        <f t="shared" si="6"/>
        <v>0.23650997177705979</v>
      </c>
      <c r="AL6" s="5"/>
      <c r="AM6" s="5"/>
      <c r="AN6" s="5"/>
      <c r="AO6" s="5">
        <f t="shared" si="32"/>
        <v>6.7428911250003054E-2</v>
      </c>
      <c r="AP6" s="5">
        <f t="shared" si="33"/>
        <v>7.5394203750009936E-2</v>
      </c>
      <c r="AQ6" s="14">
        <f t="shared" si="7"/>
        <v>64.348663843750018</v>
      </c>
      <c r="AR6" s="14">
        <f t="shared" si="8"/>
        <v>177.36458053125006</v>
      </c>
      <c r="AS6" s="5">
        <f t="shared" si="9"/>
        <v>1.03106265923504</v>
      </c>
      <c r="AT6" s="5">
        <f t="shared" si="10"/>
        <v>0.21813412670579241</v>
      </c>
      <c r="AU6" s="5"/>
      <c r="AV6" s="5"/>
      <c r="AW6" s="5"/>
      <c r="AX6" s="5">
        <f t="shared" si="34"/>
        <v>0.10086093675000476</v>
      </c>
      <c r="AY6" s="5">
        <f t="shared" si="35"/>
        <v>0.15074442225001755</v>
      </c>
      <c r="AZ6" s="14">
        <f t="shared" si="11"/>
        <v>64.382095869250023</v>
      </c>
      <c r="BA6" s="14">
        <f t="shared" si="12"/>
        <v>177.43993074975006</v>
      </c>
      <c r="BB6" s="5">
        <f t="shared" si="13"/>
        <v>0.97964384430954221</v>
      </c>
      <c r="BC6" s="5">
        <f t="shared" si="14"/>
        <v>0.17574355823168666</v>
      </c>
      <c r="BD6" s="5"/>
      <c r="BE6" s="5"/>
      <c r="BF6" s="5"/>
      <c r="BG6" s="5">
        <f t="shared" si="36"/>
        <v>0.11302871175000626</v>
      </c>
      <c r="BH6" s="5">
        <f t="shared" si="37"/>
        <v>0.34153780725003174</v>
      </c>
      <c r="BI6" s="14">
        <f t="shared" si="15"/>
        <v>64.394263644250017</v>
      </c>
      <c r="BJ6" s="14">
        <f t="shared" si="16"/>
        <v>177.63072413475007</v>
      </c>
      <c r="BK6" s="5">
        <f t="shared" si="17"/>
        <v>0.96092967544233643</v>
      </c>
      <c r="BL6" s="5">
        <f t="shared" si="18"/>
        <v>6.8406907957095128E-2</v>
      </c>
      <c r="BM6" s="5"/>
      <c r="BN6" s="5"/>
      <c r="BO6" s="29"/>
      <c r="BP6" s="5">
        <f t="shared" si="38"/>
        <v>64.161361312499992</v>
      </c>
      <c r="BQ6" s="5">
        <f t="shared" si="39"/>
        <v>177.15515218749999</v>
      </c>
      <c r="BR6" s="5">
        <f t="shared" si="19"/>
        <v>1.3191359675489773</v>
      </c>
      <c r="BS6" s="5">
        <f t="shared" si="20"/>
        <v>0.33595444259717727</v>
      </c>
    </row>
    <row r="7" spans="1:73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8">
        <v>3242700</v>
      </c>
      <c r="H7" s="3">
        <v>43783</v>
      </c>
      <c r="I7" s="2">
        <v>5</v>
      </c>
      <c r="J7" s="1">
        <v>64.569159999999997</v>
      </c>
      <c r="K7" s="1">
        <v>176.37780799999999</v>
      </c>
      <c r="L7" s="5">
        <f t="shared" si="21"/>
        <v>64.926108583875006</v>
      </c>
      <c r="M7" s="5">
        <f t="shared" si="22"/>
        <v>177.73642365712502</v>
      </c>
      <c r="N7" s="5">
        <f t="shared" si="23"/>
        <v>0.55281590139163916</v>
      </c>
      <c r="O7" s="5">
        <f t="shared" si="0"/>
        <v>0.77028718778783589</v>
      </c>
      <c r="P7" s="1"/>
      <c r="Q7" s="1"/>
      <c r="R7" s="29"/>
      <c r="S7" s="5">
        <f t="shared" si="24"/>
        <v>64.788590627375001</v>
      </c>
      <c r="T7" s="5">
        <f t="shared" si="25"/>
        <v>177.64752898162499</v>
      </c>
      <c r="U7" s="5">
        <f t="shared" si="26"/>
        <v>0.33983813228328263</v>
      </c>
      <c r="V7" s="5">
        <f t="shared" si="1"/>
        <v>0.71988704022503758</v>
      </c>
      <c r="W7" s="5"/>
      <c r="X7" s="5"/>
      <c r="Y7" s="29"/>
      <c r="Z7" s="5">
        <f t="shared" si="27"/>
        <v>64.613252162875014</v>
      </c>
      <c r="AA7" s="5">
        <f t="shared" si="28"/>
        <v>177.49759603012501</v>
      </c>
      <c r="AB7" s="5">
        <f t="shared" si="2"/>
        <v>6.8286722136415429E-2</v>
      </c>
      <c r="AC7" s="5">
        <f t="shared" si="29"/>
        <v>0.63488034170660645</v>
      </c>
      <c r="AD7" s="5"/>
      <c r="AE7" s="5"/>
      <c r="AF7" s="5">
        <f t="shared" si="30"/>
        <v>8.7097068956251855E-2</v>
      </c>
      <c r="AG7" s="5">
        <f t="shared" si="31"/>
        <v>6.7582561443751576E-2</v>
      </c>
      <c r="AH7" s="14">
        <f t="shared" si="3"/>
        <v>64.700349231831268</v>
      </c>
      <c r="AI7" s="14">
        <f t="shared" si="4"/>
        <v>177.56517859156875</v>
      </c>
      <c r="AJ7" s="5">
        <f t="shared" si="5"/>
        <v>0.20317630248135723</v>
      </c>
      <c r="AK7" s="5">
        <f t="shared" si="6"/>
        <v>0.67319727182955191</v>
      </c>
      <c r="AL7" s="5"/>
      <c r="AM7" s="5"/>
      <c r="AN7" s="5"/>
      <c r="AO7" s="5">
        <f t="shared" si="32"/>
        <v>0.13357599103125262</v>
      </c>
      <c r="AP7" s="5">
        <f t="shared" si="33"/>
        <v>0.10864807846875157</v>
      </c>
      <c r="AQ7" s="14">
        <f t="shared" si="7"/>
        <v>64.746828153906264</v>
      </c>
      <c r="AR7" s="14">
        <f t="shared" si="8"/>
        <v>177.60624410859376</v>
      </c>
      <c r="AS7" s="5">
        <f t="shared" si="9"/>
        <v>0.27515946297933552</v>
      </c>
      <c r="AT7" s="5">
        <f t="shared" si="10"/>
        <v>0.69647997246556603</v>
      </c>
      <c r="AU7" s="5"/>
      <c r="AV7" s="5"/>
      <c r="AW7" s="5"/>
      <c r="AX7" s="5">
        <f t="shared" si="34"/>
        <v>0.20488126888125321</v>
      </c>
      <c r="AY7" s="5">
        <f t="shared" si="35"/>
        <v>0.17669379841874908</v>
      </c>
      <c r="AZ7" s="14">
        <f t="shared" si="11"/>
        <v>64.818133431756266</v>
      </c>
      <c r="BA7" s="14">
        <f t="shared" si="12"/>
        <v>177.67428982854375</v>
      </c>
      <c r="BB7" s="5">
        <f t="shared" si="13"/>
        <v>0.38559187041657245</v>
      </c>
      <c r="BC7" s="5">
        <f t="shared" si="14"/>
        <v>0.73505949713569496</v>
      </c>
      <c r="BD7" s="5"/>
      <c r="BE7" s="5"/>
      <c r="BF7" s="5"/>
      <c r="BG7" s="5">
        <f t="shared" si="36"/>
        <v>0.29916895258125203</v>
      </c>
      <c r="BH7" s="5">
        <f t="shared" si="37"/>
        <v>0.22837891831873477</v>
      </c>
      <c r="BI7" s="14">
        <f t="shared" si="15"/>
        <v>64.912421115456269</v>
      </c>
      <c r="BJ7" s="14">
        <f t="shared" si="16"/>
        <v>177.72597494844374</v>
      </c>
      <c r="BK7" s="5">
        <f t="shared" si="17"/>
        <v>0.53161774979924181</v>
      </c>
      <c r="BL7" s="5">
        <f t="shared" si="18"/>
        <v>0.76436313827176461</v>
      </c>
      <c r="BM7" s="5"/>
      <c r="BN7" s="5"/>
      <c r="BO7" s="29"/>
      <c r="BP7" s="5">
        <f t="shared" si="38"/>
        <v>64.375783734374991</v>
      </c>
      <c r="BQ7" s="5">
        <f t="shared" si="39"/>
        <v>177.30444389062501</v>
      </c>
      <c r="BR7" s="5">
        <f t="shared" si="19"/>
        <v>0.29948703936214338</v>
      </c>
      <c r="BS7" s="5">
        <f t="shared" si="20"/>
        <v>0.52536988702400811</v>
      </c>
    </row>
    <row r="8" spans="1:73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8">
        <v>2405800</v>
      </c>
      <c r="H8" s="3">
        <v>43784</v>
      </c>
      <c r="I8" s="2">
        <v>6</v>
      </c>
      <c r="J8" s="1">
        <v>65.336212000000003</v>
      </c>
      <c r="K8" s="1">
        <v>178.43956</v>
      </c>
      <c r="L8" s="5">
        <f t="shared" si="21"/>
        <v>64.622702287581248</v>
      </c>
      <c r="M8" s="5">
        <f t="shared" si="22"/>
        <v>176.58160034856874</v>
      </c>
      <c r="N8" s="5">
        <f t="shared" si="23"/>
        <v>1.0920585852432878</v>
      </c>
      <c r="O8" s="5">
        <f t="shared" si="0"/>
        <v>1.0412263129494705</v>
      </c>
      <c r="P8" s="1"/>
      <c r="Q8" s="1"/>
      <c r="R8" s="29"/>
      <c r="S8" s="5">
        <f t="shared" si="24"/>
        <v>64.645960719581254</v>
      </c>
      <c r="T8" s="5">
        <f t="shared" si="25"/>
        <v>176.82221034356874</v>
      </c>
      <c r="U8" s="5">
        <f t="shared" si="26"/>
        <v>1.0564605129216083</v>
      </c>
      <c r="V8" s="5">
        <f t="shared" si="1"/>
        <v>0.90638514039782359</v>
      </c>
      <c r="W8" s="5"/>
      <c r="X8" s="5"/>
      <c r="Y8" s="29"/>
      <c r="Z8" s="5">
        <f t="shared" si="27"/>
        <v>64.593410689581262</v>
      </c>
      <c r="AA8" s="5">
        <f t="shared" si="28"/>
        <v>176.99369141656877</v>
      </c>
      <c r="AB8" s="5">
        <f t="shared" si="2"/>
        <v>1.1368906884573311</v>
      </c>
      <c r="AC8" s="5">
        <f t="shared" si="29"/>
        <v>0.81028477285599376</v>
      </c>
      <c r="AD8" s="5"/>
      <c r="AE8" s="5"/>
      <c r="AF8" s="5">
        <f t="shared" si="30"/>
        <v>7.105628761875124E-2</v>
      </c>
      <c r="AG8" s="5">
        <f t="shared" si="31"/>
        <v>-1.8140514806247815E-2</v>
      </c>
      <c r="AH8" s="14">
        <f t="shared" si="3"/>
        <v>64.664466977200007</v>
      </c>
      <c r="AI8" s="14">
        <f t="shared" si="4"/>
        <v>176.97555090176252</v>
      </c>
      <c r="AJ8" s="5">
        <f t="shared" si="5"/>
        <v>1.028135856422157</v>
      </c>
      <c r="AK8" s="5">
        <f t="shared" si="6"/>
        <v>0.82045096851700527</v>
      </c>
      <c r="AL8" s="5"/>
      <c r="AM8" s="5"/>
      <c r="AN8" s="5"/>
      <c r="AO8" s="5">
        <f t="shared" si="32"/>
        <v>9.5221624950001416E-2</v>
      </c>
      <c r="AP8" s="5">
        <f t="shared" si="33"/>
        <v>-4.4490094537497415E-2</v>
      </c>
      <c r="AQ8" s="14">
        <f t="shared" si="7"/>
        <v>64.688632314531262</v>
      </c>
      <c r="AR8" s="14">
        <f t="shared" si="8"/>
        <v>176.94920132203126</v>
      </c>
      <c r="AS8" s="5">
        <f t="shared" si="9"/>
        <v>0.99114972485509512</v>
      </c>
      <c r="AT8" s="5">
        <f t="shared" si="10"/>
        <v>0.83521763782019132</v>
      </c>
      <c r="AU8" s="5"/>
      <c r="AV8" s="5"/>
      <c r="AW8" s="5"/>
      <c r="AX8" s="5">
        <f t="shared" si="34"/>
        <v>0.10375603490250079</v>
      </c>
      <c r="AY8" s="5">
        <f t="shared" si="35"/>
        <v>-0.12957548696999799</v>
      </c>
      <c r="AZ8" s="14">
        <f t="shared" si="11"/>
        <v>64.697166724483765</v>
      </c>
      <c r="BA8" s="14">
        <f t="shared" si="12"/>
        <v>176.86411592959877</v>
      </c>
      <c r="BB8" s="5">
        <f t="shared" si="13"/>
        <v>0.97808742801960802</v>
      </c>
      <c r="BC8" s="5">
        <f t="shared" si="14"/>
        <v>0.88290066978490223</v>
      </c>
      <c r="BD8" s="5"/>
      <c r="BE8" s="5"/>
      <c r="BF8" s="5"/>
      <c r="BG8" s="5">
        <f t="shared" si="36"/>
        <v>2.8010090587498458E-2</v>
      </c>
      <c r="BH8" s="5">
        <f t="shared" si="37"/>
        <v>-0.39406208377499746</v>
      </c>
      <c r="BI8" s="14">
        <f t="shared" si="15"/>
        <v>64.621420780168762</v>
      </c>
      <c r="BJ8" s="14">
        <f t="shared" si="16"/>
        <v>176.59962933279377</v>
      </c>
      <c r="BK8" s="5">
        <f t="shared" si="17"/>
        <v>1.0940199897588816</v>
      </c>
      <c r="BL8" s="5">
        <f t="shared" si="18"/>
        <v>1.031122620570367</v>
      </c>
      <c r="BM8" s="5"/>
      <c r="BN8" s="5"/>
      <c r="BO8" s="29"/>
      <c r="BP8" s="5">
        <f t="shared" si="38"/>
        <v>64.42412780078125</v>
      </c>
      <c r="BQ8" s="5">
        <f t="shared" si="39"/>
        <v>177.07278491796876</v>
      </c>
      <c r="BR8" s="5">
        <f t="shared" si="19"/>
        <v>1.3959857348613256</v>
      </c>
      <c r="BS8" s="5">
        <f t="shared" si="20"/>
        <v>0.76595967958632005</v>
      </c>
    </row>
    <row r="9" spans="1:73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8">
        <v>2673200</v>
      </c>
      <c r="H9" s="3">
        <v>43787</v>
      </c>
      <c r="I9" s="2">
        <v>7</v>
      </c>
      <c r="J9" s="1">
        <v>65.665633999999997</v>
      </c>
      <c r="K9" s="1">
        <v>176.52507</v>
      </c>
      <c r="L9" s="5">
        <f t="shared" si="21"/>
        <v>65.229185543137191</v>
      </c>
      <c r="M9" s="5">
        <f t="shared" si="22"/>
        <v>178.16086605228529</v>
      </c>
      <c r="N9" s="5">
        <f t="shared" si="23"/>
        <v>0.66465277235091613</v>
      </c>
      <c r="O9" s="5">
        <f t="shared" si="0"/>
        <v>0.92666500700738208</v>
      </c>
      <c r="P9" s="1"/>
      <c r="Q9" s="1"/>
      <c r="R9" s="29"/>
      <c r="S9" s="5">
        <f t="shared" si="24"/>
        <v>65.094624051853444</v>
      </c>
      <c r="T9" s="5">
        <f t="shared" si="25"/>
        <v>177.87348762024905</v>
      </c>
      <c r="U9" s="5">
        <f t="shared" si="26"/>
        <v>0.86957197146159193</v>
      </c>
      <c r="V9" s="5">
        <f t="shared" si="1"/>
        <v>0.76386748933114812</v>
      </c>
      <c r="W9" s="5"/>
      <c r="X9" s="5"/>
      <c r="Y9" s="29"/>
      <c r="Z9" s="5">
        <f t="shared" si="27"/>
        <v>64.927671279269703</v>
      </c>
      <c r="AA9" s="5">
        <f t="shared" si="28"/>
        <v>177.64433227911283</v>
      </c>
      <c r="AB9" s="5">
        <f t="shared" si="2"/>
        <v>1.1238187706073082</v>
      </c>
      <c r="AC9" s="5">
        <f t="shared" si="29"/>
        <v>0.6340528736869111</v>
      </c>
      <c r="AD9" s="5"/>
      <c r="AE9" s="5"/>
      <c r="AF9" s="5">
        <f t="shared" si="30"/>
        <v>0.11053693292920466</v>
      </c>
      <c r="AG9" s="5">
        <f t="shared" si="31"/>
        <v>8.2176691796299203E-2</v>
      </c>
      <c r="AH9" s="14">
        <f t="shared" si="3"/>
        <v>65.03820821219891</v>
      </c>
      <c r="AI9" s="14">
        <f t="shared" si="4"/>
        <v>177.72650897090912</v>
      </c>
      <c r="AJ9" s="5">
        <f t="shared" si="5"/>
        <v>0.95548576870678992</v>
      </c>
      <c r="AK9" s="5">
        <f t="shared" si="6"/>
        <v>0.68060529357621746</v>
      </c>
      <c r="AL9" s="5"/>
      <c r="AM9" s="5"/>
      <c r="AN9" s="5"/>
      <c r="AO9" s="5">
        <f t="shared" si="32"/>
        <v>0.15498136613461125</v>
      </c>
      <c r="AP9" s="5">
        <f t="shared" si="33"/>
        <v>0.12929264473289334</v>
      </c>
      <c r="AQ9" s="14">
        <f t="shared" si="7"/>
        <v>65.082652645404309</v>
      </c>
      <c r="AR9" s="14">
        <f t="shared" si="8"/>
        <v>177.77362492384572</v>
      </c>
      <c r="AS9" s="5">
        <f t="shared" si="9"/>
        <v>0.88780282635463204</v>
      </c>
      <c r="AT9" s="5">
        <f t="shared" si="10"/>
        <v>0.70729609332301457</v>
      </c>
      <c r="AU9" s="5"/>
      <c r="AV9" s="5"/>
      <c r="AW9" s="5"/>
      <c r="AX9" s="5">
        <f t="shared" si="34"/>
        <v>0.20748308455617379</v>
      </c>
      <c r="AY9" s="5">
        <f t="shared" si="35"/>
        <v>0.22152187031133064</v>
      </c>
      <c r="AZ9" s="14">
        <f t="shared" si="11"/>
        <v>65.135154363825876</v>
      </c>
      <c r="BA9" s="14">
        <f t="shared" si="12"/>
        <v>177.86585414942417</v>
      </c>
      <c r="BB9" s="5">
        <f t="shared" si="13"/>
        <v>0.80784971355659352</v>
      </c>
      <c r="BC9" s="5">
        <f t="shared" si="14"/>
        <v>0.75954319090436651</v>
      </c>
      <c r="BD9" s="5"/>
      <c r="BE9" s="5"/>
      <c r="BF9" s="5"/>
      <c r="BG9" s="5">
        <f t="shared" si="36"/>
        <v>0.28832301482329936</v>
      </c>
      <c r="BH9" s="5">
        <f t="shared" si="37"/>
        <v>0.4939354205962061</v>
      </c>
      <c r="BI9" s="14">
        <f t="shared" si="15"/>
        <v>65.215994294093008</v>
      </c>
      <c r="BJ9" s="14">
        <f t="shared" si="16"/>
        <v>178.13826769970905</v>
      </c>
      <c r="BK9" s="5">
        <f t="shared" si="17"/>
        <v>0.68474128477460405</v>
      </c>
      <c r="BL9" s="5">
        <f t="shared" si="18"/>
        <v>0.91386322617464344</v>
      </c>
      <c r="BM9" s="5"/>
      <c r="BN9" s="5"/>
      <c r="BO9" s="29"/>
      <c r="BP9" s="5">
        <f t="shared" si="38"/>
        <v>64.652148850585931</v>
      </c>
      <c r="BQ9" s="5">
        <f t="shared" si="39"/>
        <v>177.41447868847658</v>
      </c>
      <c r="BR9" s="5">
        <f t="shared" si="19"/>
        <v>1.5434026715009959</v>
      </c>
      <c r="BS9" s="5">
        <f t="shared" si="20"/>
        <v>0.50384270544494236</v>
      </c>
    </row>
    <row r="10" spans="1:73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8">
        <v>4190700</v>
      </c>
      <c r="H10" s="3">
        <v>43788</v>
      </c>
      <c r="I10" s="2">
        <v>8</v>
      </c>
      <c r="J10" s="1">
        <v>65.466507000000007</v>
      </c>
      <c r="K10" s="1">
        <v>176.839249</v>
      </c>
      <c r="L10" s="5">
        <f t="shared" si="21"/>
        <v>65.60016673147058</v>
      </c>
      <c r="M10" s="5">
        <f t="shared" si="22"/>
        <v>176.77043940784279</v>
      </c>
      <c r="N10" s="5">
        <f t="shared" si="23"/>
        <v>0.20416505721096856</v>
      </c>
      <c r="O10" s="5">
        <f t="shared" si="0"/>
        <v>3.8910814508835934E-2</v>
      </c>
      <c r="P10" s="1"/>
      <c r="Q10" s="1"/>
      <c r="R10" s="29"/>
      <c r="S10" s="5">
        <f t="shared" si="24"/>
        <v>65.465780518148705</v>
      </c>
      <c r="T10" s="5">
        <f t="shared" si="25"/>
        <v>176.99701616708717</v>
      </c>
      <c r="U10" s="5">
        <f t="shared" si="26"/>
        <v>1.1097000353206508E-3</v>
      </c>
      <c r="V10" s="5">
        <f t="shared" si="1"/>
        <v>8.9215017581969216E-2</v>
      </c>
      <c r="W10" s="5"/>
      <c r="X10" s="5"/>
      <c r="Y10" s="29"/>
      <c r="Z10" s="5">
        <f t="shared" si="27"/>
        <v>65.259754503598344</v>
      </c>
      <c r="AA10" s="5">
        <f t="shared" si="28"/>
        <v>177.14066425351206</v>
      </c>
      <c r="AB10" s="5">
        <f t="shared" si="2"/>
        <v>0.31581415578146349</v>
      </c>
      <c r="AC10" s="5">
        <f t="shared" si="29"/>
        <v>0.17044590226237705</v>
      </c>
      <c r="AD10" s="5"/>
      <c r="AE10" s="5"/>
      <c r="AF10" s="5">
        <f t="shared" si="30"/>
        <v>0.14376887663912022</v>
      </c>
      <c r="AG10" s="5">
        <f t="shared" si="31"/>
        <v>-5.7000158132618078E-3</v>
      </c>
      <c r="AH10" s="14">
        <f t="shared" si="3"/>
        <v>65.403523380237459</v>
      </c>
      <c r="AI10" s="14">
        <f t="shared" si="4"/>
        <v>177.1349642376988</v>
      </c>
      <c r="AJ10" s="5">
        <f t="shared" si="5"/>
        <v>9.620739313699439E-2</v>
      </c>
      <c r="AK10" s="5">
        <f t="shared" si="6"/>
        <v>0.16722262697394771</v>
      </c>
      <c r="AL10" s="5"/>
      <c r="AM10" s="5"/>
      <c r="AN10" s="5"/>
      <c r="AO10" s="5">
        <f t="shared" si="32"/>
        <v>0.19925683068311889</v>
      </c>
      <c r="AP10" s="5">
        <f t="shared" si="33"/>
        <v>-2.8947522850523544E-2</v>
      </c>
      <c r="AQ10" s="14">
        <f t="shared" si="7"/>
        <v>65.45901133428147</v>
      </c>
      <c r="AR10" s="14">
        <f t="shared" si="8"/>
        <v>177.11171673066153</v>
      </c>
      <c r="AS10" s="5">
        <f t="shared" si="9"/>
        <v>1.1449619144239313E-2</v>
      </c>
      <c r="AT10" s="5">
        <f t="shared" si="10"/>
        <v>0.15407650292697861</v>
      </c>
      <c r="AU10" s="5"/>
      <c r="AV10" s="5"/>
      <c r="AW10" s="5"/>
      <c r="AX10" s="5">
        <f t="shared" si="34"/>
        <v>0.26355314745378444</v>
      </c>
      <c r="AY10" s="5">
        <f t="shared" si="35"/>
        <v>-0.10481358284911652</v>
      </c>
      <c r="AZ10" s="14">
        <f t="shared" si="11"/>
        <v>65.523307651052136</v>
      </c>
      <c r="BA10" s="14">
        <f t="shared" si="12"/>
        <v>177.03585067066294</v>
      </c>
      <c r="BB10" s="5">
        <f t="shared" si="13"/>
        <v>8.6762916879204524E-2</v>
      </c>
      <c r="BC10" s="5">
        <f t="shared" si="14"/>
        <v>0.11117535941522981</v>
      </c>
      <c r="BD10" s="5"/>
      <c r="BE10" s="5"/>
      <c r="BF10" s="5"/>
      <c r="BG10" s="5">
        <f t="shared" si="36"/>
        <v>0.32551919290284037</v>
      </c>
      <c r="BH10" s="5">
        <f t="shared" si="37"/>
        <v>-0.35402750867122712</v>
      </c>
      <c r="BI10" s="14">
        <f t="shared" si="15"/>
        <v>65.58527369650119</v>
      </c>
      <c r="BJ10" s="14">
        <f t="shared" si="16"/>
        <v>176.78663674484082</v>
      </c>
      <c r="BK10" s="5">
        <f t="shared" si="17"/>
        <v>0.18141596664258086</v>
      </c>
      <c r="BL10" s="5">
        <f t="shared" si="18"/>
        <v>2.975145815009396E-2</v>
      </c>
      <c r="BM10" s="5"/>
      <c r="BN10" s="5"/>
      <c r="BO10" s="29"/>
      <c r="BP10" s="5">
        <f t="shared" si="38"/>
        <v>64.905520137939448</v>
      </c>
      <c r="BQ10" s="5">
        <f t="shared" si="39"/>
        <v>177.19212651635743</v>
      </c>
      <c r="BR10" s="5">
        <f t="shared" si="19"/>
        <v>0.85690666535876048</v>
      </c>
      <c r="BS10" s="5">
        <f t="shared" si="20"/>
        <v>0.19954705663641337</v>
      </c>
    </row>
    <row r="11" spans="1:73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8">
        <v>3135100</v>
      </c>
      <c r="H11" s="3">
        <v>43789</v>
      </c>
      <c r="I11" s="2">
        <v>9</v>
      </c>
      <c r="J11" s="1">
        <v>64.704375999999996</v>
      </c>
      <c r="K11" s="1">
        <v>173.99208100000001</v>
      </c>
      <c r="L11" s="5">
        <f t="shared" si="21"/>
        <v>65.48655595972059</v>
      </c>
      <c r="M11" s="5">
        <f t="shared" si="22"/>
        <v>176.82892756117641</v>
      </c>
      <c r="N11" s="5">
        <f t="shared" si="23"/>
        <v>1.2088517161815977</v>
      </c>
      <c r="O11" s="5">
        <f t="shared" si="0"/>
        <v>1.6304457909072316</v>
      </c>
      <c r="P11" s="1"/>
      <c r="Q11" s="1"/>
      <c r="R11" s="29"/>
      <c r="S11" s="5">
        <f t="shared" si="24"/>
        <v>65.466252731352057</v>
      </c>
      <c r="T11" s="5">
        <f t="shared" si="25"/>
        <v>176.89446750848052</v>
      </c>
      <c r="U11" s="5">
        <f t="shared" si="26"/>
        <v>1.1774732691217991</v>
      </c>
      <c r="V11" s="5">
        <f t="shared" si="1"/>
        <v>1.6681141416318273</v>
      </c>
      <c r="W11" s="5"/>
      <c r="X11" s="5"/>
      <c r="Y11" s="29"/>
      <c r="Z11" s="5">
        <f t="shared" si="27"/>
        <v>65.352793126979094</v>
      </c>
      <c r="AA11" s="5">
        <f t="shared" si="28"/>
        <v>177.00502738943163</v>
      </c>
      <c r="AB11" s="5">
        <f t="shared" si="2"/>
        <v>1.002122525652821</v>
      </c>
      <c r="AC11" s="5">
        <f t="shared" si="29"/>
        <v>1.7316571950372954</v>
      </c>
      <c r="AD11" s="5"/>
      <c r="AE11" s="5"/>
      <c r="AF11" s="5">
        <f t="shared" si="30"/>
        <v>0.13615933865036464</v>
      </c>
      <c r="AG11" s="5">
        <f t="shared" si="31"/>
        <v>-2.5190543053336262E-2</v>
      </c>
      <c r="AH11" s="14">
        <f t="shared" si="3"/>
        <v>65.488952465629453</v>
      </c>
      <c r="AI11" s="14">
        <f t="shared" si="4"/>
        <v>176.9798368463783</v>
      </c>
      <c r="AJ11" s="5">
        <f t="shared" si="5"/>
        <v>1.2125554933555904</v>
      </c>
      <c r="AK11" s="5">
        <f t="shared" si="6"/>
        <v>1.7171792125288114</v>
      </c>
      <c r="AL11" s="5"/>
      <c r="AM11" s="5"/>
      <c r="AN11" s="5"/>
      <c r="AO11" s="5">
        <f t="shared" si="32"/>
        <v>0.17270227885752659</v>
      </c>
      <c r="AP11" s="5">
        <f t="shared" si="33"/>
        <v>-5.5619858157998872E-2</v>
      </c>
      <c r="AQ11" s="14">
        <f t="shared" si="7"/>
        <v>65.525495405836622</v>
      </c>
      <c r="AR11" s="14">
        <f t="shared" si="8"/>
        <v>176.94940753127364</v>
      </c>
      <c r="AS11" s="5">
        <f t="shared" si="9"/>
        <v>1.2690322611821898</v>
      </c>
      <c r="AT11" s="5">
        <f t="shared" si="10"/>
        <v>1.6996903044533516</v>
      </c>
      <c r="AU11" s="5"/>
      <c r="AV11" s="5"/>
      <c r="AW11" s="5"/>
      <c r="AX11" s="5">
        <f t="shared" si="34"/>
        <v>0.18682161162091879</v>
      </c>
      <c r="AY11" s="5">
        <f t="shared" si="35"/>
        <v>-0.11868405940320528</v>
      </c>
      <c r="AZ11" s="14">
        <f t="shared" si="11"/>
        <v>65.539614738600008</v>
      </c>
      <c r="BA11" s="14">
        <f t="shared" si="12"/>
        <v>176.88634333002844</v>
      </c>
      <c r="BB11" s="5">
        <f t="shared" si="13"/>
        <v>1.2908535561798971</v>
      </c>
      <c r="BC11" s="5">
        <f t="shared" si="14"/>
        <v>1.6634448610499837</v>
      </c>
      <c r="BD11" s="5"/>
      <c r="BE11" s="5"/>
      <c r="BF11" s="5"/>
      <c r="BG11" s="5">
        <f t="shared" si="36"/>
        <v>0.12791070880906324</v>
      </c>
      <c r="BH11" s="5">
        <f t="shared" si="37"/>
        <v>-0.16839546076904521</v>
      </c>
      <c r="BI11" s="14">
        <f t="shared" si="15"/>
        <v>65.480703835788162</v>
      </c>
      <c r="BJ11" s="14">
        <f t="shared" si="16"/>
        <v>176.8366319286626</v>
      </c>
      <c r="BK11" s="5">
        <f t="shared" si="17"/>
        <v>1.1998073140959833</v>
      </c>
      <c r="BL11" s="5">
        <f t="shared" si="18"/>
        <v>1.6348737898379322</v>
      </c>
      <c r="BM11" s="5"/>
      <c r="BN11" s="5"/>
      <c r="BO11" s="29"/>
      <c r="BP11" s="5">
        <f t="shared" si="38"/>
        <v>65.04576685345458</v>
      </c>
      <c r="BQ11" s="5">
        <f t="shared" si="39"/>
        <v>177.10390713726807</v>
      </c>
      <c r="BR11" s="5">
        <f t="shared" si="19"/>
        <v>0.52761632915613621</v>
      </c>
      <c r="BS11" s="5">
        <f t="shared" si="20"/>
        <v>1.7884872227420818</v>
      </c>
    </row>
    <row r="12" spans="1:73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8">
        <v>1852200</v>
      </c>
      <c r="H12" s="3">
        <v>43790</v>
      </c>
      <c r="I12" s="2">
        <v>10</v>
      </c>
      <c r="J12" s="1">
        <v>64.414268000000007</v>
      </c>
      <c r="K12" s="1">
        <v>173.31463600000001</v>
      </c>
      <c r="L12" s="5">
        <f t="shared" si="21"/>
        <v>64.821702993958084</v>
      </c>
      <c r="M12" s="5">
        <f t="shared" si="22"/>
        <v>174.41760798417647</v>
      </c>
      <c r="N12" s="5">
        <f t="shared" si="23"/>
        <v>0.63252289688066776</v>
      </c>
      <c r="O12" s="5">
        <f t="shared" si="0"/>
        <v>0.63639863870265589</v>
      </c>
      <c r="P12" s="1"/>
      <c r="Q12" s="1"/>
      <c r="R12" s="29"/>
      <c r="S12" s="5">
        <f t="shared" si="24"/>
        <v>64.97103285597322</v>
      </c>
      <c r="T12" s="5">
        <f t="shared" si="25"/>
        <v>175.00791627796818</v>
      </c>
      <c r="U12" s="5">
        <f t="shared" si="26"/>
        <v>0.86435020261848416</v>
      </c>
      <c r="V12" s="5">
        <f t="shared" si="1"/>
        <v>0.97699785606575706</v>
      </c>
      <c r="W12" s="5"/>
      <c r="X12" s="5"/>
      <c r="Y12" s="29"/>
      <c r="Z12" s="5">
        <f t="shared" si="27"/>
        <v>65.061005419838494</v>
      </c>
      <c r="AA12" s="5">
        <f t="shared" si="28"/>
        <v>175.64920151418741</v>
      </c>
      <c r="AB12" s="5">
        <f t="shared" si="2"/>
        <v>1.0040282066676398</v>
      </c>
      <c r="AC12" s="5">
        <f t="shared" si="29"/>
        <v>1.3470100206582687</v>
      </c>
      <c r="AD12" s="5"/>
      <c r="AE12" s="5"/>
      <c r="AF12" s="5">
        <f t="shared" si="30"/>
        <v>7.1967281781719988E-2</v>
      </c>
      <c r="AG12" s="5">
        <f t="shared" si="31"/>
        <v>-0.22478584288196901</v>
      </c>
      <c r="AH12" s="14">
        <f t="shared" si="3"/>
        <v>65.132972701620218</v>
      </c>
      <c r="AI12" s="14">
        <f t="shared" si="4"/>
        <v>175.42441567130544</v>
      </c>
      <c r="AJ12" s="5">
        <f t="shared" si="5"/>
        <v>1.1157538910792426</v>
      </c>
      <c r="AK12" s="5">
        <f t="shared" si="6"/>
        <v>1.2173118900964788</v>
      </c>
      <c r="AL12" s="5"/>
      <c r="AM12" s="5"/>
      <c r="AN12" s="5"/>
      <c r="AO12" s="5">
        <f t="shared" si="32"/>
        <v>5.6579782357995045E-2</v>
      </c>
      <c r="AP12" s="5">
        <f t="shared" si="33"/>
        <v>-0.38067136242955452</v>
      </c>
      <c r="AQ12" s="14">
        <f t="shared" si="7"/>
        <v>65.117585202196494</v>
      </c>
      <c r="AR12" s="14">
        <f t="shared" si="8"/>
        <v>175.26853015175786</v>
      </c>
      <c r="AS12" s="5">
        <f t="shared" si="9"/>
        <v>1.0918655509622297</v>
      </c>
      <c r="AT12" s="5">
        <f t="shared" si="10"/>
        <v>1.1273682343583784</v>
      </c>
      <c r="AU12" s="5"/>
      <c r="AV12" s="5"/>
      <c r="AW12" s="5"/>
      <c r="AX12" s="5">
        <f t="shared" si="34"/>
        <v>-2.8552581821764511E-2</v>
      </c>
      <c r="AY12" s="5">
        <f t="shared" si="35"/>
        <v>-0.67539787653166261</v>
      </c>
      <c r="AZ12" s="14">
        <f t="shared" si="11"/>
        <v>65.032452838016724</v>
      </c>
      <c r="BA12" s="14">
        <f t="shared" si="12"/>
        <v>174.97380363765575</v>
      </c>
      <c r="BB12" s="5">
        <f t="shared" si="13"/>
        <v>0.95970172014795962</v>
      </c>
      <c r="BC12" s="5">
        <f t="shared" si="14"/>
        <v>0.9573153635194096</v>
      </c>
      <c r="BD12" s="5"/>
      <c r="BE12" s="5"/>
      <c r="BF12" s="5"/>
      <c r="BG12" s="5">
        <f t="shared" si="36"/>
        <v>-0.22883294474815022</v>
      </c>
      <c r="BH12" s="5">
        <f t="shared" si="37"/>
        <v>-1.1777113130729449</v>
      </c>
      <c r="BI12" s="14">
        <f t="shared" si="15"/>
        <v>64.832172475090346</v>
      </c>
      <c r="BJ12" s="14">
        <f t="shared" si="16"/>
        <v>174.47149020111448</v>
      </c>
      <c r="BK12" s="5">
        <f t="shared" si="17"/>
        <v>0.648776254183838</v>
      </c>
      <c r="BL12" s="5">
        <f t="shared" si="18"/>
        <v>0.66748788666323022</v>
      </c>
      <c r="BM12" s="5"/>
      <c r="BN12" s="5"/>
      <c r="BO12" s="29"/>
      <c r="BP12" s="5">
        <f t="shared" si="38"/>
        <v>64.960419140090934</v>
      </c>
      <c r="BQ12" s="5">
        <f t="shared" si="39"/>
        <v>176.32595060295105</v>
      </c>
      <c r="BR12" s="5">
        <f t="shared" si="19"/>
        <v>0.84787292792169477</v>
      </c>
      <c r="BS12" s="5">
        <f t="shared" si="20"/>
        <v>1.7374843074136255</v>
      </c>
    </row>
    <row r="13" spans="1:73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8">
        <v>2657500</v>
      </c>
      <c r="H13" s="3">
        <v>43791</v>
      </c>
      <c r="I13" s="2">
        <v>11</v>
      </c>
      <c r="J13" s="1">
        <v>64.357726999999997</v>
      </c>
      <c r="K13" s="1">
        <v>173.56990099999999</v>
      </c>
      <c r="L13" s="5">
        <f t="shared" si="21"/>
        <v>64.47538324909371</v>
      </c>
      <c r="M13" s="5">
        <f t="shared" si="22"/>
        <v>173.48008179762647</v>
      </c>
      <c r="N13" s="5">
        <f t="shared" si="23"/>
        <v>0.18281604179978728</v>
      </c>
      <c r="O13" s="5">
        <f t="shared" si="0"/>
        <v>5.1748144036516529E-2</v>
      </c>
      <c r="P13" s="1"/>
      <c r="Q13" s="1"/>
      <c r="R13" s="29"/>
      <c r="S13" s="5">
        <f t="shared" si="24"/>
        <v>64.609135699590638</v>
      </c>
      <c r="T13" s="5">
        <f t="shared" si="25"/>
        <v>173.90728409728888</v>
      </c>
      <c r="U13" s="5">
        <f t="shared" si="26"/>
        <v>0.39064260238811888</v>
      </c>
      <c r="V13" s="5">
        <f t="shared" si="1"/>
        <v>0.19437880378170666</v>
      </c>
      <c r="W13" s="5"/>
      <c r="X13" s="5"/>
      <c r="Y13" s="29"/>
      <c r="Z13" s="5">
        <f t="shared" si="27"/>
        <v>64.76997358091117</v>
      </c>
      <c r="AA13" s="5">
        <f t="shared" si="28"/>
        <v>174.59864703280309</v>
      </c>
      <c r="AB13" s="5">
        <f t="shared" si="2"/>
        <v>0.640554911007303</v>
      </c>
      <c r="AC13" s="5">
        <f t="shared" si="29"/>
        <v>0.59269840385695616</v>
      </c>
      <c r="AD13" s="5"/>
      <c r="AE13" s="5"/>
      <c r="AF13" s="5">
        <f t="shared" si="30"/>
        <v>1.7517413675363344E-2</v>
      </c>
      <c r="AG13" s="5">
        <f t="shared" si="31"/>
        <v>-0.34865113865732233</v>
      </c>
      <c r="AH13" s="14">
        <f t="shared" si="3"/>
        <v>64.787490994586534</v>
      </c>
      <c r="AI13" s="14">
        <f t="shared" si="4"/>
        <v>174.24999589414577</v>
      </c>
      <c r="AJ13" s="5">
        <f t="shared" si="5"/>
        <v>0.66777373070763835</v>
      </c>
      <c r="AK13" s="5">
        <f t="shared" si="6"/>
        <v>0.39182766725538537</v>
      </c>
      <c r="AL13" s="5"/>
      <c r="AM13" s="5"/>
      <c r="AN13" s="5"/>
      <c r="AO13" s="5">
        <f t="shared" si="32"/>
        <v>-3.0323122963334795E-2</v>
      </c>
      <c r="AP13" s="5">
        <f t="shared" si="33"/>
        <v>-0.54814214216824697</v>
      </c>
      <c r="AQ13" s="14">
        <f t="shared" si="7"/>
        <v>64.739650457947832</v>
      </c>
      <c r="AR13" s="14">
        <f t="shared" si="8"/>
        <v>174.05050489063484</v>
      </c>
      <c r="AS13" s="5">
        <f t="shared" si="9"/>
        <v>0.59343838844376029</v>
      </c>
      <c r="AT13" s="5">
        <f t="shared" si="10"/>
        <v>0.27689356729819958</v>
      </c>
      <c r="AU13" s="5"/>
      <c r="AV13" s="5"/>
      <c r="AW13" s="5"/>
      <c r="AX13" s="5">
        <f t="shared" si="34"/>
        <v>-0.14666824751926644</v>
      </c>
      <c r="AY13" s="5">
        <f t="shared" si="35"/>
        <v>-0.8442183487153605</v>
      </c>
      <c r="AZ13" s="14">
        <f t="shared" si="11"/>
        <v>64.623305333391897</v>
      </c>
      <c r="BA13" s="14">
        <f t="shared" si="12"/>
        <v>173.75442868408771</v>
      </c>
      <c r="BB13" s="5">
        <f t="shared" si="13"/>
        <v>0.41265959158548349</v>
      </c>
      <c r="BC13" s="5">
        <f t="shared" si="14"/>
        <v>0.10631318161996656</v>
      </c>
      <c r="BD13" s="5"/>
      <c r="BE13" s="5"/>
      <c r="BF13" s="5"/>
      <c r="BG13" s="5">
        <f t="shared" si="36"/>
        <v>-0.28170200480044821</v>
      </c>
      <c r="BH13" s="5">
        <f t="shared" si="37"/>
        <v>-1.0696280061376173</v>
      </c>
      <c r="BI13" s="14">
        <f t="shared" si="15"/>
        <v>64.488271576110719</v>
      </c>
      <c r="BJ13" s="14">
        <f t="shared" si="16"/>
        <v>173.52901902666548</v>
      </c>
      <c r="BK13" s="5">
        <f t="shared" si="17"/>
        <v>0.2028421173276089</v>
      </c>
      <c r="BL13" s="5">
        <f t="shared" si="18"/>
        <v>2.3553607566156844E-2</v>
      </c>
      <c r="BM13" s="5"/>
      <c r="BN13" s="5"/>
      <c r="BO13" s="29"/>
      <c r="BP13" s="5">
        <f t="shared" si="38"/>
        <v>64.823881355068195</v>
      </c>
      <c r="BQ13" s="5">
        <f t="shared" si="39"/>
        <v>175.57312195221328</v>
      </c>
      <c r="BR13" s="5">
        <f t="shared" si="19"/>
        <v>0.72431761778690285</v>
      </c>
      <c r="BS13" s="5">
        <f t="shared" si="20"/>
        <v>1.1541292244058476</v>
      </c>
    </row>
    <row r="14" spans="1:73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8">
        <v>4578900</v>
      </c>
      <c r="H14" s="3">
        <v>43794</v>
      </c>
      <c r="I14" s="2">
        <v>12</v>
      </c>
      <c r="J14" s="1">
        <v>65.486168000000006</v>
      </c>
      <c r="K14" s="1">
        <v>173.29499799999999</v>
      </c>
      <c r="L14" s="5">
        <f t="shared" si="21"/>
        <v>64.375375437364056</v>
      </c>
      <c r="M14" s="5">
        <f t="shared" si="22"/>
        <v>173.55642811964395</v>
      </c>
      <c r="N14" s="5">
        <f t="shared" si="23"/>
        <v>1.6962247090652032</v>
      </c>
      <c r="O14" s="5">
        <f t="shared" si="0"/>
        <v>0.15085843368887153</v>
      </c>
      <c r="P14" s="1"/>
      <c r="Q14" s="1"/>
      <c r="R14" s="29"/>
      <c r="S14" s="5">
        <f t="shared" si="24"/>
        <v>64.445720044856728</v>
      </c>
      <c r="T14" s="5">
        <f t="shared" si="25"/>
        <v>173.68798508405109</v>
      </c>
      <c r="U14" s="5">
        <f t="shared" si="26"/>
        <v>1.5888056774726513</v>
      </c>
      <c r="V14" s="5">
        <f t="shared" si="1"/>
        <v>0.22677347216398022</v>
      </c>
      <c r="W14" s="5"/>
      <c r="X14" s="5"/>
      <c r="Y14" s="29"/>
      <c r="Z14" s="5">
        <f t="shared" si="27"/>
        <v>64.584462619501153</v>
      </c>
      <c r="AA14" s="5">
        <f t="shared" si="28"/>
        <v>174.1357113180417</v>
      </c>
      <c r="AB14" s="5">
        <f t="shared" si="2"/>
        <v>1.3769402120137086</v>
      </c>
      <c r="AC14" s="5">
        <f t="shared" si="29"/>
        <v>0.48513420914878785</v>
      </c>
      <c r="AD14" s="5"/>
      <c r="AE14" s="5"/>
      <c r="AF14" s="5">
        <f t="shared" si="30"/>
        <v>-1.2936842587443738E-2</v>
      </c>
      <c r="AG14" s="5">
        <f t="shared" si="31"/>
        <v>-0.36579382507293184</v>
      </c>
      <c r="AH14" s="14">
        <f t="shared" si="3"/>
        <v>64.571525776913703</v>
      </c>
      <c r="AI14" s="14">
        <f t="shared" si="4"/>
        <v>173.76991749296877</v>
      </c>
      <c r="AJ14" s="5">
        <f t="shared" si="5"/>
        <v>1.3966952885169641</v>
      </c>
      <c r="AK14" s="5">
        <f t="shared" si="6"/>
        <v>0.27405262612875897</v>
      </c>
      <c r="AL14" s="5"/>
      <c r="AM14" s="5"/>
      <c r="AN14" s="5"/>
      <c r="AO14" s="5">
        <f t="shared" si="32"/>
        <v>-6.9120082575005404E-2</v>
      </c>
      <c r="AP14" s="5">
        <f t="shared" si="33"/>
        <v>-0.52684053531653174</v>
      </c>
      <c r="AQ14" s="14">
        <f t="shared" si="7"/>
        <v>64.515342536926141</v>
      </c>
      <c r="AR14" s="14">
        <f t="shared" si="8"/>
        <v>173.60887078272518</v>
      </c>
      <c r="AS14" s="5">
        <f t="shared" si="9"/>
        <v>1.4824893450382759</v>
      </c>
      <c r="AT14" s="5">
        <f t="shared" si="10"/>
        <v>0.18112050915929157</v>
      </c>
      <c r="AU14" s="5"/>
      <c r="AV14" s="5"/>
      <c r="AW14" s="5"/>
      <c r="AX14" s="5">
        <f t="shared" si="34"/>
        <v>-0.16414746877010428</v>
      </c>
      <c r="AY14" s="5">
        <f t="shared" si="35"/>
        <v>-0.67264116343607194</v>
      </c>
      <c r="AZ14" s="14">
        <f t="shared" si="11"/>
        <v>64.420315150731042</v>
      </c>
      <c r="BA14" s="14">
        <f t="shared" si="12"/>
        <v>173.46307015460562</v>
      </c>
      <c r="BB14" s="5">
        <f t="shared" si="13"/>
        <v>1.6275999677809274</v>
      </c>
      <c r="BC14" s="5">
        <f t="shared" si="14"/>
        <v>9.6986154560343832E-2</v>
      </c>
      <c r="BD14" s="5"/>
      <c r="BE14" s="5"/>
      <c r="BF14" s="5"/>
      <c r="BG14" s="5">
        <f t="shared" si="36"/>
        <v>-0.19993961791858189</v>
      </c>
      <c r="BH14" s="5">
        <f t="shared" si="37"/>
        <v>-0.55393955846782073</v>
      </c>
      <c r="BI14" s="14">
        <f t="shared" si="15"/>
        <v>64.384523001582565</v>
      </c>
      <c r="BJ14" s="14">
        <f t="shared" si="16"/>
        <v>173.58177175957388</v>
      </c>
      <c r="BK14" s="5">
        <f t="shared" si="17"/>
        <v>1.6822560123191839</v>
      </c>
      <c r="BL14" s="5">
        <f t="shared" si="18"/>
        <v>0.16548299886525875</v>
      </c>
      <c r="BM14" s="5"/>
      <c r="BN14" s="5"/>
      <c r="BO14" s="29"/>
      <c r="BP14" s="5">
        <f t="shared" si="38"/>
        <v>64.707342766301153</v>
      </c>
      <c r="BQ14" s="5">
        <f t="shared" si="39"/>
        <v>175.07231671415994</v>
      </c>
      <c r="BR14" s="5">
        <f t="shared" si="19"/>
        <v>1.1892973088589538</v>
      </c>
      <c r="BS14" s="5">
        <f t="shared" si="20"/>
        <v>1.0256030091300998</v>
      </c>
    </row>
    <row r="15" spans="1:73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8">
        <v>1044800</v>
      </c>
      <c r="H15" s="3">
        <v>43795</v>
      </c>
      <c r="I15" s="2">
        <v>13</v>
      </c>
      <c r="J15" s="1">
        <v>64.974815000000007</v>
      </c>
      <c r="K15" s="1">
        <v>175.26838699999999</v>
      </c>
      <c r="L15" s="5">
        <f t="shared" si="21"/>
        <v>65.319549115604616</v>
      </c>
      <c r="M15" s="5">
        <f t="shared" si="22"/>
        <v>173.33421251794658</v>
      </c>
      <c r="N15" s="5">
        <f t="shared" si="23"/>
        <v>0.53056575167564435</v>
      </c>
      <c r="O15" s="5">
        <f t="shared" si="0"/>
        <v>1.1035501125787206</v>
      </c>
      <c r="P15" s="1"/>
      <c r="Q15" s="1"/>
      <c r="R15" s="29"/>
      <c r="S15" s="5">
        <f t="shared" si="24"/>
        <v>65.122011215699857</v>
      </c>
      <c r="T15" s="5">
        <f t="shared" si="25"/>
        <v>173.43254347941786</v>
      </c>
      <c r="U15" s="5">
        <f t="shared" si="26"/>
        <v>0.22654349335177035</v>
      </c>
      <c r="V15" s="5">
        <f t="shared" si="1"/>
        <v>1.0474470336639379</v>
      </c>
      <c r="W15" s="5"/>
      <c r="X15" s="5"/>
      <c r="Y15" s="29"/>
      <c r="Z15" s="5">
        <f t="shared" si="27"/>
        <v>64.990230040725635</v>
      </c>
      <c r="AA15" s="5">
        <f t="shared" si="28"/>
        <v>173.75739032492294</v>
      </c>
      <c r="AB15" s="5">
        <f t="shared" si="2"/>
        <v>2.3724639655577563E-2</v>
      </c>
      <c r="AC15" s="5">
        <f t="shared" si="29"/>
        <v>0.8621045135065073</v>
      </c>
      <c r="AD15" s="5"/>
      <c r="AE15" s="5"/>
      <c r="AF15" s="5">
        <f t="shared" si="30"/>
        <v>4.9868796984345112E-2</v>
      </c>
      <c r="AG15" s="5">
        <f t="shared" si="31"/>
        <v>-0.36767290027980648</v>
      </c>
      <c r="AH15" s="14">
        <f t="shared" si="3"/>
        <v>65.040098837709976</v>
      </c>
      <c r="AI15" s="14">
        <f t="shared" si="4"/>
        <v>173.38971742464312</v>
      </c>
      <c r="AJ15" s="5">
        <f t="shared" si="5"/>
        <v>0.10047560383199215</v>
      </c>
      <c r="AK15" s="5">
        <f t="shared" si="6"/>
        <v>1.0718815911490454</v>
      </c>
      <c r="AL15" s="5"/>
      <c r="AM15" s="5"/>
      <c r="AN15" s="5"/>
      <c r="AO15" s="5">
        <f t="shared" si="32"/>
        <v>4.9601793374866435E-2</v>
      </c>
      <c r="AP15" s="5">
        <f t="shared" si="33"/>
        <v>-0.4897106497670895</v>
      </c>
      <c r="AQ15" s="14">
        <f t="shared" si="7"/>
        <v>65.039831834100497</v>
      </c>
      <c r="AR15" s="14">
        <f t="shared" si="8"/>
        <v>173.26767967515585</v>
      </c>
      <c r="AS15" s="5">
        <f t="shared" si="9"/>
        <v>0.10006466982705525</v>
      </c>
      <c r="AT15" s="5">
        <f t="shared" si="10"/>
        <v>1.1415106620705895</v>
      </c>
      <c r="AU15" s="5"/>
      <c r="AV15" s="5"/>
      <c r="AW15" s="5"/>
      <c r="AX15" s="5">
        <f t="shared" si="34"/>
        <v>9.2314231727459534E-2</v>
      </c>
      <c r="AY15" s="5">
        <f t="shared" si="35"/>
        <v>-0.54019708679328282</v>
      </c>
      <c r="AZ15" s="14">
        <f t="shared" si="11"/>
        <v>65.082544272453092</v>
      </c>
      <c r="BA15" s="14">
        <f t="shared" si="12"/>
        <v>173.21719323812965</v>
      </c>
      <c r="BB15" s="5">
        <f t="shared" si="13"/>
        <v>0.16580158397232056</v>
      </c>
      <c r="BC15" s="5">
        <f t="shared" si="14"/>
        <v>1.1703158778258953</v>
      </c>
      <c r="BD15" s="5"/>
      <c r="BE15" s="5"/>
      <c r="BF15" s="5"/>
      <c r="BG15" s="5">
        <f t="shared" si="36"/>
        <v>0.31491136535302233</v>
      </c>
      <c r="BH15" s="5">
        <f t="shared" si="37"/>
        <v>-0.40466377792112146</v>
      </c>
      <c r="BI15" s="14">
        <f t="shared" si="15"/>
        <v>65.305141406078661</v>
      </c>
      <c r="BJ15" s="14">
        <f t="shared" si="16"/>
        <v>173.35272654700182</v>
      </c>
      <c r="BK15" s="5">
        <f t="shared" si="17"/>
        <v>0.50839145302476751</v>
      </c>
      <c r="BL15" s="5">
        <f t="shared" si="18"/>
        <v>1.0929868676192973</v>
      </c>
      <c r="BM15" s="5"/>
      <c r="BN15" s="5"/>
      <c r="BO15" s="29"/>
      <c r="BP15" s="5">
        <f t="shared" si="38"/>
        <v>64.902049074725866</v>
      </c>
      <c r="BQ15" s="5">
        <f t="shared" si="39"/>
        <v>174.62798703561995</v>
      </c>
      <c r="BR15" s="5">
        <f t="shared" si="19"/>
        <v>0.11199096953818241</v>
      </c>
      <c r="BS15" s="5">
        <f t="shared" si="20"/>
        <v>0.36538247161482551</v>
      </c>
    </row>
    <row r="16" spans="1:73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8">
        <v>1633100</v>
      </c>
      <c r="H16" s="3">
        <v>43796</v>
      </c>
      <c r="I16" s="2">
        <v>14</v>
      </c>
      <c r="J16" s="1">
        <v>65.847565000000003</v>
      </c>
      <c r="K16" s="1">
        <v>176.151993</v>
      </c>
      <c r="L16" s="5">
        <f t="shared" si="21"/>
        <v>65.026525117340697</v>
      </c>
      <c r="M16" s="5">
        <f t="shared" si="22"/>
        <v>174.97826082769197</v>
      </c>
      <c r="N16" s="5">
        <f t="shared" si="23"/>
        <v>1.2468796418809205</v>
      </c>
      <c r="O16" s="5">
        <f t="shared" si="0"/>
        <v>0.66631784989684195</v>
      </c>
      <c r="P16" s="1"/>
      <c r="Q16" s="1"/>
      <c r="R16" s="29"/>
      <c r="S16" s="5">
        <f t="shared" si="24"/>
        <v>65.026333675494953</v>
      </c>
      <c r="T16" s="5">
        <f t="shared" si="25"/>
        <v>174.62584176779626</v>
      </c>
      <c r="U16" s="5">
        <f t="shared" si="26"/>
        <v>1.2471703767710309</v>
      </c>
      <c r="V16" s="5">
        <f t="shared" si="1"/>
        <v>0.86638317637640605</v>
      </c>
      <c r="W16" s="5"/>
      <c r="X16" s="5"/>
      <c r="Y16" s="29"/>
      <c r="Z16" s="5">
        <f t="shared" si="27"/>
        <v>64.983293272399109</v>
      </c>
      <c r="AA16" s="5">
        <f t="shared" si="28"/>
        <v>174.43733882870762</v>
      </c>
      <c r="AB16" s="5">
        <f t="shared" si="2"/>
        <v>1.3125340741163227</v>
      </c>
      <c r="AC16" s="5">
        <f t="shared" si="29"/>
        <v>0.9733947042497445</v>
      </c>
      <c r="AD16" s="5"/>
      <c r="AE16" s="5"/>
      <c r="AF16" s="5">
        <f t="shared" si="30"/>
        <v>4.1347962187714506E-2</v>
      </c>
      <c r="AG16" s="5">
        <f t="shared" si="31"/>
        <v>-0.21052968967013252</v>
      </c>
      <c r="AH16" s="14">
        <f t="shared" si="3"/>
        <v>65.024641234586824</v>
      </c>
      <c r="AI16" s="14">
        <f t="shared" si="4"/>
        <v>174.2268091390375</v>
      </c>
      <c r="AJ16" s="5">
        <f t="shared" si="5"/>
        <v>1.249740617459703</v>
      </c>
      <c r="AK16" s="5">
        <f t="shared" si="6"/>
        <v>1.0929106325595221</v>
      </c>
      <c r="AL16" s="5"/>
      <c r="AM16" s="5"/>
      <c r="AN16" s="5"/>
      <c r="AO16" s="5">
        <f t="shared" si="32"/>
        <v>3.5467152949518438E-2</v>
      </c>
      <c r="AP16" s="5">
        <f t="shared" si="33"/>
        <v>-0.19729586137914551</v>
      </c>
      <c r="AQ16" s="14">
        <f t="shared" si="7"/>
        <v>65.018760425348631</v>
      </c>
      <c r="AR16" s="14">
        <f t="shared" si="8"/>
        <v>174.24004296732849</v>
      </c>
      <c r="AS16" s="5">
        <f t="shared" si="9"/>
        <v>1.2586715615852637</v>
      </c>
      <c r="AT16" s="5">
        <f t="shared" si="10"/>
        <v>1.0853978999099445</v>
      </c>
      <c r="AU16" s="5"/>
      <c r="AV16" s="5"/>
      <c r="AW16" s="5"/>
      <c r="AX16" s="5">
        <f t="shared" si="34"/>
        <v>4.7651281703166244E-2</v>
      </c>
      <c r="AY16" s="5">
        <f t="shared" si="35"/>
        <v>8.8684289668032878E-3</v>
      </c>
      <c r="AZ16" s="14">
        <f t="shared" si="11"/>
        <v>65.030944554102277</v>
      </c>
      <c r="BA16" s="14">
        <f t="shared" si="12"/>
        <v>174.44620725767442</v>
      </c>
      <c r="BB16" s="5">
        <f t="shared" si="13"/>
        <v>1.2401680242811197</v>
      </c>
      <c r="BC16" s="5">
        <f t="shared" si="14"/>
        <v>0.96836017195989843</v>
      </c>
      <c r="BD16" s="5"/>
      <c r="BE16" s="5"/>
      <c r="BF16" s="5"/>
      <c r="BG16" s="5">
        <f t="shared" si="36"/>
        <v>4.1340451725406624E-2</v>
      </c>
      <c r="BH16" s="5">
        <f t="shared" si="37"/>
        <v>0.51725666152881522</v>
      </c>
      <c r="BI16" s="14">
        <f t="shared" si="15"/>
        <v>65.024633724124513</v>
      </c>
      <c r="BJ16" s="14">
        <f t="shared" si="16"/>
        <v>174.95459549023644</v>
      </c>
      <c r="BK16" s="5">
        <f t="shared" si="17"/>
        <v>1.2497520232912029</v>
      </c>
      <c r="BL16" s="5">
        <f t="shared" si="18"/>
        <v>0.67975246227475927</v>
      </c>
      <c r="BM16" s="5"/>
      <c r="BN16" s="5"/>
      <c r="BO16" s="29"/>
      <c r="BP16" s="5">
        <f t="shared" si="38"/>
        <v>64.920240556044405</v>
      </c>
      <c r="BQ16" s="5">
        <f t="shared" si="39"/>
        <v>174.78808702671495</v>
      </c>
      <c r="BR16" s="5">
        <f t="shared" si="19"/>
        <v>1.4082896519493138</v>
      </c>
      <c r="BS16" s="5">
        <f t="shared" si="20"/>
        <v>0.77427791196495677</v>
      </c>
    </row>
    <row r="17" spans="1:71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8">
        <v>3053500</v>
      </c>
      <c r="H17" s="3">
        <v>43798</v>
      </c>
      <c r="I17" s="2">
        <v>15</v>
      </c>
      <c r="J17" s="1">
        <v>65.702515000000005</v>
      </c>
      <c r="K17" s="1">
        <v>175.29785200000001</v>
      </c>
      <c r="L17" s="5">
        <f t="shared" si="21"/>
        <v>65.724409017601104</v>
      </c>
      <c r="M17" s="5">
        <f t="shared" si="22"/>
        <v>175.97593317415379</v>
      </c>
      <c r="N17" s="5">
        <f t="shared" si="23"/>
        <v>3.3322952098711715E-2</v>
      </c>
      <c r="O17" s="5">
        <f t="shared" si="0"/>
        <v>0.3868165904016832</v>
      </c>
      <c r="P17" s="1"/>
      <c r="Q17" s="1"/>
      <c r="R17" s="29"/>
      <c r="S17" s="5">
        <f t="shared" si="24"/>
        <v>65.560134036423236</v>
      </c>
      <c r="T17" s="5">
        <f t="shared" si="25"/>
        <v>175.6178400687287</v>
      </c>
      <c r="U17" s="5">
        <f t="shared" si="26"/>
        <v>0.21670549989870197</v>
      </c>
      <c r="V17" s="5">
        <f t="shared" si="1"/>
        <v>0.18253964043363785</v>
      </c>
      <c r="W17" s="5"/>
      <c r="X17" s="5"/>
      <c r="Y17" s="29"/>
      <c r="Z17" s="5">
        <f t="shared" si="27"/>
        <v>65.372215549819515</v>
      </c>
      <c r="AA17" s="5">
        <f t="shared" si="28"/>
        <v>175.20893320578921</v>
      </c>
      <c r="AB17" s="5">
        <f t="shared" si="2"/>
        <v>0.50271964502498923</v>
      </c>
      <c r="AC17" s="5">
        <f t="shared" si="29"/>
        <v>5.0724406030256471E-2</v>
      </c>
      <c r="AD17" s="5"/>
      <c r="AE17" s="5"/>
      <c r="AF17" s="5">
        <f t="shared" si="30"/>
        <v>9.348410947261819E-2</v>
      </c>
      <c r="AG17" s="5">
        <f t="shared" si="31"/>
        <v>-6.3211079657375047E-2</v>
      </c>
      <c r="AH17" s="14">
        <f t="shared" si="3"/>
        <v>65.465699659292127</v>
      </c>
      <c r="AI17" s="14">
        <f t="shared" si="4"/>
        <v>175.14572212613183</v>
      </c>
      <c r="AJ17" s="5">
        <f t="shared" si="5"/>
        <v>0.36043573173397986</v>
      </c>
      <c r="AK17" s="5">
        <f t="shared" si="6"/>
        <v>8.6783649732443069E-2</v>
      </c>
      <c r="AL17" s="5"/>
      <c r="AM17" s="5"/>
      <c r="AN17" s="5"/>
      <c r="AO17" s="5">
        <f t="shared" si="32"/>
        <v>0.12383093406724027</v>
      </c>
      <c r="AP17" s="5">
        <f t="shared" si="33"/>
        <v>4.4926698236036899E-2</v>
      </c>
      <c r="AQ17" s="14">
        <f t="shared" si="7"/>
        <v>65.496046483886758</v>
      </c>
      <c r="AR17" s="14">
        <f t="shared" si="8"/>
        <v>175.25385990402523</v>
      </c>
      <c r="AS17" s="5">
        <f t="shared" si="9"/>
        <v>0.31424750804934537</v>
      </c>
      <c r="AT17" s="5">
        <f t="shared" si="10"/>
        <v>2.5095627512179888E-2</v>
      </c>
      <c r="AU17" s="5"/>
      <c r="AV17" s="5"/>
      <c r="AW17" s="5"/>
      <c r="AX17" s="5">
        <f t="shared" si="34"/>
        <v>0.20122322977592405</v>
      </c>
      <c r="AY17" s="5">
        <f t="shared" si="35"/>
        <v>0.35209510561845464</v>
      </c>
      <c r="AZ17" s="14">
        <f t="shared" si="11"/>
        <v>65.573438779595435</v>
      </c>
      <c r="BA17" s="14">
        <f t="shared" si="12"/>
        <v>175.56102831140765</v>
      </c>
      <c r="BB17" s="5">
        <f t="shared" si="13"/>
        <v>0.19645552442637934</v>
      </c>
      <c r="BC17" s="5">
        <f t="shared" si="14"/>
        <v>0.15013093908740408</v>
      </c>
      <c r="BD17" s="5"/>
      <c r="BE17" s="5"/>
      <c r="BF17" s="5"/>
      <c r="BG17" s="5">
        <f t="shared" si="36"/>
        <v>0.33678500356615587</v>
      </c>
      <c r="BH17" s="5">
        <f t="shared" si="37"/>
        <v>0.73344371974866873</v>
      </c>
      <c r="BI17" s="14">
        <f t="shared" si="15"/>
        <v>65.709000553385664</v>
      </c>
      <c r="BJ17" s="14">
        <f t="shared" si="16"/>
        <v>175.94237692553787</v>
      </c>
      <c r="BK17" s="5">
        <f t="shared" si="17"/>
        <v>9.871088474556422E-3</v>
      </c>
      <c r="BL17" s="5">
        <f t="shared" si="18"/>
        <v>0.36767417180780143</v>
      </c>
      <c r="BM17" s="5"/>
      <c r="BN17" s="5"/>
      <c r="BO17" s="29"/>
      <c r="BP17" s="5">
        <f t="shared" si="38"/>
        <v>65.152071667033312</v>
      </c>
      <c r="BQ17" s="5">
        <f t="shared" si="39"/>
        <v>175.1290635200362</v>
      </c>
      <c r="BR17" s="5">
        <f t="shared" si="19"/>
        <v>0.83778122187056869</v>
      </c>
      <c r="BS17" s="5">
        <f t="shared" si="20"/>
        <v>9.6286678951324742E-2</v>
      </c>
    </row>
    <row r="18" spans="1:71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8">
        <v>3775500</v>
      </c>
      <c r="H18" s="3">
        <v>43801</v>
      </c>
      <c r="I18" s="2">
        <v>16</v>
      </c>
      <c r="J18" s="1">
        <v>64.942841000000001</v>
      </c>
      <c r="K18" s="1">
        <v>171.144913</v>
      </c>
      <c r="L18" s="5">
        <f t="shared" si="21"/>
        <v>65.705799102640171</v>
      </c>
      <c r="M18" s="5">
        <f t="shared" si="22"/>
        <v>175.39956417612305</v>
      </c>
      <c r="N18" s="5">
        <f t="shared" si="23"/>
        <v>1.1748147923497365</v>
      </c>
      <c r="O18" s="5">
        <f t="shared" si="0"/>
        <v>2.4859933617326084</v>
      </c>
      <c r="P18" s="1"/>
      <c r="Q18" s="1"/>
      <c r="R18" s="29"/>
      <c r="S18" s="5">
        <f t="shared" si="24"/>
        <v>65.652681662748137</v>
      </c>
      <c r="T18" s="5">
        <f t="shared" si="25"/>
        <v>175.40984782405505</v>
      </c>
      <c r="U18" s="5">
        <f t="shared" si="26"/>
        <v>1.0930237295102863</v>
      </c>
      <c r="V18" s="5">
        <f t="shared" si="1"/>
        <v>2.4920020988617098</v>
      </c>
      <c r="W18" s="5"/>
      <c r="X18" s="5"/>
      <c r="Y18" s="29"/>
      <c r="Z18" s="5">
        <f t="shared" si="27"/>
        <v>65.520850302400731</v>
      </c>
      <c r="AA18" s="5">
        <f t="shared" si="28"/>
        <v>175.24894666318409</v>
      </c>
      <c r="AB18" s="5">
        <f t="shared" si="2"/>
        <v>0.89002774362878578</v>
      </c>
      <c r="AC18" s="5">
        <f t="shared" si="29"/>
        <v>2.3979875248667679</v>
      </c>
      <c r="AD18" s="5"/>
      <c r="AE18" s="5"/>
      <c r="AF18" s="5">
        <f t="shared" si="30"/>
        <v>0.10175670593890793</v>
      </c>
      <c r="AG18" s="5">
        <f t="shared" si="31"/>
        <v>-4.7727399099537146E-2</v>
      </c>
      <c r="AH18" s="14">
        <f t="shared" si="3"/>
        <v>65.622607008339642</v>
      </c>
      <c r="AI18" s="14">
        <f t="shared" si="4"/>
        <v>175.20121926408456</v>
      </c>
      <c r="AJ18" s="5">
        <f t="shared" si="5"/>
        <v>1.046714307339343</v>
      </c>
      <c r="AK18" s="5">
        <f t="shared" si="6"/>
        <v>2.370100397950218</v>
      </c>
      <c r="AL18" s="5"/>
      <c r="AM18" s="5"/>
      <c r="AN18" s="5"/>
      <c r="AO18" s="5">
        <f t="shared" si="32"/>
        <v>0.13003188869573429</v>
      </c>
      <c r="AP18" s="5">
        <f t="shared" si="33"/>
        <v>4.3698388025747076E-2</v>
      </c>
      <c r="AQ18" s="14">
        <f t="shared" si="7"/>
        <v>65.650882191096471</v>
      </c>
      <c r="AR18" s="14">
        <f t="shared" si="8"/>
        <v>175.29264505120983</v>
      </c>
      <c r="AS18" s="5">
        <f t="shared" si="9"/>
        <v>1.0902528749804308</v>
      </c>
      <c r="AT18" s="5">
        <f t="shared" si="10"/>
        <v>2.42352049996942</v>
      </c>
      <c r="AU18" s="5"/>
      <c r="AV18" s="5"/>
      <c r="AW18" s="5"/>
      <c r="AX18" s="5">
        <f t="shared" si="34"/>
        <v>0.17755841503830561</v>
      </c>
      <c r="AY18" s="5">
        <f t="shared" si="35"/>
        <v>0.21165836391784501</v>
      </c>
      <c r="AZ18" s="14">
        <f t="shared" si="11"/>
        <v>65.698408717439037</v>
      </c>
      <c r="BA18" s="14">
        <f t="shared" si="12"/>
        <v>175.46060502710193</v>
      </c>
      <c r="BB18" s="5">
        <f t="shared" si="13"/>
        <v>1.163434961890619</v>
      </c>
      <c r="BC18" s="5">
        <f t="shared" si="14"/>
        <v>2.5216595407085993</v>
      </c>
      <c r="BD18" s="5"/>
      <c r="BE18" s="5"/>
      <c r="BF18" s="5"/>
      <c r="BG18" s="5">
        <f t="shared" si="36"/>
        <v>0.1768572902289573</v>
      </c>
      <c r="BH18" s="5">
        <f t="shared" si="37"/>
        <v>0.14402799674794628</v>
      </c>
      <c r="BI18" s="14">
        <f t="shared" si="15"/>
        <v>65.697707592629683</v>
      </c>
      <c r="BJ18" s="14">
        <f t="shared" si="16"/>
        <v>175.39297465993204</v>
      </c>
      <c r="BK18" s="5">
        <f t="shared" si="17"/>
        <v>1.1623553589681763</v>
      </c>
      <c r="BL18" s="5">
        <f t="shared" si="18"/>
        <v>2.4821431063697661</v>
      </c>
      <c r="BM18" s="5"/>
      <c r="BN18" s="5"/>
      <c r="BO18" s="29"/>
      <c r="BP18" s="5">
        <f t="shared" si="38"/>
        <v>65.289682500274978</v>
      </c>
      <c r="BQ18" s="5">
        <f t="shared" si="39"/>
        <v>175.17126064002716</v>
      </c>
      <c r="BR18" s="5">
        <f t="shared" si="19"/>
        <v>0.53407195455920464</v>
      </c>
      <c r="BS18" s="5">
        <f t="shared" si="20"/>
        <v>2.3525955691286917</v>
      </c>
    </row>
    <row r="19" spans="1:71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8">
        <v>2933400</v>
      </c>
      <c r="H19" s="3">
        <v>43802</v>
      </c>
      <c r="I19" s="2">
        <v>17</v>
      </c>
      <c r="J19" s="1">
        <v>63.784916000000003</v>
      </c>
      <c r="K19" s="1">
        <v>169.40713500000001</v>
      </c>
      <c r="L19" s="5">
        <f t="shared" si="21"/>
        <v>65.057284715396023</v>
      </c>
      <c r="M19" s="5">
        <f t="shared" si="22"/>
        <v>171.78311067641846</v>
      </c>
      <c r="N19" s="5">
        <f t="shared" si="23"/>
        <v>1.9947799498489891</v>
      </c>
      <c r="O19" s="5">
        <f t="shared" si="0"/>
        <v>1.4025239706807204</v>
      </c>
      <c r="P19" s="1"/>
      <c r="Q19" s="1"/>
      <c r="R19" s="29"/>
      <c r="S19" s="5">
        <f t="shared" si="24"/>
        <v>65.191285231961842</v>
      </c>
      <c r="T19" s="5">
        <f t="shared" si="25"/>
        <v>172.63764018841928</v>
      </c>
      <c r="U19" s="5">
        <f t="shared" si="26"/>
        <v>2.2048617763513865</v>
      </c>
      <c r="V19" s="5">
        <f t="shared" si="1"/>
        <v>1.9069475370203692</v>
      </c>
      <c r="W19" s="5"/>
      <c r="X19" s="5"/>
      <c r="Y19" s="29"/>
      <c r="Z19" s="5">
        <f t="shared" si="27"/>
        <v>65.260746116320405</v>
      </c>
      <c r="AA19" s="5">
        <f t="shared" si="28"/>
        <v>173.40213151475126</v>
      </c>
      <c r="AB19" s="5">
        <f t="shared" si="2"/>
        <v>2.3137603823455728</v>
      </c>
      <c r="AC19" s="5">
        <f t="shared" si="29"/>
        <v>2.3582221107459551</v>
      </c>
      <c r="AD19" s="5"/>
      <c r="AE19" s="5"/>
      <c r="AF19" s="5">
        <f t="shared" si="30"/>
        <v>4.7477572136022779E-2</v>
      </c>
      <c r="AG19" s="5">
        <f t="shared" si="31"/>
        <v>-0.31759056149953024</v>
      </c>
      <c r="AH19" s="14">
        <f t="shared" si="3"/>
        <v>65.308223688456422</v>
      </c>
      <c r="AI19" s="14">
        <f t="shared" si="4"/>
        <v>173.08454095325172</v>
      </c>
      <c r="AJ19" s="5">
        <f t="shared" si="5"/>
        <v>2.3881942377354854</v>
      </c>
      <c r="AK19" s="5">
        <f t="shared" si="6"/>
        <v>2.1707503366087306</v>
      </c>
      <c r="AL19" s="5"/>
      <c r="AM19" s="5"/>
      <c r="AN19" s="5"/>
      <c r="AO19" s="5">
        <f t="shared" si="32"/>
        <v>3.2497870001719123E-2</v>
      </c>
      <c r="AP19" s="5">
        <f t="shared" si="33"/>
        <v>-0.42892999608889582</v>
      </c>
      <c r="AQ19" s="14">
        <f t="shared" si="7"/>
        <v>65.293243986322125</v>
      </c>
      <c r="AR19" s="14">
        <f t="shared" si="8"/>
        <v>172.97320151866236</v>
      </c>
      <c r="AS19" s="5">
        <f t="shared" si="9"/>
        <v>2.3647095283814785</v>
      </c>
      <c r="AT19" s="5">
        <f t="shared" si="10"/>
        <v>2.1050273464942033</v>
      </c>
      <c r="AU19" s="5"/>
      <c r="AV19" s="5"/>
      <c r="AW19" s="5"/>
      <c r="AX19" s="5">
        <f t="shared" si="34"/>
        <v>-1.9389755465078776E-2</v>
      </c>
      <c r="AY19" s="5">
        <f t="shared" si="35"/>
        <v>-0.71465471663995639</v>
      </c>
      <c r="AZ19" s="14">
        <f t="shared" si="11"/>
        <v>65.24135636085532</v>
      </c>
      <c r="BA19" s="14">
        <f t="shared" si="12"/>
        <v>172.68747679811131</v>
      </c>
      <c r="BB19" s="5">
        <f t="shared" si="13"/>
        <v>2.2833617290572548</v>
      </c>
      <c r="BC19" s="5">
        <f t="shared" si="14"/>
        <v>1.9363657841868904</v>
      </c>
      <c r="BD19" s="5"/>
      <c r="BE19" s="5"/>
      <c r="BF19" s="5"/>
      <c r="BG19" s="5">
        <f t="shared" si="36"/>
        <v>-0.19455996463393382</v>
      </c>
      <c r="BH19" s="5">
        <f t="shared" si="37"/>
        <v>-1.5481886766557089</v>
      </c>
      <c r="BI19" s="14">
        <f t="shared" si="15"/>
        <v>65.066186151686466</v>
      </c>
      <c r="BJ19" s="14">
        <f t="shared" si="16"/>
        <v>171.85394283809555</v>
      </c>
      <c r="BK19" s="5">
        <f t="shared" si="17"/>
        <v>2.0087353437707174</v>
      </c>
      <c r="BL19" s="5">
        <f t="shared" si="18"/>
        <v>1.4443357643085915</v>
      </c>
      <c r="BM19" s="5"/>
      <c r="BN19" s="5"/>
      <c r="BO19" s="29"/>
      <c r="BP19" s="5">
        <f t="shared" si="38"/>
        <v>65.20297212520623</v>
      </c>
      <c r="BQ19" s="5">
        <f t="shared" si="39"/>
        <v>174.16467373002035</v>
      </c>
      <c r="BR19" s="5">
        <f t="shared" si="19"/>
        <v>2.2231841227261748</v>
      </c>
      <c r="BS19" s="5">
        <f t="shared" si="20"/>
        <v>2.8083461360823692</v>
      </c>
    </row>
    <row r="20" spans="1:71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8">
        <v>2342100</v>
      </c>
      <c r="H20" s="3">
        <v>43803</v>
      </c>
      <c r="I20" s="2">
        <v>18</v>
      </c>
      <c r="J20" s="1">
        <v>64.347892999999999</v>
      </c>
      <c r="K20" s="1">
        <v>170.055115</v>
      </c>
      <c r="L20" s="5">
        <f t="shared" si="21"/>
        <v>63.975771307309408</v>
      </c>
      <c r="M20" s="5">
        <f t="shared" si="22"/>
        <v>169.76353135146277</v>
      </c>
      <c r="N20" s="5">
        <f t="shared" si="23"/>
        <v>0.57829662377692936</v>
      </c>
      <c r="O20" s="5">
        <f t="shared" si="0"/>
        <v>0.17146420355378711</v>
      </c>
      <c r="P20" s="1"/>
      <c r="Q20" s="1"/>
      <c r="R20" s="29"/>
      <c r="S20" s="5">
        <f t="shared" si="24"/>
        <v>64.277145231186651</v>
      </c>
      <c r="T20" s="5">
        <f t="shared" si="25"/>
        <v>170.53781181594675</v>
      </c>
      <c r="U20" s="5">
        <f t="shared" si="26"/>
        <v>0.10994574261094764</v>
      </c>
      <c r="V20" s="5">
        <f t="shared" si="1"/>
        <v>0.28384727854069702</v>
      </c>
      <c r="W20" s="5"/>
      <c r="X20" s="5"/>
      <c r="Y20" s="29"/>
      <c r="Z20" s="5">
        <f t="shared" si="27"/>
        <v>64.596622563976226</v>
      </c>
      <c r="AA20" s="5">
        <f t="shared" si="28"/>
        <v>171.60438308311322</v>
      </c>
      <c r="AB20" s="5">
        <f t="shared" si="2"/>
        <v>0.38653878531225039</v>
      </c>
      <c r="AC20" s="5">
        <f t="shared" si="29"/>
        <v>0.91103880239839841</v>
      </c>
      <c r="AD20" s="5"/>
      <c r="AE20" s="5"/>
      <c r="AF20" s="5">
        <f t="shared" si="30"/>
        <v>-5.9262596536007531E-2</v>
      </c>
      <c r="AG20" s="5">
        <f t="shared" si="31"/>
        <v>-0.53961424202030683</v>
      </c>
      <c r="AH20" s="14">
        <f t="shared" si="3"/>
        <v>64.537359967440224</v>
      </c>
      <c r="AI20" s="14">
        <f t="shared" si="4"/>
        <v>171.0647688410929</v>
      </c>
      <c r="AJ20" s="5">
        <f t="shared" si="5"/>
        <v>0.29444160268033198</v>
      </c>
      <c r="AK20" s="5">
        <f t="shared" si="6"/>
        <v>0.59372153615779122</v>
      </c>
      <c r="AL20" s="5"/>
      <c r="AM20" s="5"/>
      <c r="AN20" s="5"/>
      <c r="AO20" s="5">
        <f t="shared" si="32"/>
        <v>-0.14165748558475549</v>
      </c>
      <c r="AP20" s="5">
        <f t="shared" si="33"/>
        <v>-0.77113460497618214</v>
      </c>
      <c r="AQ20" s="14">
        <f t="shared" si="7"/>
        <v>64.454965078391467</v>
      </c>
      <c r="AR20" s="14">
        <f t="shared" si="8"/>
        <v>170.83324847813705</v>
      </c>
      <c r="AS20" s="5">
        <f t="shared" si="9"/>
        <v>0.16639562447129083</v>
      </c>
      <c r="AT20" s="5">
        <f t="shared" si="10"/>
        <v>0.45757722614638813</v>
      </c>
      <c r="AU20" s="5"/>
      <c r="AV20" s="5"/>
      <c r="AW20" s="5"/>
      <c r="AX20" s="5">
        <f t="shared" si="34"/>
        <v>-0.309519964060674</v>
      </c>
      <c r="AY20" s="5">
        <f t="shared" si="35"/>
        <v>-1.2020468883890947</v>
      </c>
      <c r="AZ20" s="14">
        <f t="shared" si="11"/>
        <v>64.287102599915556</v>
      </c>
      <c r="BA20" s="14">
        <f t="shared" si="12"/>
        <v>170.40233619472411</v>
      </c>
      <c r="BB20" s="5">
        <f t="shared" si="13"/>
        <v>9.4471469461234442E-2</v>
      </c>
      <c r="BC20" s="5">
        <f t="shared" si="14"/>
        <v>0.20418156473806359</v>
      </c>
      <c r="BD20" s="5"/>
      <c r="BE20" s="5"/>
      <c r="BF20" s="5"/>
      <c r="BG20" s="5">
        <f t="shared" si="36"/>
        <v>-0.59368901418764242</v>
      </c>
      <c r="BH20" s="5">
        <f t="shared" si="37"/>
        <v>-1.7603144683906913</v>
      </c>
      <c r="BI20" s="14">
        <f t="shared" si="15"/>
        <v>64.00293354978858</v>
      </c>
      <c r="BJ20" s="14">
        <f t="shared" si="16"/>
        <v>169.84406861472252</v>
      </c>
      <c r="BK20" s="5">
        <f t="shared" si="17"/>
        <v>0.53608507462928034</v>
      </c>
      <c r="BL20" s="5">
        <f t="shared" si="18"/>
        <v>0.12410469704335809</v>
      </c>
      <c r="BM20" s="5"/>
      <c r="BN20" s="5"/>
      <c r="BO20" s="29"/>
      <c r="BP20" s="5">
        <f t="shared" si="38"/>
        <v>64.848458093904668</v>
      </c>
      <c r="BQ20" s="5">
        <f t="shared" si="39"/>
        <v>172.97528904751528</v>
      </c>
      <c r="BR20" s="5">
        <f t="shared" si="19"/>
        <v>0.7779044045850404</v>
      </c>
      <c r="BS20" s="5">
        <f t="shared" si="20"/>
        <v>1.7171927157352926</v>
      </c>
    </row>
    <row r="21" spans="1:71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8">
        <v>2118000</v>
      </c>
      <c r="H21" s="3">
        <v>43804</v>
      </c>
      <c r="I21" s="2">
        <v>19</v>
      </c>
      <c r="J21" s="1">
        <v>65.291945999999996</v>
      </c>
      <c r="K21" s="1">
        <v>170.84053</v>
      </c>
      <c r="L21" s="5">
        <f t="shared" si="21"/>
        <v>64.292074746096404</v>
      </c>
      <c r="M21" s="5">
        <f t="shared" si="22"/>
        <v>170.01137745271939</v>
      </c>
      <c r="N21" s="5">
        <f t="shared" si="23"/>
        <v>1.5313852858721535</v>
      </c>
      <c r="O21" s="5">
        <f t="shared" si="0"/>
        <v>0.48533714293710878</v>
      </c>
      <c r="P21" s="1"/>
      <c r="Q21" s="1"/>
      <c r="R21" s="29"/>
      <c r="S21" s="5">
        <f t="shared" si="24"/>
        <v>64.323131280915334</v>
      </c>
      <c r="T21" s="5">
        <f t="shared" si="25"/>
        <v>170.22405888558137</v>
      </c>
      <c r="U21" s="5">
        <f t="shared" si="26"/>
        <v>1.4838196415292357</v>
      </c>
      <c r="V21" s="5">
        <f t="shared" si="1"/>
        <v>0.36084593885223248</v>
      </c>
      <c r="W21" s="5"/>
      <c r="X21" s="5"/>
      <c r="Y21" s="29"/>
      <c r="Z21" s="5">
        <f t="shared" si="27"/>
        <v>64.484694260186927</v>
      </c>
      <c r="AA21" s="5">
        <f t="shared" si="28"/>
        <v>170.90721244571228</v>
      </c>
      <c r="AB21" s="5">
        <f t="shared" si="2"/>
        <v>1.2363726144922509</v>
      </c>
      <c r="AC21" s="5">
        <f t="shared" si="29"/>
        <v>3.9031982464743188E-2</v>
      </c>
      <c r="AD21" s="5"/>
      <c r="AE21" s="5"/>
      <c r="AF21" s="5">
        <f t="shared" si="30"/>
        <v>-6.7162452624001154E-2</v>
      </c>
      <c r="AG21" s="5">
        <f t="shared" si="31"/>
        <v>-0.56324770132740243</v>
      </c>
      <c r="AH21" s="14">
        <f t="shared" si="3"/>
        <v>64.417531807562924</v>
      </c>
      <c r="AI21" s="14">
        <f t="shared" si="4"/>
        <v>170.34396474438486</v>
      </c>
      <c r="AJ21" s="5">
        <f t="shared" si="5"/>
        <v>1.3392374496497199</v>
      </c>
      <c r="AK21" s="5">
        <f t="shared" si="6"/>
        <v>0.29066010016191024</v>
      </c>
      <c r="AL21" s="5"/>
      <c r="AM21" s="5"/>
      <c r="AN21" s="5"/>
      <c r="AO21" s="5">
        <f t="shared" si="32"/>
        <v>-0.13422519013589124</v>
      </c>
      <c r="AP21" s="5">
        <f t="shared" si="33"/>
        <v>-0.75264361308237271</v>
      </c>
      <c r="AQ21" s="14">
        <f t="shared" si="7"/>
        <v>64.350469070051034</v>
      </c>
      <c r="AR21" s="14">
        <f t="shared" si="8"/>
        <v>170.15456883262991</v>
      </c>
      <c r="AS21" s="5">
        <f t="shared" si="9"/>
        <v>1.4419495628893679</v>
      </c>
      <c r="AT21" s="5">
        <f t="shared" si="10"/>
        <v>0.40152132949370706</v>
      </c>
      <c r="AU21" s="5"/>
      <c r="AV21" s="5"/>
      <c r="AW21" s="5"/>
      <c r="AX21" s="5">
        <f t="shared" si="34"/>
        <v>-0.22060371693855502</v>
      </c>
      <c r="AY21" s="5">
        <f t="shared" si="35"/>
        <v>-0.97485257544442705</v>
      </c>
      <c r="AZ21" s="14">
        <f t="shared" si="11"/>
        <v>64.264090543248372</v>
      </c>
      <c r="BA21" s="14">
        <f t="shared" si="12"/>
        <v>169.93235987026785</v>
      </c>
      <c r="BB21" s="5">
        <f t="shared" si="13"/>
        <v>1.5742454004229312</v>
      </c>
      <c r="BC21" s="5">
        <f t="shared" si="14"/>
        <v>0.5315893890824126</v>
      </c>
      <c r="BD21" s="5"/>
      <c r="BE21" s="5"/>
      <c r="BF21" s="5"/>
      <c r="BG21" s="5">
        <f t="shared" si="36"/>
        <v>-0.18419241034905001</v>
      </c>
      <c r="BH21" s="5">
        <f t="shared" si="37"/>
        <v>-0.85664221204940638</v>
      </c>
      <c r="BI21" s="14">
        <f t="shared" si="15"/>
        <v>64.300501849837872</v>
      </c>
      <c r="BJ21" s="14">
        <f t="shared" si="16"/>
        <v>170.05057023366288</v>
      </c>
      <c r="BK21" s="5">
        <f t="shared" si="17"/>
        <v>1.5184784814992711</v>
      </c>
      <c r="BL21" s="5">
        <f t="shared" si="18"/>
        <v>0.46239599370074513</v>
      </c>
      <c r="BM21" s="5"/>
      <c r="BN21" s="5"/>
      <c r="BO21" s="29"/>
      <c r="BP21" s="5">
        <f t="shared" si="38"/>
        <v>64.723316820428494</v>
      </c>
      <c r="BQ21" s="5">
        <f t="shared" si="39"/>
        <v>172.24524553563646</v>
      </c>
      <c r="BR21" s="5">
        <f t="shared" si="19"/>
        <v>0.8709024840085211</v>
      </c>
      <c r="BS21" s="5">
        <f t="shared" si="20"/>
        <v>0.82223787039085827</v>
      </c>
    </row>
    <row r="22" spans="1:71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8">
        <v>1556500</v>
      </c>
      <c r="H22" s="3">
        <v>43805</v>
      </c>
      <c r="I22" s="2">
        <v>20</v>
      </c>
      <c r="J22" s="1">
        <v>66.553130999999993</v>
      </c>
      <c r="K22" s="1">
        <v>172.26414500000001</v>
      </c>
      <c r="L22" s="5">
        <f t="shared" si="21"/>
        <v>65.141965311914447</v>
      </c>
      <c r="M22" s="5">
        <f t="shared" si="22"/>
        <v>170.7161571179079</v>
      </c>
      <c r="N22" s="5">
        <f t="shared" si="23"/>
        <v>2.1203595787034368</v>
      </c>
      <c r="O22" s="5">
        <f t="shared" si="0"/>
        <v>0.89861293079422622</v>
      </c>
      <c r="P22" s="1"/>
      <c r="Q22" s="1"/>
      <c r="R22" s="29"/>
      <c r="S22" s="5">
        <f t="shared" si="24"/>
        <v>64.95286084832037</v>
      </c>
      <c r="T22" s="5">
        <f t="shared" si="25"/>
        <v>170.62476510995347</v>
      </c>
      <c r="U22" s="5">
        <f t="shared" si="26"/>
        <v>2.4045001754757771</v>
      </c>
      <c r="V22" s="5">
        <f t="shared" si="1"/>
        <v>0.95166634359491409</v>
      </c>
      <c r="W22" s="5"/>
      <c r="X22" s="5"/>
      <c r="Y22" s="29"/>
      <c r="Z22" s="5">
        <f t="shared" si="27"/>
        <v>64.847957543102808</v>
      </c>
      <c r="AA22" s="5">
        <f t="shared" si="28"/>
        <v>170.87720534514176</v>
      </c>
      <c r="AB22" s="5">
        <f t="shared" si="2"/>
        <v>2.5621235714623034</v>
      </c>
      <c r="AC22" s="5">
        <f t="shared" si="29"/>
        <v>0.80512381427850399</v>
      </c>
      <c r="AD22" s="5"/>
      <c r="AE22" s="5"/>
      <c r="AF22" s="5">
        <f t="shared" si="30"/>
        <v>-2.598592293018856E-3</v>
      </c>
      <c r="AG22" s="5">
        <f t="shared" si="31"/>
        <v>-0.48326161121386929</v>
      </c>
      <c r="AH22" s="14">
        <f t="shared" si="3"/>
        <v>64.845358950809796</v>
      </c>
      <c r="AI22" s="14">
        <f t="shared" si="4"/>
        <v>170.3939437339279</v>
      </c>
      <c r="AJ22" s="5">
        <f t="shared" si="5"/>
        <v>2.5660281094667012</v>
      </c>
      <c r="AK22" s="5">
        <f t="shared" si="6"/>
        <v>1.0856590418581389</v>
      </c>
      <c r="AL22" s="5"/>
      <c r="AM22" s="5"/>
      <c r="AN22" s="5"/>
      <c r="AO22" s="5">
        <f t="shared" si="32"/>
        <v>-9.8530718729482186E-3</v>
      </c>
      <c r="AP22" s="5">
        <f t="shared" si="33"/>
        <v>-0.57198448495440823</v>
      </c>
      <c r="AQ22" s="14">
        <f t="shared" si="7"/>
        <v>64.838104471229855</v>
      </c>
      <c r="AR22" s="14">
        <f t="shared" si="8"/>
        <v>170.30522086018735</v>
      </c>
      <c r="AS22" s="5">
        <f t="shared" si="9"/>
        <v>2.5769283923999593</v>
      </c>
      <c r="AT22" s="5">
        <f t="shared" si="10"/>
        <v>1.1371630119620457</v>
      </c>
      <c r="AU22" s="5"/>
      <c r="AV22" s="5"/>
      <c r="AW22" s="5"/>
      <c r="AX22" s="5">
        <f t="shared" si="34"/>
        <v>4.2136432995941123E-2</v>
      </c>
      <c r="AY22" s="5">
        <f t="shared" si="35"/>
        <v>-0.54967211175116659</v>
      </c>
      <c r="AZ22" s="14">
        <f t="shared" si="11"/>
        <v>64.890093976098754</v>
      </c>
      <c r="BA22" s="14">
        <f t="shared" si="12"/>
        <v>170.3275332333906</v>
      </c>
      <c r="BB22" s="5">
        <f t="shared" si="13"/>
        <v>2.4988110986111827</v>
      </c>
      <c r="BC22" s="5">
        <f t="shared" si="14"/>
        <v>1.1242105933358428</v>
      </c>
      <c r="BD22" s="5"/>
      <c r="BE22" s="5"/>
      <c r="BF22" s="5"/>
      <c r="BG22" s="5">
        <f t="shared" si="36"/>
        <v>0.28114492892614118</v>
      </c>
      <c r="BH22" s="5">
        <f t="shared" si="37"/>
        <v>-0.15400236729234865</v>
      </c>
      <c r="BI22" s="14">
        <f t="shared" si="15"/>
        <v>65.129102472028947</v>
      </c>
      <c r="BJ22" s="14">
        <f t="shared" si="16"/>
        <v>170.72320297784941</v>
      </c>
      <c r="BK22" s="5">
        <f t="shared" si="17"/>
        <v>2.1396867533866235</v>
      </c>
      <c r="BL22" s="5">
        <f t="shared" si="18"/>
        <v>0.89452278194664492</v>
      </c>
      <c r="BM22" s="5"/>
      <c r="BN22" s="5"/>
      <c r="BO22" s="29"/>
      <c r="BP22" s="5">
        <f t="shared" si="38"/>
        <v>64.865474115321376</v>
      </c>
      <c r="BQ22" s="5">
        <f t="shared" si="39"/>
        <v>171.89406665172731</v>
      </c>
      <c r="BR22" s="5">
        <f t="shared" si="19"/>
        <v>2.5358038897953836</v>
      </c>
      <c r="BS22" s="5">
        <f t="shared" si="20"/>
        <v>0.2148319072855811</v>
      </c>
    </row>
    <row r="23" spans="1:71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8">
        <v>2027800</v>
      </c>
      <c r="H23" s="3">
        <v>43808</v>
      </c>
      <c r="I23" s="2">
        <v>21</v>
      </c>
      <c r="J23" s="1">
        <v>65.621384000000006</v>
      </c>
      <c r="K23" s="1">
        <v>171.31179800000001</v>
      </c>
      <c r="L23" s="5">
        <f t="shared" si="21"/>
        <v>66.341456146787152</v>
      </c>
      <c r="M23" s="5">
        <f t="shared" si="22"/>
        <v>172.03194681768622</v>
      </c>
      <c r="N23" s="5">
        <f t="shared" si="23"/>
        <v>1.0973132581098044</v>
      </c>
      <c r="O23" s="5">
        <f t="shared" si="0"/>
        <v>0.42037315940505654</v>
      </c>
      <c r="P23" s="1"/>
      <c r="Q23" s="1"/>
      <c r="R23" s="29"/>
      <c r="S23" s="5">
        <f t="shared" si="24"/>
        <v>65.993036446912129</v>
      </c>
      <c r="T23" s="5">
        <f t="shared" si="25"/>
        <v>171.69036203848373</v>
      </c>
      <c r="U23" s="5">
        <f t="shared" si="26"/>
        <v>0.56635874505804773</v>
      </c>
      <c r="V23" s="5">
        <f t="shared" si="1"/>
        <v>0.22097954892967531</v>
      </c>
      <c r="W23" s="5"/>
      <c r="X23" s="5"/>
      <c r="Y23" s="29"/>
      <c r="Z23" s="5">
        <f t="shared" si="27"/>
        <v>65.615285598706549</v>
      </c>
      <c r="AA23" s="5">
        <f t="shared" si="28"/>
        <v>171.50132818982797</v>
      </c>
      <c r="AB23" s="5">
        <f t="shared" si="2"/>
        <v>9.2933140414363166E-3</v>
      </c>
      <c r="AC23" s="5">
        <f t="shared" si="29"/>
        <v>0.11063463931886502</v>
      </c>
      <c r="AD23" s="5"/>
      <c r="AE23" s="5"/>
      <c r="AF23" s="5">
        <f t="shared" si="30"/>
        <v>0.11289040489149514</v>
      </c>
      <c r="AG23" s="5">
        <f t="shared" si="31"/>
        <v>-0.31715394282885701</v>
      </c>
      <c r="AH23" s="14">
        <f t="shared" si="3"/>
        <v>65.728176003598051</v>
      </c>
      <c r="AI23" s="14">
        <f t="shared" si="4"/>
        <v>171.18417424699911</v>
      </c>
      <c r="AJ23" s="5">
        <f t="shared" si="5"/>
        <v>0.16273963925851512</v>
      </c>
      <c r="AK23" s="5">
        <f t="shared" si="6"/>
        <v>7.449793563015672E-2</v>
      </c>
      <c r="AL23" s="5"/>
      <c r="AM23" s="5"/>
      <c r="AN23" s="5"/>
      <c r="AO23" s="5">
        <f t="shared" si="32"/>
        <v>0.18444220999622413</v>
      </c>
      <c r="AP23" s="5">
        <f t="shared" si="33"/>
        <v>-0.27295765254425308</v>
      </c>
      <c r="AQ23" s="14">
        <f t="shared" si="7"/>
        <v>65.799727808702769</v>
      </c>
      <c r="AR23" s="14">
        <f t="shared" si="8"/>
        <v>171.22837053728372</v>
      </c>
      <c r="AS23" s="5">
        <f t="shared" si="9"/>
        <v>0.27177696938358281</v>
      </c>
      <c r="AT23" s="5">
        <f t="shared" si="10"/>
        <v>4.8699192752788091E-2</v>
      </c>
      <c r="AU23" s="5"/>
      <c r="AV23" s="5"/>
      <c r="AW23" s="5"/>
      <c r="AX23" s="5">
        <f t="shared" si="34"/>
        <v>0.36847266316945115</v>
      </c>
      <c r="AY23" s="5">
        <f t="shared" si="35"/>
        <v>-2.1464381354346085E-2</v>
      </c>
      <c r="AZ23" s="14">
        <f t="shared" si="11"/>
        <v>65.983758261876005</v>
      </c>
      <c r="BA23" s="14">
        <f t="shared" si="12"/>
        <v>171.47986380847362</v>
      </c>
      <c r="BB23" s="5">
        <f t="shared" si="13"/>
        <v>0.55221977926585497</v>
      </c>
      <c r="BC23" s="5">
        <f t="shared" si="14"/>
        <v>9.810521542340811E-2</v>
      </c>
      <c r="BD23" s="5"/>
      <c r="BE23" s="5"/>
      <c r="BF23" s="5"/>
      <c r="BG23" s="5">
        <f t="shared" si="36"/>
        <v>0.69440058660210113</v>
      </c>
      <c r="BH23" s="5">
        <f t="shared" si="37"/>
        <v>0.50740406288942819</v>
      </c>
      <c r="BI23" s="14">
        <f t="shared" si="15"/>
        <v>66.309686185308649</v>
      </c>
      <c r="BJ23" s="14">
        <f t="shared" si="16"/>
        <v>172.00873225271741</v>
      </c>
      <c r="BK23" s="5">
        <f t="shared" si="17"/>
        <v>1.0488992205782237</v>
      </c>
      <c r="BL23" s="5">
        <f t="shared" si="18"/>
        <v>0.40682209915127843</v>
      </c>
      <c r="BM23" s="5"/>
      <c r="BN23" s="5"/>
      <c r="BO23" s="29"/>
      <c r="BP23" s="5">
        <f t="shared" si="38"/>
        <v>65.287388336491034</v>
      </c>
      <c r="BQ23" s="5">
        <f t="shared" si="39"/>
        <v>171.98658623879547</v>
      </c>
      <c r="BR23" s="5">
        <f t="shared" si="19"/>
        <v>0.50897381790815632</v>
      </c>
      <c r="BS23" s="5">
        <f t="shared" si="20"/>
        <v>0.39389478522399113</v>
      </c>
    </row>
    <row r="24" spans="1:71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8">
        <v>2174100</v>
      </c>
      <c r="H24" s="3">
        <v>43809</v>
      </c>
      <c r="I24" s="2">
        <v>22</v>
      </c>
      <c r="J24" s="1">
        <v>66.004897999999997</v>
      </c>
      <c r="K24" s="1">
        <v>170.86998</v>
      </c>
      <c r="L24" s="5">
        <f t="shared" si="21"/>
        <v>65.729394822018079</v>
      </c>
      <c r="M24" s="5">
        <f t="shared" si="22"/>
        <v>171.41982032265292</v>
      </c>
      <c r="N24" s="5">
        <f t="shared" si="23"/>
        <v>0.4173980815513384</v>
      </c>
      <c r="O24" s="5">
        <f t="shared" si="0"/>
        <v>0.32178872067107767</v>
      </c>
      <c r="P24" s="1"/>
      <c r="Q24" s="1"/>
      <c r="R24" s="29"/>
      <c r="S24" s="5">
        <f t="shared" si="24"/>
        <v>65.751462356419239</v>
      </c>
      <c r="T24" s="5">
        <f t="shared" si="25"/>
        <v>171.44429541346932</v>
      </c>
      <c r="U24" s="5">
        <f t="shared" si="26"/>
        <v>0.38396490451474996</v>
      </c>
      <c r="V24" s="5">
        <f t="shared" si="1"/>
        <v>0.33611253039844757</v>
      </c>
      <c r="W24" s="5"/>
      <c r="X24" s="5"/>
      <c r="Y24" s="29"/>
      <c r="Z24" s="5">
        <f t="shared" si="27"/>
        <v>65.618029879288613</v>
      </c>
      <c r="AA24" s="5">
        <f t="shared" si="28"/>
        <v>171.4160396044054</v>
      </c>
      <c r="AB24" s="5">
        <f t="shared" si="2"/>
        <v>0.58612032202728925</v>
      </c>
      <c r="AC24" s="5">
        <f t="shared" si="29"/>
        <v>0.31957609195330861</v>
      </c>
      <c r="AD24" s="5"/>
      <c r="AE24" s="5"/>
      <c r="AF24" s="5">
        <f t="shared" si="30"/>
        <v>9.6368486245080487E-2</v>
      </c>
      <c r="AG24" s="5">
        <f t="shared" si="31"/>
        <v>-0.2823741392179146</v>
      </c>
      <c r="AH24" s="14">
        <f t="shared" si="3"/>
        <v>65.714398365533697</v>
      </c>
      <c r="AI24" s="14">
        <f t="shared" si="4"/>
        <v>171.13366546518748</v>
      </c>
      <c r="AJ24" s="5">
        <f t="shared" si="5"/>
        <v>0.44011829920000856</v>
      </c>
      <c r="AK24" s="5">
        <f t="shared" si="6"/>
        <v>0.15431936328867041</v>
      </c>
      <c r="AL24" s="5"/>
      <c r="AM24" s="5"/>
      <c r="AN24" s="5"/>
      <c r="AO24" s="5">
        <f t="shared" si="32"/>
        <v>0.13901772764268411</v>
      </c>
      <c r="AP24" s="5">
        <f t="shared" si="33"/>
        <v>-0.22604038576383348</v>
      </c>
      <c r="AQ24" s="14">
        <f t="shared" si="7"/>
        <v>65.757047606931295</v>
      </c>
      <c r="AR24" s="14">
        <f t="shared" si="8"/>
        <v>171.18999921864156</v>
      </c>
      <c r="AS24" s="5">
        <f t="shared" si="9"/>
        <v>0.37550303171243837</v>
      </c>
      <c r="AT24" s="5">
        <f t="shared" si="10"/>
        <v>0.18728814660220716</v>
      </c>
      <c r="AU24" s="5"/>
      <c r="AV24" s="5"/>
      <c r="AW24" s="5"/>
      <c r="AX24" s="5">
        <f t="shared" si="34"/>
        <v>0.20389489100512698</v>
      </c>
      <c r="AY24" s="5">
        <f t="shared" si="35"/>
        <v>-5.0185273185048951E-2</v>
      </c>
      <c r="AZ24" s="14">
        <f t="shared" si="11"/>
        <v>65.821924770293734</v>
      </c>
      <c r="BA24" s="14">
        <f t="shared" si="12"/>
        <v>171.36585433122036</v>
      </c>
      <c r="BB24" s="5">
        <f t="shared" si="13"/>
        <v>0.27721159376121357</v>
      </c>
      <c r="BC24" s="5">
        <f t="shared" si="14"/>
        <v>0.2902056471361229</v>
      </c>
      <c r="BD24" s="5"/>
      <c r="BE24" s="5"/>
      <c r="BF24" s="5"/>
      <c r="BG24" s="5">
        <f t="shared" si="36"/>
        <v>0.10649272648506967</v>
      </c>
      <c r="BH24" s="5">
        <f t="shared" si="37"/>
        <v>3.6153118242257809E-3</v>
      </c>
      <c r="BI24" s="14">
        <f t="shared" si="15"/>
        <v>65.724522605773686</v>
      </c>
      <c r="BJ24" s="14">
        <f t="shared" si="16"/>
        <v>171.41965491622963</v>
      </c>
      <c r="BK24" s="5">
        <f t="shared" si="17"/>
        <v>0.42477967957213031</v>
      </c>
      <c r="BL24" s="5">
        <f t="shared" si="18"/>
        <v>0.32169191816469689</v>
      </c>
      <c r="BM24" s="5"/>
      <c r="BN24" s="5"/>
      <c r="BO24" s="29"/>
      <c r="BP24" s="5">
        <f t="shared" si="38"/>
        <v>65.370887252368277</v>
      </c>
      <c r="BQ24" s="5">
        <f t="shared" si="39"/>
        <v>171.8178891790966</v>
      </c>
      <c r="BR24" s="5">
        <f t="shared" si="19"/>
        <v>0.96055106036482329</v>
      </c>
      <c r="BS24" s="5">
        <f t="shared" si="20"/>
        <v>0.55475466146633723</v>
      </c>
    </row>
    <row r="25" spans="1:71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8">
        <v>2277600</v>
      </c>
      <c r="H25" s="3">
        <v>43810</v>
      </c>
      <c r="I25" s="2">
        <v>23</v>
      </c>
      <c r="J25" s="1">
        <v>66.567886000000001</v>
      </c>
      <c r="K25" s="1">
        <v>172.804092</v>
      </c>
      <c r="L25" s="5">
        <f t="shared" si="21"/>
        <v>65.963572523302702</v>
      </c>
      <c r="M25" s="5">
        <f t="shared" si="22"/>
        <v>170.95245604839795</v>
      </c>
      <c r="N25" s="5">
        <f t="shared" si="23"/>
        <v>0.90781533410464565</v>
      </c>
      <c r="O25" s="5">
        <f t="shared" si="0"/>
        <v>1.0715232088381614</v>
      </c>
      <c r="P25" s="1"/>
      <c r="Q25" s="1"/>
      <c r="R25" s="29"/>
      <c r="S25" s="5">
        <f t="shared" si="24"/>
        <v>65.91619552474674</v>
      </c>
      <c r="T25" s="5">
        <f t="shared" si="25"/>
        <v>171.07099039471427</v>
      </c>
      <c r="U25" s="5">
        <f t="shared" si="26"/>
        <v>0.97898628665068466</v>
      </c>
      <c r="V25" s="5">
        <f t="shared" si="1"/>
        <v>1.0029285679680116</v>
      </c>
      <c r="W25" s="5"/>
      <c r="X25" s="5"/>
      <c r="Y25" s="29"/>
      <c r="Z25" s="5">
        <f t="shared" si="27"/>
        <v>65.792120533608738</v>
      </c>
      <c r="AA25" s="5">
        <f t="shared" si="28"/>
        <v>171.17031278242297</v>
      </c>
      <c r="AB25" s="5">
        <f t="shared" si="2"/>
        <v>1.1653749473000587</v>
      </c>
      <c r="AC25" s="5">
        <f t="shared" si="29"/>
        <v>0.9454516954245672</v>
      </c>
      <c r="AD25" s="5"/>
      <c r="AE25" s="5"/>
      <c r="AF25" s="5">
        <f t="shared" si="30"/>
        <v>0.10802681145633714</v>
      </c>
      <c r="AG25" s="5">
        <f t="shared" si="31"/>
        <v>-0.27687704163259191</v>
      </c>
      <c r="AH25" s="14">
        <f t="shared" si="3"/>
        <v>65.900147345065079</v>
      </c>
      <c r="AI25" s="14">
        <f t="shared" si="4"/>
        <v>170.89343574079038</v>
      </c>
      <c r="AJ25" s="5">
        <f t="shared" si="5"/>
        <v>1.0030942772238887</v>
      </c>
      <c r="AK25" s="5">
        <f t="shared" si="6"/>
        <v>1.1056776706477627</v>
      </c>
      <c r="AL25" s="5"/>
      <c r="AM25" s="5"/>
      <c r="AN25" s="5"/>
      <c r="AO25" s="5">
        <f t="shared" si="32"/>
        <v>0.1477859593120443</v>
      </c>
      <c r="AP25" s="5">
        <f t="shared" si="33"/>
        <v>-0.23096199481848262</v>
      </c>
      <c r="AQ25" s="14">
        <f t="shared" si="7"/>
        <v>65.939906492920784</v>
      </c>
      <c r="AR25" s="14">
        <f t="shared" si="8"/>
        <v>170.9393507876045</v>
      </c>
      <c r="AS25" s="5">
        <f t="shared" si="9"/>
        <v>0.94336705702088475</v>
      </c>
      <c r="AT25" s="5">
        <f t="shared" si="10"/>
        <v>1.0791070922067638</v>
      </c>
      <c r="AU25" s="5"/>
      <c r="AV25" s="5"/>
      <c r="AW25" s="5"/>
      <c r="AX25" s="5">
        <f t="shared" si="34"/>
        <v>0.19048298449687601</v>
      </c>
      <c r="AY25" s="5">
        <f t="shared" si="35"/>
        <v>-0.13817897014387043</v>
      </c>
      <c r="AZ25" s="14">
        <f t="shared" si="11"/>
        <v>65.98260351810562</v>
      </c>
      <c r="BA25" s="14">
        <f t="shared" si="12"/>
        <v>171.03213381227908</v>
      </c>
      <c r="BB25" s="5">
        <f t="shared" si="13"/>
        <v>0.87922648151149274</v>
      </c>
      <c r="BC25" s="5">
        <f t="shared" si="14"/>
        <v>1.0254144836575469</v>
      </c>
      <c r="BD25" s="5"/>
      <c r="BE25" s="5"/>
      <c r="BF25" s="5"/>
      <c r="BG25" s="5">
        <f t="shared" si="36"/>
        <v>0.16395096514486657</v>
      </c>
      <c r="BH25" s="5">
        <f t="shared" si="37"/>
        <v>-0.20832550191143162</v>
      </c>
      <c r="BI25" s="14">
        <f t="shared" si="15"/>
        <v>65.956071498753602</v>
      </c>
      <c r="BJ25" s="14">
        <f t="shared" si="16"/>
        <v>170.96198728051155</v>
      </c>
      <c r="BK25" s="5">
        <f t="shared" si="17"/>
        <v>0.91908356718192874</v>
      </c>
      <c r="BL25" s="5">
        <f t="shared" si="18"/>
        <v>1.0660075801263122</v>
      </c>
      <c r="BM25" s="5"/>
      <c r="BN25" s="5"/>
      <c r="BO25" s="29"/>
      <c r="BP25" s="5">
        <f t="shared" si="38"/>
        <v>65.5293899392762</v>
      </c>
      <c r="BQ25" s="5">
        <f t="shared" si="39"/>
        <v>171.58091188432246</v>
      </c>
      <c r="BR25" s="5">
        <f t="shared" si="19"/>
        <v>1.5600556411297204</v>
      </c>
      <c r="BS25" s="5">
        <f t="shared" si="20"/>
        <v>0.70784210114511414</v>
      </c>
    </row>
    <row r="26" spans="1:71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8">
        <v>2050200</v>
      </c>
      <c r="H26" s="3">
        <v>43811</v>
      </c>
      <c r="I26" s="2">
        <v>24</v>
      </c>
      <c r="J26" s="1">
        <v>66.737517999999994</v>
      </c>
      <c r="K26" s="1">
        <v>174.15898100000001</v>
      </c>
      <c r="L26" s="5">
        <f t="shared" si="21"/>
        <v>66.477238978495407</v>
      </c>
      <c r="M26" s="5">
        <f t="shared" si="22"/>
        <v>172.52634660725968</v>
      </c>
      <c r="N26" s="5">
        <f t="shared" si="23"/>
        <v>0.39000404765515428</v>
      </c>
      <c r="O26" s="5">
        <f t="shared" si="0"/>
        <v>0.9374391049866837</v>
      </c>
      <c r="P26" s="1"/>
      <c r="Q26" s="1"/>
      <c r="R26" s="29"/>
      <c r="S26" s="5">
        <f t="shared" si="24"/>
        <v>66.339794333661359</v>
      </c>
      <c r="T26" s="5">
        <f t="shared" si="25"/>
        <v>172.19750643814999</v>
      </c>
      <c r="U26" s="5">
        <f t="shared" si="26"/>
        <v>0.59595213945270631</v>
      </c>
      <c r="V26" s="5">
        <f t="shared" si="1"/>
        <v>1.1262551897051034</v>
      </c>
      <c r="W26" s="5"/>
      <c r="X26" s="5"/>
      <c r="Y26" s="29"/>
      <c r="Z26" s="5">
        <f t="shared" si="27"/>
        <v>66.141214993484809</v>
      </c>
      <c r="AA26" s="5">
        <f t="shared" si="28"/>
        <v>171.90551343033263</v>
      </c>
      <c r="AB26" s="5">
        <f t="shared" si="2"/>
        <v>0.89350491954942879</v>
      </c>
      <c r="AC26" s="5">
        <f t="shared" si="29"/>
        <v>1.2939140759369616</v>
      </c>
      <c r="AD26" s="5"/>
      <c r="AE26" s="5"/>
      <c r="AF26" s="5">
        <f t="shared" si="30"/>
        <v>0.14418695871929715</v>
      </c>
      <c r="AG26" s="5">
        <f t="shared" si="31"/>
        <v>-0.12506538820125346</v>
      </c>
      <c r="AH26" s="14">
        <f t="shared" si="3"/>
        <v>66.285401952204111</v>
      </c>
      <c r="AI26" s="14">
        <f t="shared" si="4"/>
        <v>171.78044804213138</v>
      </c>
      <c r="AJ26" s="5">
        <f t="shared" si="5"/>
        <v>0.67745409380654975</v>
      </c>
      <c r="AK26" s="5">
        <f t="shared" si="6"/>
        <v>1.365725123224411</v>
      </c>
      <c r="AL26" s="5"/>
      <c r="AM26" s="5"/>
      <c r="AN26" s="5"/>
      <c r="AO26" s="5">
        <f t="shared" si="32"/>
        <v>0.19811308445305087</v>
      </c>
      <c r="AP26" s="5">
        <f t="shared" si="33"/>
        <v>1.057866586355416E-2</v>
      </c>
      <c r="AQ26" s="14">
        <f t="shared" si="7"/>
        <v>66.339328077937864</v>
      </c>
      <c r="AR26" s="14">
        <f t="shared" si="8"/>
        <v>171.91609209619619</v>
      </c>
      <c r="AS26" s="5">
        <f t="shared" si="9"/>
        <v>0.59665078054315734</v>
      </c>
      <c r="AT26" s="5">
        <f t="shared" si="10"/>
        <v>1.2878399327588028</v>
      </c>
      <c r="AU26" s="5"/>
      <c r="AV26" s="5"/>
      <c r="AW26" s="5"/>
      <c r="AX26" s="5">
        <f t="shared" si="34"/>
        <v>0.26185814841751359</v>
      </c>
      <c r="AY26" s="5">
        <f t="shared" si="35"/>
        <v>0.2548418579802203</v>
      </c>
      <c r="AZ26" s="14">
        <f t="shared" si="11"/>
        <v>66.403073141902325</v>
      </c>
      <c r="BA26" s="14">
        <f t="shared" si="12"/>
        <v>172.16035528831284</v>
      </c>
      <c r="BB26" s="5">
        <f t="shared" si="13"/>
        <v>0.50113469622539586</v>
      </c>
      <c r="BC26" s="5">
        <f t="shared" si="14"/>
        <v>1.1475869347714938</v>
      </c>
      <c r="BD26" s="5"/>
      <c r="BE26" s="5"/>
      <c r="BF26" s="5"/>
      <c r="BG26" s="5">
        <f t="shared" si="36"/>
        <v>0.32132293566638997</v>
      </c>
      <c r="BH26" s="5">
        <f t="shared" si="37"/>
        <v>0.59367172543649993</v>
      </c>
      <c r="BI26" s="14">
        <f t="shared" si="15"/>
        <v>66.462537929151196</v>
      </c>
      <c r="BJ26" s="14">
        <f t="shared" si="16"/>
        <v>172.49918515576914</v>
      </c>
      <c r="BK26" s="5">
        <f t="shared" si="17"/>
        <v>0.41203221080052482</v>
      </c>
      <c r="BL26" s="5">
        <f t="shared" si="18"/>
        <v>0.95303488496574906</v>
      </c>
      <c r="BM26" s="5"/>
      <c r="BN26" s="5"/>
      <c r="BO26" s="29"/>
      <c r="BP26" s="5">
        <f t="shared" si="38"/>
        <v>65.789013954457147</v>
      </c>
      <c r="BQ26" s="5">
        <f t="shared" si="39"/>
        <v>171.88670691324185</v>
      </c>
      <c r="BR26" s="5">
        <f t="shared" si="19"/>
        <v>1.4212456111161456</v>
      </c>
      <c r="BS26" s="5">
        <f t="shared" si="20"/>
        <v>1.3047125526981345</v>
      </c>
    </row>
    <row r="27" spans="1:71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8">
        <v>3207600</v>
      </c>
      <c r="H27" s="3">
        <v>43812</v>
      </c>
      <c r="I27" s="2">
        <v>25</v>
      </c>
      <c r="J27" s="1">
        <v>67.644706999999997</v>
      </c>
      <c r="K27" s="1">
        <v>173.756439</v>
      </c>
      <c r="L27" s="5">
        <f t="shared" si="21"/>
        <v>66.698476146774311</v>
      </c>
      <c r="M27" s="5">
        <f t="shared" si="22"/>
        <v>173.91408584108893</v>
      </c>
      <c r="N27" s="5">
        <f t="shared" si="23"/>
        <v>1.3988246755591471</v>
      </c>
      <c r="O27" s="5">
        <f t="shared" si="0"/>
        <v>9.0728632559587241E-2</v>
      </c>
      <c r="P27" s="1"/>
      <c r="Q27" s="1"/>
      <c r="R27" s="29"/>
      <c r="S27" s="5">
        <f t="shared" si="24"/>
        <v>66.598314716781474</v>
      </c>
      <c r="T27" s="5">
        <f t="shared" si="25"/>
        <v>173.47246490335249</v>
      </c>
      <c r="U27" s="5">
        <f t="shared" si="26"/>
        <v>1.5468945459672452</v>
      </c>
      <c r="V27" s="5">
        <f t="shared" si="1"/>
        <v>0.16343227237035626</v>
      </c>
      <c r="W27" s="5"/>
      <c r="X27" s="5"/>
      <c r="Y27" s="29"/>
      <c r="Z27" s="5">
        <f t="shared" si="27"/>
        <v>66.409551346416649</v>
      </c>
      <c r="AA27" s="5">
        <f t="shared" si="28"/>
        <v>172.91957383668296</v>
      </c>
      <c r="AB27" s="5">
        <f t="shared" si="2"/>
        <v>1.8259457515032895</v>
      </c>
      <c r="AC27" s="5">
        <f t="shared" si="29"/>
        <v>0.48163116609281048</v>
      </c>
      <c r="AD27" s="5"/>
      <c r="AE27" s="5"/>
      <c r="AF27" s="5">
        <f t="shared" si="30"/>
        <v>0.16280936785117855</v>
      </c>
      <c r="AG27" s="5">
        <f t="shared" si="31"/>
        <v>4.5803480981483263E-2</v>
      </c>
      <c r="AH27" s="14">
        <f t="shared" si="3"/>
        <v>66.57236071426783</v>
      </c>
      <c r="AI27" s="14">
        <f t="shared" si="4"/>
        <v>172.96537731766443</v>
      </c>
      <c r="AJ27" s="5">
        <f t="shared" si="5"/>
        <v>1.5852626662011655</v>
      </c>
      <c r="AK27" s="5">
        <f t="shared" si="6"/>
        <v>0.45527042732244682</v>
      </c>
      <c r="AL27" s="5"/>
      <c r="AM27" s="5"/>
      <c r="AN27" s="5"/>
      <c r="AO27" s="5">
        <f t="shared" si="32"/>
        <v>0.21566890157274812</v>
      </c>
      <c r="AP27" s="5">
        <f t="shared" si="33"/>
        <v>0.26144910098524676</v>
      </c>
      <c r="AQ27" s="14">
        <f t="shared" si="7"/>
        <v>66.625220247989404</v>
      </c>
      <c r="AR27" s="14">
        <f t="shared" si="8"/>
        <v>173.18102293766822</v>
      </c>
      <c r="AS27" s="5">
        <f t="shared" si="9"/>
        <v>1.5071197691943481</v>
      </c>
      <c r="AT27" s="5">
        <f t="shared" si="10"/>
        <v>0.33116243958693409</v>
      </c>
      <c r="AU27" s="5"/>
      <c r="AV27" s="5"/>
      <c r="AW27" s="5"/>
      <c r="AX27" s="5">
        <f t="shared" si="34"/>
        <v>0.26477334044896045</v>
      </c>
      <c r="AY27" s="5">
        <f t="shared" si="35"/>
        <v>0.59649020474676728</v>
      </c>
      <c r="AZ27" s="14">
        <f t="shared" si="11"/>
        <v>66.674324686865603</v>
      </c>
      <c r="BA27" s="14">
        <f t="shared" si="12"/>
        <v>173.51606404142973</v>
      </c>
      <c r="BB27" s="5">
        <f t="shared" si="13"/>
        <v>1.4345280749525515</v>
      </c>
      <c r="BC27" s="5">
        <f t="shared" si="14"/>
        <v>0.13834017314907751</v>
      </c>
      <c r="BD27" s="5"/>
      <c r="BE27" s="5"/>
      <c r="BF27" s="5"/>
      <c r="BG27" s="5">
        <f t="shared" si="36"/>
        <v>0.27628434034202237</v>
      </c>
      <c r="BH27" s="5">
        <f t="shared" si="37"/>
        <v>0.95100210421325093</v>
      </c>
      <c r="BI27" s="14">
        <f t="shared" si="15"/>
        <v>66.685835686758665</v>
      </c>
      <c r="BJ27" s="14">
        <f t="shared" si="16"/>
        <v>173.8705759408962</v>
      </c>
      <c r="BK27" s="5">
        <f t="shared" si="17"/>
        <v>1.417511222631701</v>
      </c>
      <c r="BL27" s="5">
        <f t="shared" si="18"/>
        <v>6.5687891368562221E-2</v>
      </c>
      <c r="BM27" s="5"/>
      <c r="BN27" s="5"/>
      <c r="BO27" s="29"/>
      <c r="BP27" s="5">
        <f t="shared" si="38"/>
        <v>66.026139965842859</v>
      </c>
      <c r="BQ27" s="5">
        <f t="shared" si="39"/>
        <v>172.45477543493141</v>
      </c>
      <c r="BR27" s="5">
        <f t="shared" si="19"/>
        <v>2.3927474978303005</v>
      </c>
      <c r="BS27" s="5">
        <f t="shared" si="20"/>
        <v>0.74913112432546691</v>
      </c>
    </row>
    <row r="28" spans="1:71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8">
        <v>3039800</v>
      </c>
      <c r="H28" s="3">
        <v>43815</v>
      </c>
      <c r="I28" s="2">
        <v>26</v>
      </c>
      <c r="J28" s="1">
        <v>68.802634999999995</v>
      </c>
      <c r="K28" s="1">
        <v>173.18699599999999</v>
      </c>
      <c r="L28" s="5">
        <f t="shared" si="21"/>
        <v>67.502772372016139</v>
      </c>
      <c r="M28" s="5">
        <f t="shared" si="22"/>
        <v>173.78008602616333</v>
      </c>
      <c r="N28" s="5">
        <f t="shared" si="23"/>
        <v>1.8892628574237835</v>
      </c>
      <c r="O28" s="5">
        <f t="shared" si="0"/>
        <v>0.34245644295564676</v>
      </c>
      <c r="P28" s="1"/>
      <c r="Q28" s="1"/>
      <c r="R28" s="29"/>
      <c r="S28" s="5">
        <f t="shared" si="24"/>
        <v>67.278469700873515</v>
      </c>
      <c r="T28" s="5">
        <f t="shared" si="25"/>
        <v>173.65704806617336</v>
      </c>
      <c r="U28" s="5">
        <f t="shared" si="26"/>
        <v>2.2152716958100225</v>
      </c>
      <c r="V28" s="5">
        <f t="shared" si="1"/>
        <v>0.27141302582173449</v>
      </c>
      <c r="W28" s="5"/>
      <c r="X28" s="5"/>
      <c r="Y28" s="29"/>
      <c r="Z28" s="5">
        <f t="shared" si="27"/>
        <v>66.965371390529157</v>
      </c>
      <c r="AA28" s="5">
        <f t="shared" si="28"/>
        <v>173.29616316017564</v>
      </c>
      <c r="AB28" s="5">
        <f t="shared" si="2"/>
        <v>2.6703390204035622</v>
      </c>
      <c r="AC28" s="5">
        <f t="shared" si="29"/>
        <v>6.3034270873111364E-2</v>
      </c>
      <c r="AD28" s="5"/>
      <c r="AE28" s="5"/>
      <c r="AF28" s="5">
        <f t="shared" si="30"/>
        <v>0.22176096929037797</v>
      </c>
      <c r="AG28" s="5">
        <f t="shared" si="31"/>
        <v>9.5421357358162873E-2</v>
      </c>
      <c r="AH28" s="14">
        <f t="shared" si="3"/>
        <v>67.187132359819529</v>
      </c>
      <c r="AI28" s="14">
        <f t="shared" si="4"/>
        <v>173.3915845175338</v>
      </c>
      <c r="AJ28" s="5">
        <f t="shared" si="5"/>
        <v>2.3480243746194698</v>
      </c>
      <c r="AK28" s="5">
        <f t="shared" si="6"/>
        <v>0.11813157007111962</v>
      </c>
      <c r="AL28" s="5"/>
      <c r="AM28" s="5"/>
      <c r="AN28" s="5"/>
      <c r="AO28" s="5">
        <f t="shared" si="32"/>
        <v>0.30070668720768812</v>
      </c>
      <c r="AP28" s="5">
        <f t="shared" si="33"/>
        <v>0.29023415661210528</v>
      </c>
      <c r="AQ28" s="14">
        <f t="shared" si="7"/>
        <v>67.26607807773685</v>
      </c>
      <c r="AR28" s="14">
        <f t="shared" si="8"/>
        <v>173.58639731678775</v>
      </c>
      <c r="AS28" s="5">
        <f t="shared" si="9"/>
        <v>2.2332820861630447</v>
      </c>
      <c r="AT28" s="5">
        <f t="shared" si="10"/>
        <v>0.23061853719534448</v>
      </c>
      <c r="AU28" s="5"/>
      <c r="AV28" s="5"/>
      <c r="AW28" s="5"/>
      <c r="AX28" s="5">
        <f t="shared" si="34"/>
        <v>0.39574435709755684</v>
      </c>
      <c r="AY28" s="5">
        <f t="shared" si="35"/>
        <v>0.49753480818242835</v>
      </c>
      <c r="AZ28" s="14">
        <f t="shared" si="11"/>
        <v>67.361115747626712</v>
      </c>
      <c r="BA28" s="14">
        <f t="shared" si="12"/>
        <v>173.79369796835806</v>
      </c>
      <c r="BB28" s="5">
        <f t="shared" si="13"/>
        <v>2.095151228398858</v>
      </c>
      <c r="BC28" s="5">
        <f t="shared" si="14"/>
        <v>0.35031612209387059</v>
      </c>
      <c r="BD28" s="5"/>
      <c r="BE28" s="5"/>
      <c r="BF28" s="5"/>
      <c r="BG28" s="5">
        <f t="shared" si="36"/>
        <v>0.51388968854693517</v>
      </c>
      <c r="BH28" s="5">
        <f t="shared" si="37"/>
        <v>0.46275124060076622</v>
      </c>
      <c r="BI28" s="14">
        <f t="shared" si="15"/>
        <v>67.479261079076096</v>
      </c>
      <c r="BJ28" s="14">
        <f t="shared" si="16"/>
        <v>173.7589144007764</v>
      </c>
      <c r="BK28" s="5">
        <f t="shared" si="17"/>
        <v>1.9234349395541306</v>
      </c>
      <c r="BL28" s="5">
        <f t="shared" si="18"/>
        <v>0.33023172292705588</v>
      </c>
      <c r="BM28" s="5"/>
      <c r="BN28" s="5"/>
      <c r="BO28" s="29"/>
      <c r="BP28" s="5">
        <f t="shared" si="38"/>
        <v>66.430781724382143</v>
      </c>
      <c r="BQ28" s="5">
        <f t="shared" si="39"/>
        <v>172.78019132619855</v>
      </c>
      <c r="BR28" s="5">
        <f t="shared" si="19"/>
        <v>3.4473291257200422</v>
      </c>
      <c r="BS28" s="5">
        <f t="shared" si="20"/>
        <v>0.23489331369974564</v>
      </c>
    </row>
    <row r="29" spans="1:71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8">
        <v>3614700</v>
      </c>
      <c r="H29" s="3">
        <v>43816</v>
      </c>
      <c r="I29" s="2">
        <v>27</v>
      </c>
      <c r="J29" s="1">
        <v>68.937850999999995</v>
      </c>
      <c r="K29" s="1">
        <v>173.481537</v>
      </c>
      <c r="L29" s="5">
        <f t="shared" si="21"/>
        <v>68.607655605802407</v>
      </c>
      <c r="M29" s="5">
        <f t="shared" si="22"/>
        <v>173.2759595039245</v>
      </c>
      <c r="N29" s="5">
        <f t="shared" si="23"/>
        <v>0.47897546762458287</v>
      </c>
      <c r="O29" s="5">
        <f t="shared" si="0"/>
        <v>0.11850108065131212</v>
      </c>
      <c r="P29" s="1"/>
      <c r="Q29" s="1"/>
      <c r="R29" s="29"/>
      <c r="S29" s="5">
        <f t="shared" si="24"/>
        <v>68.269177145305733</v>
      </c>
      <c r="T29" s="5">
        <f t="shared" si="25"/>
        <v>173.35151422316068</v>
      </c>
      <c r="U29" s="5">
        <f t="shared" si="26"/>
        <v>0.96996620143303003</v>
      </c>
      <c r="V29" s="5">
        <f t="shared" si="1"/>
        <v>7.4949057454641754E-2</v>
      </c>
      <c r="W29" s="5"/>
      <c r="X29" s="5"/>
      <c r="Y29" s="29"/>
      <c r="Z29" s="5">
        <f t="shared" si="27"/>
        <v>67.792140014791045</v>
      </c>
      <c r="AA29" s="5">
        <f t="shared" si="28"/>
        <v>173.24703793809661</v>
      </c>
      <c r="AB29" s="5">
        <f t="shared" si="2"/>
        <v>1.6619476362977288</v>
      </c>
      <c r="AC29" s="5">
        <f t="shared" si="29"/>
        <v>0.13517234511439233</v>
      </c>
      <c r="AD29" s="5"/>
      <c r="AE29" s="5"/>
      <c r="AF29" s="5">
        <f t="shared" si="30"/>
        <v>0.31251211753610442</v>
      </c>
      <c r="AG29" s="5">
        <f t="shared" si="31"/>
        <v>7.3739370442584357E-2</v>
      </c>
      <c r="AH29" s="14">
        <f t="shared" si="3"/>
        <v>68.104652132327146</v>
      </c>
      <c r="AI29" s="14">
        <f t="shared" si="4"/>
        <v>173.32077730853919</v>
      </c>
      <c r="AJ29" s="5">
        <f t="shared" si="5"/>
        <v>1.2086232100168726</v>
      </c>
      <c r="AK29" s="5">
        <f t="shared" si="6"/>
        <v>9.2666743816554334E-2</v>
      </c>
      <c r="AL29" s="5"/>
      <c r="AM29" s="5"/>
      <c r="AN29" s="5"/>
      <c r="AO29" s="5">
        <f t="shared" si="32"/>
        <v>0.43222217147123809</v>
      </c>
      <c r="AP29" s="5">
        <f t="shared" si="33"/>
        <v>0.20539431193932214</v>
      </c>
      <c r="AQ29" s="14">
        <f t="shared" si="7"/>
        <v>68.224362186262283</v>
      </c>
      <c r="AR29" s="14">
        <f t="shared" si="8"/>
        <v>173.45243225003594</v>
      </c>
      <c r="AS29" s="5">
        <f t="shared" si="9"/>
        <v>1.0349739705952132</v>
      </c>
      <c r="AT29" s="5">
        <f t="shared" si="10"/>
        <v>1.6776857334427842E-2</v>
      </c>
      <c r="AU29" s="5"/>
      <c r="AV29" s="5"/>
      <c r="AW29" s="5"/>
      <c r="AX29" s="5">
        <f t="shared" si="34"/>
        <v>0.58970527732150591</v>
      </c>
      <c r="AY29" s="5">
        <f t="shared" si="35"/>
        <v>0.25153779456477332</v>
      </c>
      <c r="AZ29" s="14">
        <f t="shared" si="11"/>
        <v>68.381845292112544</v>
      </c>
      <c r="BA29" s="14">
        <f t="shared" si="12"/>
        <v>173.49857573266138</v>
      </c>
      <c r="BB29" s="5">
        <f t="shared" si="13"/>
        <v>0.80653182514704558</v>
      </c>
      <c r="BC29" s="5">
        <f t="shared" si="14"/>
        <v>9.8216403635946244E-3</v>
      </c>
      <c r="BD29" s="5"/>
      <c r="BE29" s="5"/>
      <c r="BF29" s="5"/>
      <c r="BG29" s="5">
        <f t="shared" si="36"/>
        <v>0.77983678390464495</v>
      </c>
      <c r="BH29" s="5">
        <f t="shared" si="37"/>
        <v>2.7656247322941779E-2</v>
      </c>
      <c r="BI29" s="14">
        <f t="shared" si="15"/>
        <v>68.571976798695687</v>
      </c>
      <c r="BJ29" s="14">
        <f t="shared" si="16"/>
        <v>173.27469418541955</v>
      </c>
      <c r="BK29" s="5">
        <f t="shared" si="17"/>
        <v>0.53073050000399369</v>
      </c>
      <c r="BL29" s="5">
        <f t="shared" si="18"/>
        <v>0.11923044847155961</v>
      </c>
      <c r="BM29" s="5"/>
      <c r="BN29" s="5"/>
      <c r="BO29" s="29"/>
      <c r="BP29" s="5">
        <f t="shared" si="38"/>
        <v>67.02374504328661</v>
      </c>
      <c r="BQ29" s="5">
        <f t="shared" si="39"/>
        <v>172.88189249464892</v>
      </c>
      <c r="BR29" s="5">
        <f t="shared" si="19"/>
        <v>2.776567486435551</v>
      </c>
      <c r="BS29" s="5">
        <f t="shared" si="20"/>
        <v>0.34565321227876816</v>
      </c>
    </row>
    <row r="30" spans="1:71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8">
        <v>2680600</v>
      </c>
      <c r="H30" s="3">
        <v>43817</v>
      </c>
      <c r="I30" s="2">
        <v>28</v>
      </c>
      <c r="J30" s="1">
        <v>68.773132000000004</v>
      </c>
      <c r="K30" s="1">
        <v>171.45906099999999</v>
      </c>
      <c r="L30" s="5">
        <f t="shared" si="21"/>
        <v>68.888321690870356</v>
      </c>
      <c r="M30" s="5">
        <f t="shared" si="22"/>
        <v>173.45070037558867</v>
      </c>
      <c r="N30" s="5">
        <f t="shared" si="23"/>
        <v>0.16749228589785908</v>
      </c>
      <c r="O30" s="5">
        <f t="shared" si="0"/>
        <v>1.1615830414402399</v>
      </c>
      <c r="P30" s="1"/>
      <c r="Q30" s="1"/>
      <c r="R30" s="29"/>
      <c r="S30" s="5">
        <f t="shared" si="24"/>
        <v>68.703815150857011</v>
      </c>
      <c r="T30" s="5">
        <f t="shared" si="25"/>
        <v>173.43602902810625</v>
      </c>
      <c r="U30" s="5">
        <f t="shared" si="26"/>
        <v>0.10079059529089493</v>
      </c>
      <c r="V30" s="5">
        <f t="shared" si="1"/>
        <v>1.1530262772792488</v>
      </c>
      <c r="W30" s="5"/>
      <c r="X30" s="5"/>
      <c r="Y30" s="29"/>
      <c r="Z30" s="5">
        <f t="shared" si="27"/>
        <v>68.307709958135078</v>
      </c>
      <c r="AA30" s="5">
        <f t="shared" si="28"/>
        <v>173.35256251595314</v>
      </c>
      <c r="AB30" s="5">
        <f t="shared" si="2"/>
        <v>0.6767498125066137</v>
      </c>
      <c r="AC30" s="5">
        <f t="shared" si="29"/>
        <v>1.1043461365702611</v>
      </c>
      <c r="AD30" s="5"/>
      <c r="AE30" s="5"/>
      <c r="AF30" s="5">
        <f t="shared" si="30"/>
        <v>0.3429707914072937</v>
      </c>
      <c r="AG30" s="5">
        <f t="shared" si="31"/>
        <v>7.8507151554675886E-2</v>
      </c>
      <c r="AH30" s="14">
        <f t="shared" si="3"/>
        <v>68.650680749542374</v>
      </c>
      <c r="AI30" s="14">
        <f t="shared" si="4"/>
        <v>173.43106966750781</v>
      </c>
      <c r="AJ30" s="5">
        <f t="shared" si="5"/>
        <v>0.17805100174531763</v>
      </c>
      <c r="AK30" s="5">
        <f t="shared" si="6"/>
        <v>1.1501338313685401</v>
      </c>
      <c r="AL30" s="5"/>
      <c r="AM30" s="5"/>
      <c r="AN30" s="5"/>
      <c r="AO30" s="5">
        <f t="shared" si="32"/>
        <v>0.45305911443943692</v>
      </c>
      <c r="AP30" s="5">
        <f t="shared" si="33"/>
        <v>0.18042687841862359</v>
      </c>
      <c r="AQ30" s="14">
        <f t="shared" si="7"/>
        <v>68.760769072574519</v>
      </c>
      <c r="AR30" s="14">
        <f t="shared" si="8"/>
        <v>173.53298939437175</v>
      </c>
      <c r="AS30" s="5">
        <f t="shared" si="9"/>
        <v>1.7976391456892324E-2</v>
      </c>
      <c r="AT30" s="5">
        <f t="shared" si="10"/>
        <v>1.2095764331590284</v>
      </c>
      <c r="AU30" s="5"/>
      <c r="AV30" s="5"/>
      <c r="AW30" s="5"/>
      <c r="AX30" s="5">
        <f t="shared" si="34"/>
        <v>0.55634437703164319</v>
      </c>
      <c r="AY30" s="5">
        <f t="shared" si="35"/>
        <v>0.1858318470460629</v>
      </c>
      <c r="AZ30" s="14">
        <f t="shared" si="11"/>
        <v>68.864054335166728</v>
      </c>
      <c r="BA30" s="14">
        <f t="shared" si="12"/>
        <v>173.53839436299921</v>
      </c>
      <c r="BB30" s="5">
        <f t="shared" si="13"/>
        <v>0.13220618651877547</v>
      </c>
      <c r="BC30" s="5">
        <f t="shared" si="14"/>
        <v>1.2127287708633969</v>
      </c>
      <c r="BD30" s="5"/>
      <c r="BE30" s="5"/>
      <c r="BF30" s="5"/>
      <c r="BG30" s="5">
        <f t="shared" si="36"/>
        <v>0.55520996942812506</v>
      </c>
      <c r="BH30" s="5">
        <f t="shared" si="37"/>
        <v>9.3844328276490002E-2</v>
      </c>
      <c r="BI30" s="14">
        <f t="shared" si="15"/>
        <v>68.862919927563198</v>
      </c>
      <c r="BJ30" s="14">
        <f t="shared" si="16"/>
        <v>173.44640684422964</v>
      </c>
      <c r="BK30" s="5">
        <f t="shared" si="17"/>
        <v>0.13055669409267801</v>
      </c>
      <c r="BL30" s="5">
        <f t="shared" si="18"/>
        <v>1.1590789268521953</v>
      </c>
      <c r="BM30" s="5"/>
      <c r="BN30" s="5"/>
      <c r="BO30" s="29"/>
      <c r="BP30" s="5">
        <f t="shared" si="38"/>
        <v>67.50227153246496</v>
      </c>
      <c r="BQ30" s="5">
        <f t="shared" si="39"/>
        <v>173.03180362098669</v>
      </c>
      <c r="BR30" s="5">
        <f t="shared" si="19"/>
        <v>1.8479025610394539</v>
      </c>
      <c r="BS30" s="5">
        <f t="shared" si="20"/>
        <v>0.91727005374577542</v>
      </c>
    </row>
    <row r="31" spans="1:71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8">
        <v>4351900</v>
      </c>
      <c r="H31" s="3">
        <v>43818</v>
      </c>
      <c r="I31" s="2">
        <v>29</v>
      </c>
      <c r="J31" s="1">
        <v>68.841965000000002</v>
      </c>
      <c r="K31" s="1">
        <v>173.28518700000001</v>
      </c>
      <c r="L31" s="5">
        <f t="shared" si="21"/>
        <v>68.790410453630557</v>
      </c>
      <c r="M31" s="5">
        <f t="shared" si="22"/>
        <v>171.75780690633829</v>
      </c>
      <c r="N31" s="5">
        <f t="shared" si="23"/>
        <v>7.4888255106380419E-2</v>
      </c>
      <c r="O31" s="5">
        <f t="shared" si="0"/>
        <v>0.8814256544973571</v>
      </c>
      <c r="P31" s="1"/>
      <c r="Q31" s="1"/>
      <c r="R31" s="29"/>
      <c r="S31" s="5">
        <f t="shared" si="24"/>
        <v>68.748871102799967</v>
      </c>
      <c r="T31" s="5">
        <f t="shared" si="25"/>
        <v>172.15099980983717</v>
      </c>
      <c r="U31" s="5">
        <f t="shared" si="26"/>
        <v>0.13522841365733068</v>
      </c>
      <c r="V31" s="5">
        <f t="shared" si="1"/>
        <v>0.65452056797147573</v>
      </c>
      <c r="W31" s="5"/>
      <c r="X31" s="5"/>
      <c r="Y31" s="29"/>
      <c r="Z31" s="5">
        <f t="shared" si="27"/>
        <v>68.517149876974301</v>
      </c>
      <c r="AA31" s="5">
        <f t="shared" si="28"/>
        <v>172.50048683377423</v>
      </c>
      <c r="AB31" s="5">
        <f t="shared" si="2"/>
        <v>0.47182721037335407</v>
      </c>
      <c r="AC31" s="5">
        <f t="shared" si="29"/>
        <v>0.45283741779138642</v>
      </c>
      <c r="AD31" s="5"/>
      <c r="AE31" s="5"/>
      <c r="AF31" s="5">
        <f t="shared" si="30"/>
        <v>0.3229411605220831</v>
      </c>
      <c r="AG31" s="5">
        <f t="shared" si="31"/>
        <v>-6.1080273505361465E-2</v>
      </c>
      <c r="AH31" s="14">
        <f t="shared" si="3"/>
        <v>68.840091037496379</v>
      </c>
      <c r="AI31" s="14">
        <f t="shared" si="4"/>
        <v>172.43940656026888</v>
      </c>
      <c r="AJ31" s="5">
        <f t="shared" si="5"/>
        <v>2.722122332828909E-3</v>
      </c>
      <c r="AK31" s="5">
        <f t="shared" si="6"/>
        <v>0.48808582797739608</v>
      </c>
      <c r="AL31" s="5"/>
      <c r="AM31" s="5"/>
      <c r="AN31" s="5"/>
      <c r="AO31" s="5">
        <f t="shared" si="32"/>
        <v>0.39215431553938346</v>
      </c>
      <c r="AP31" s="5">
        <f t="shared" si="33"/>
        <v>-7.7698761730758903E-2</v>
      </c>
      <c r="AQ31" s="14">
        <f t="shared" si="7"/>
        <v>68.909304192513687</v>
      </c>
      <c r="AR31" s="14">
        <f t="shared" si="8"/>
        <v>172.42278807204346</v>
      </c>
      <c r="AS31" s="5">
        <f t="shared" si="9"/>
        <v>9.781706915786828E-2</v>
      </c>
      <c r="AT31" s="5">
        <f t="shared" si="10"/>
        <v>0.49767608119703144</v>
      </c>
      <c r="AU31" s="5"/>
      <c r="AV31" s="5"/>
      <c r="AW31" s="5"/>
      <c r="AX31" s="5">
        <f t="shared" si="34"/>
        <v>0.40023737084505417</v>
      </c>
      <c r="AY31" s="5">
        <f t="shared" si="35"/>
        <v>-0.28122654110517326</v>
      </c>
      <c r="AZ31" s="14">
        <f t="shared" si="11"/>
        <v>68.917387247819349</v>
      </c>
      <c r="BA31" s="14">
        <f t="shared" si="12"/>
        <v>172.21926029266905</v>
      </c>
      <c r="BB31" s="5">
        <f t="shared" si="13"/>
        <v>0.10955853427389371</v>
      </c>
      <c r="BC31" s="5">
        <f t="shared" si="14"/>
        <v>0.61512857837696144</v>
      </c>
      <c r="BD31" s="5"/>
      <c r="BE31" s="5"/>
      <c r="BF31" s="5"/>
      <c r="BG31" s="5">
        <f t="shared" si="36"/>
        <v>0.26130542642755838</v>
      </c>
      <c r="BH31" s="5">
        <f t="shared" si="37"/>
        <v>-0.71018768061059701</v>
      </c>
      <c r="BI31" s="14">
        <f t="shared" si="15"/>
        <v>68.778455303401856</v>
      </c>
      <c r="BJ31" s="14">
        <f t="shared" si="16"/>
        <v>171.79029915316363</v>
      </c>
      <c r="BK31" s="5">
        <f t="shared" si="17"/>
        <v>9.2254334399295673E-2</v>
      </c>
      <c r="BL31" s="5">
        <f t="shared" si="18"/>
        <v>0.86267491914145977</v>
      </c>
      <c r="BM31" s="5"/>
      <c r="BN31" s="5"/>
      <c r="BO31" s="29"/>
      <c r="BP31" s="5">
        <f t="shared" si="38"/>
        <v>67.819986649348721</v>
      </c>
      <c r="BQ31" s="5">
        <f t="shared" si="39"/>
        <v>172.63861796574002</v>
      </c>
      <c r="BR31" s="5">
        <f t="shared" si="19"/>
        <v>1.4845281517622009</v>
      </c>
      <c r="BS31" s="5">
        <f t="shared" si="20"/>
        <v>0.37312423840358772</v>
      </c>
    </row>
    <row r="32" spans="1:71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8">
        <v>2577700</v>
      </c>
      <c r="H32" s="3">
        <v>43819</v>
      </c>
      <c r="I32" s="2">
        <v>30</v>
      </c>
      <c r="J32" s="1">
        <v>68.699387000000002</v>
      </c>
      <c r="K32" s="1">
        <v>173.19682299999999</v>
      </c>
      <c r="L32" s="5">
        <f t="shared" si="21"/>
        <v>68.834231818044586</v>
      </c>
      <c r="M32" s="5">
        <f t="shared" si="22"/>
        <v>173.05607998595076</v>
      </c>
      <c r="N32" s="5">
        <f t="shared" si="23"/>
        <v>0.19628241813072403</v>
      </c>
      <c r="O32" s="5">
        <f t="shared" si="0"/>
        <v>8.1261891304573855E-2</v>
      </c>
      <c r="P32" s="1"/>
      <c r="Q32" s="1"/>
      <c r="R32" s="29"/>
      <c r="S32" s="5">
        <f t="shared" si="24"/>
        <v>68.809382135979988</v>
      </c>
      <c r="T32" s="5">
        <f t="shared" si="25"/>
        <v>172.888221483443</v>
      </c>
      <c r="U32" s="5">
        <f t="shared" si="26"/>
        <v>0.16011079688380042</v>
      </c>
      <c r="V32" s="5">
        <f t="shared" si="1"/>
        <v>0.1781796635825072</v>
      </c>
      <c r="W32" s="5"/>
      <c r="X32" s="5"/>
      <c r="Y32" s="29"/>
      <c r="Z32" s="5">
        <f t="shared" si="27"/>
        <v>68.663316682335875</v>
      </c>
      <c r="AA32" s="5">
        <f t="shared" si="28"/>
        <v>172.85360190857585</v>
      </c>
      <c r="AB32" s="5">
        <f t="shared" si="2"/>
        <v>5.2504569893944766E-2</v>
      </c>
      <c r="AC32" s="5">
        <f t="shared" si="29"/>
        <v>0.19816823743016404</v>
      </c>
      <c r="AD32" s="5"/>
      <c r="AE32" s="5"/>
      <c r="AF32" s="5">
        <f t="shared" si="30"/>
        <v>0.29642500724800669</v>
      </c>
      <c r="AG32" s="5">
        <f t="shared" si="31"/>
        <v>1.0490287406859991E-3</v>
      </c>
      <c r="AH32" s="14">
        <f t="shared" si="3"/>
        <v>68.959741689583879</v>
      </c>
      <c r="AI32" s="14">
        <f t="shared" si="4"/>
        <v>172.85465093731653</v>
      </c>
      <c r="AJ32" s="5">
        <f t="shared" si="5"/>
        <v>0.37897672883730027</v>
      </c>
      <c r="AK32" s="5">
        <f t="shared" si="6"/>
        <v>0.19756255152755309</v>
      </c>
      <c r="AL32" s="5"/>
      <c r="AM32" s="5"/>
      <c r="AN32" s="5"/>
      <c r="AO32" s="5">
        <f t="shared" si="32"/>
        <v>0.33065743799493108</v>
      </c>
      <c r="AP32" s="5">
        <f t="shared" si="33"/>
        <v>3.0004697402336231E-2</v>
      </c>
      <c r="AQ32" s="14">
        <f t="shared" si="7"/>
        <v>68.993974120330805</v>
      </c>
      <c r="AR32" s="14">
        <f t="shared" si="8"/>
        <v>172.8836066059782</v>
      </c>
      <c r="AS32" s="5">
        <f t="shared" si="9"/>
        <v>0.42880603917295945</v>
      </c>
      <c r="AT32" s="5">
        <f t="shared" si="10"/>
        <v>0.18084419136359886</v>
      </c>
      <c r="AU32" s="5"/>
      <c r="AV32" s="5"/>
      <c r="AW32" s="5"/>
      <c r="AX32" s="5">
        <f t="shared" si="34"/>
        <v>0.28590561637748807</v>
      </c>
      <c r="AY32" s="5">
        <f t="shared" si="35"/>
        <v>4.2271860528844407E-3</v>
      </c>
      <c r="AZ32" s="14">
        <f t="shared" si="11"/>
        <v>68.949222298713366</v>
      </c>
      <c r="BA32" s="14">
        <f t="shared" si="12"/>
        <v>172.85782909462873</v>
      </c>
      <c r="BB32" s="5">
        <f t="shared" si="13"/>
        <v>0.36366452398383742</v>
      </c>
      <c r="BC32" s="5">
        <f t="shared" si="14"/>
        <v>0.19572755406215969</v>
      </c>
      <c r="BD32" s="5"/>
      <c r="BE32" s="5"/>
      <c r="BF32" s="5"/>
      <c r="BG32" s="5">
        <f t="shared" si="36"/>
        <v>0.16343759852147158</v>
      </c>
      <c r="BH32" s="5">
        <f t="shared" si="37"/>
        <v>0.19361966148978882</v>
      </c>
      <c r="BI32" s="14">
        <f t="shared" si="15"/>
        <v>68.826754280857344</v>
      </c>
      <c r="BJ32" s="14">
        <f t="shared" si="16"/>
        <v>173.04722157006563</v>
      </c>
      <c r="BK32" s="5">
        <f t="shared" si="17"/>
        <v>0.18539798740466532</v>
      </c>
      <c r="BL32" s="5">
        <f t="shared" si="18"/>
        <v>8.637654394755509E-2</v>
      </c>
      <c r="BM32" s="5"/>
      <c r="BN32" s="5"/>
      <c r="BO32" s="29"/>
      <c r="BP32" s="5">
        <f t="shared" si="38"/>
        <v>68.075481237011545</v>
      </c>
      <c r="BQ32" s="5">
        <f t="shared" si="39"/>
        <v>172.80026022430502</v>
      </c>
      <c r="BR32" s="5">
        <f t="shared" si="19"/>
        <v>0.90816787490179063</v>
      </c>
      <c r="BS32" s="5">
        <f t="shared" si="20"/>
        <v>0.22896654154849846</v>
      </c>
    </row>
    <row r="33" spans="1:71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8">
        <v>625500</v>
      </c>
      <c r="H33" s="3">
        <v>43822</v>
      </c>
      <c r="I33" s="2">
        <v>31</v>
      </c>
      <c r="J33" s="1">
        <v>69.820442</v>
      </c>
      <c r="K33" s="1">
        <v>173.21646100000001</v>
      </c>
      <c r="L33" s="5">
        <f t="shared" si="21"/>
        <v>68.719613722706683</v>
      </c>
      <c r="M33" s="5">
        <f t="shared" si="22"/>
        <v>173.1757115478926</v>
      </c>
      <c r="N33" s="5">
        <f t="shared" si="23"/>
        <v>1.5766561278619764</v>
      </c>
      <c r="O33" s="5">
        <f t="shared" si="0"/>
        <v>2.3525161449526242E-2</v>
      </c>
      <c r="P33" s="1"/>
      <c r="Q33" s="1"/>
      <c r="R33" s="29"/>
      <c r="S33" s="5">
        <f t="shared" si="24"/>
        <v>68.737885297592996</v>
      </c>
      <c r="T33" s="5">
        <f t="shared" si="25"/>
        <v>173.08881246920504</v>
      </c>
      <c r="U33" s="5">
        <f t="shared" si="26"/>
        <v>1.5504867505808742</v>
      </c>
      <c r="V33" s="5">
        <f t="shared" si="1"/>
        <v>7.3693071696558504E-2</v>
      </c>
      <c r="W33" s="5"/>
      <c r="X33" s="5"/>
      <c r="Y33" s="29"/>
      <c r="Z33" s="5">
        <f t="shared" si="27"/>
        <v>68.679548325284742</v>
      </c>
      <c r="AA33" s="5">
        <f t="shared" si="28"/>
        <v>173.00805139971675</v>
      </c>
      <c r="AB33" s="5">
        <f t="shared" si="2"/>
        <v>1.6340396050704722</v>
      </c>
      <c r="AC33" s="5">
        <f t="shared" si="29"/>
        <v>0.12031743350492592</v>
      </c>
      <c r="AD33" s="5"/>
      <c r="AE33" s="5"/>
      <c r="AF33" s="5">
        <f t="shared" si="30"/>
        <v>0.25439600260313572</v>
      </c>
      <c r="AG33" s="5">
        <f t="shared" si="31"/>
        <v>2.40590981007173E-2</v>
      </c>
      <c r="AH33" s="14">
        <f t="shared" si="3"/>
        <v>68.933944327887872</v>
      </c>
      <c r="AI33" s="14">
        <f t="shared" si="4"/>
        <v>173.03211049781746</v>
      </c>
      <c r="AJ33" s="5">
        <f t="shared" si="5"/>
        <v>1.2696821256332467</v>
      </c>
      <c r="AK33" s="5">
        <f t="shared" si="6"/>
        <v>0.10642781934134629</v>
      </c>
      <c r="AL33" s="5"/>
      <c r="AM33" s="5"/>
      <c r="AN33" s="5"/>
      <c r="AO33" s="5">
        <f t="shared" si="32"/>
        <v>0.25205098923341507</v>
      </c>
      <c r="AP33" s="5">
        <f t="shared" si="33"/>
        <v>6.1115895836975839E-2</v>
      </c>
      <c r="AQ33" s="14">
        <f t="shared" si="7"/>
        <v>68.931599314518152</v>
      </c>
      <c r="AR33" s="14">
        <f t="shared" si="8"/>
        <v>173.06916729555371</v>
      </c>
      <c r="AS33" s="5">
        <f t="shared" si="9"/>
        <v>1.2730407600138762</v>
      </c>
      <c r="AT33" s="5">
        <f t="shared" si="10"/>
        <v>8.5034472818549312E-2</v>
      </c>
      <c r="AU33" s="5"/>
      <c r="AV33" s="5"/>
      <c r="AW33" s="5"/>
      <c r="AX33" s="5">
        <f t="shared" si="34"/>
        <v>0.16455232833460856</v>
      </c>
      <c r="AY33" s="5">
        <f t="shared" si="35"/>
        <v>7.1827223342489047E-2</v>
      </c>
      <c r="AZ33" s="14">
        <f t="shared" si="11"/>
        <v>68.84410065361935</v>
      </c>
      <c r="BA33" s="14">
        <f t="shared" si="12"/>
        <v>173.07987862305924</v>
      </c>
      <c r="BB33" s="5">
        <f t="shared" si="13"/>
        <v>1.3983603059697762</v>
      </c>
      <c r="BC33" s="5">
        <f t="shared" si="14"/>
        <v>7.8850691298193346E-2</v>
      </c>
      <c r="BD33" s="5"/>
      <c r="BE33" s="5"/>
      <c r="BF33" s="5"/>
      <c r="BG33" s="5">
        <f t="shared" si="36"/>
        <v>3.8312536284757621E-2</v>
      </c>
      <c r="BH33" s="5">
        <f t="shared" si="37"/>
        <v>0.16032501669322879</v>
      </c>
      <c r="BI33" s="14">
        <f t="shared" si="15"/>
        <v>68.717860861569505</v>
      </c>
      <c r="BJ33" s="14">
        <f t="shared" si="16"/>
        <v>173.16837641640998</v>
      </c>
      <c r="BK33" s="5">
        <f t="shared" si="17"/>
        <v>1.5791666549898016</v>
      </c>
      <c r="BL33" s="5">
        <f t="shared" si="18"/>
        <v>2.7759823351907315E-2</v>
      </c>
      <c r="BM33" s="5"/>
      <c r="BN33" s="5"/>
      <c r="BO33" s="29"/>
      <c r="BP33" s="5">
        <f t="shared" si="38"/>
        <v>68.231457677758655</v>
      </c>
      <c r="BQ33" s="5">
        <f t="shared" si="39"/>
        <v>172.89940091822876</v>
      </c>
      <c r="BR33" s="5">
        <f t="shared" si="19"/>
        <v>2.2758153296155657</v>
      </c>
      <c r="BS33" s="5">
        <f t="shared" si="20"/>
        <v>0.18304269694740238</v>
      </c>
    </row>
    <row r="34" spans="1:71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8">
        <v>1269700</v>
      </c>
      <c r="H34" s="3">
        <v>43823</v>
      </c>
      <c r="I34" s="2">
        <v>32</v>
      </c>
      <c r="J34" s="1">
        <v>69.886818000000005</v>
      </c>
      <c r="K34" s="1">
        <v>173.098648</v>
      </c>
      <c r="L34" s="5">
        <f t="shared" si="21"/>
        <v>69.655317758405999</v>
      </c>
      <c r="M34" s="5">
        <f t="shared" si="22"/>
        <v>173.21034858218388</v>
      </c>
      <c r="N34" s="5">
        <f t="shared" si="23"/>
        <v>0.33125022460459669</v>
      </c>
      <c r="O34" s="5">
        <f t="shared" si="0"/>
        <v>6.4530014228583635E-2</v>
      </c>
      <c r="P34" s="1"/>
      <c r="Q34" s="1"/>
      <c r="R34" s="29"/>
      <c r="S34" s="5">
        <f t="shared" si="24"/>
        <v>69.441547154157547</v>
      </c>
      <c r="T34" s="5">
        <f t="shared" si="25"/>
        <v>173.17178401422177</v>
      </c>
      <c r="U34" s="5">
        <f t="shared" si="26"/>
        <v>0.63713137696791133</v>
      </c>
      <c r="V34" s="5">
        <f t="shared" si="1"/>
        <v>4.2251060344373023E-2</v>
      </c>
      <c r="W34" s="5"/>
      <c r="X34" s="5"/>
      <c r="Y34" s="29"/>
      <c r="Z34" s="5">
        <f t="shared" si="27"/>
        <v>69.19295047890661</v>
      </c>
      <c r="AA34" s="5">
        <f t="shared" si="28"/>
        <v>173.10183571984422</v>
      </c>
      <c r="AB34" s="5">
        <f t="shared" si="2"/>
        <v>0.99284463214993568</v>
      </c>
      <c r="AC34" s="5">
        <f t="shared" si="29"/>
        <v>1.8415625315688674E-3</v>
      </c>
      <c r="AD34" s="5"/>
      <c r="AE34" s="5"/>
      <c r="AF34" s="5">
        <f t="shared" si="30"/>
        <v>0.29324692525594559</v>
      </c>
      <c r="AG34" s="5">
        <f t="shared" si="31"/>
        <v>3.4517881404730028E-2</v>
      </c>
      <c r="AH34" s="14">
        <f t="shared" si="3"/>
        <v>69.486197404162553</v>
      </c>
      <c r="AI34" s="14">
        <f t="shared" si="4"/>
        <v>173.13635360124894</v>
      </c>
      <c r="AJ34" s="5">
        <f t="shared" si="5"/>
        <v>0.57324200371728495</v>
      </c>
      <c r="AK34" s="5">
        <f t="shared" si="6"/>
        <v>2.1782724293112177E-2</v>
      </c>
      <c r="AL34" s="5"/>
      <c r="AM34" s="5"/>
      <c r="AN34" s="5"/>
      <c r="AO34" s="5">
        <f t="shared" si="32"/>
        <v>0.31738878033052836</v>
      </c>
      <c r="AP34" s="5">
        <f t="shared" si="33"/>
        <v>6.9283001909599087E-2</v>
      </c>
      <c r="AQ34" s="14">
        <f t="shared" si="7"/>
        <v>69.510339259237142</v>
      </c>
      <c r="AR34" s="14">
        <f t="shared" si="8"/>
        <v>173.17111872175383</v>
      </c>
      <c r="AS34" s="5">
        <f t="shared" si="9"/>
        <v>0.53869778527169898</v>
      </c>
      <c r="AT34" s="5">
        <f t="shared" si="10"/>
        <v>4.1866717384084345E-2</v>
      </c>
      <c r="AU34" s="5"/>
      <c r="AV34" s="5"/>
      <c r="AW34" s="5"/>
      <c r="AX34" s="5">
        <f t="shared" si="34"/>
        <v>0.32153474971387541</v>
      </c>
      <c r="AY34" s="5">
        <f t="shared" si="35"/>
        <v>8.1707916895729954E-2</v>
      </c>
      <c r="AZ34" s="14">
        <f t="shared" si="11"/>
        <v>69.514485228620487</v>
      </c>
      <c r="BA34" s="14">
        <f t="shared" si="12"/>
        <v>173.18354363673996</v>
      </c>
      <c r="BB34" s="5">
        <f t="shared" si="13"/>
        <v>0.5327653798453359</v>
      </c>
      <c r="BC34" s="5">
        <f t="shared" si="14"/>
        <v>4.9044656166209941E-2</v>
      </c>
      <c r="BD34" s="5"/>
      <c r="BE34" s="5"/>
      <c r="BF34" s="5"/>
      <c r="BG34" s="5">
        <f t="shared" si="36"/>
        <v>0.44213871102130164</v>
      </c>
      <c r="BH34" s="5">
        <f t="shared" si="37"/>
        <v>0.10376542461233283</v>
      </c>
      <c r="BI34" s="14">
        <f t="shared" si="15"/>
        <v>69.635089189927911</v>
      </c>
      <c r="BJ34" s="14">
        <f t="shared" si="16"/>
        <v>173.20560114445655</v>
      </c>
      <c r="BK34" s="5">
        <f t="shared" si="17"/>
        <v>0.36019497993469196</v>
      </c>
      <c r="BL34" s="5">
        <f t="shared" si="18"/>
        <v>6.1787394466855758E-2</v>
      </c>
      <c r="BM34" s="5"/>
      <c r="BN34" s="5"/>
      <c r="BO34" s="29"/>
      <c r="BP34" s="5">
        <f t="shared" si="38"/>
        <v>68.628703758318991</v>
      </c>
      <c r="BQ34" s="5">
        <f t="shared" si="39"/>
        <v>172.97866593867155</v>
      </c>
      <c r="BR34" s="5">
        <f t="shared" si="19"/>
        <v>1.8002168043779212</v>
      </c>
      <c r="BS34" s="5">
        <f t="shared" si="20"/>
        <v>6.9314268317360303E-2</v>
      </c>
    </row>
    <row r="35" spans="1:71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8">
        <v>1303900</v>
      </c>
      <c r="H35" s="3">
        <v>43825</v>
      </c>
      <c r="I35" s="2">
        <v>33</v>
      </c>
      <c r="J35" s="1">
        <v>71.273392000000001</v>
      </c>
      <c r="K35" s="1">
        <v>173.658264</v>
      </c>
      <c r="L35" s="5">
        <f t="shared" si="21"/>
        <v>69.85209296376091</v>
      </c>
      <c r="M35" s="5">
        <f t="shared" si="22"/>
        <v>173.11540308732759</v>
      </c>
      <c r="N35" s="5">
        <f t="shared" si="23"/>
        <v>1.9941509676417408</v>
      </c>
      <c r="O35" s="5">
        <f t="shared" si="0"/>
        <v>0.31260298252918717</v>
      </c>
      <c r="P35" s="1"/>
      <c r="Q35" s="1"/>
      <c r="R35" s="29"/>
      <c r="S35" s="5">
        <f t="shared" si="24"/>
        <v>69.730973203955145</v>
      </c>
      <c r="T35" s="5">
        <f t="shared" si="25"/>
        <v>173.12424560497763</v>
      </c>
      <c r="U35" s="5">
        <f t="shared" si="26"/>
        <v>2.1640878212234607</v>
      </c>
      <c r="V35" s="5">
        <f t="shared" si="1"/>
        <v>0.30751107532801997</v>
      </c>
      <c r="W35" s="5"/>
      <c r="X35" s="5"/>
      <c r="Y35" s="29"/>
      <c r="Z35" s="5">
        <f t="shared" si="27"/>
        <v>69.505190863398639</v>
      </c>
      <c r="AA35" s="5">
        <f t="shared" si="28"/>
        <v>173.10040124591433</v>
      </c>
      <c r="AB35" s="5">
        <f t="shared" si="2"/>
        <v>2.4808713139419023</v>
      </c>
      <c r="AC35" s="5">
        <f t="shared" si="29"/>
        <v>0.32124169690287574</v>
      </c>
      <c r="AD35" s="5"/>
      <c r="AE35" s="5"/>
      <c r="AF35" s="5">
        <f t="shared" si="30"/>
        <v>0.29609594414135798</v>
      </c>
      <c r="AG35" s="5">
        <f t="shared" si="31"/>
        <v>2.9125028104536932E-2</v>
      </c>
      <c r="AH35" s="14">
        <f t="shared" si="3"/>
        <v>69.801286807539995</v>
      </c>
      <c r="AI35" s="14">
        <f t="shared" si="4"/>
        <v>173.12952627401887</v>
      </c>
      <c r="AJ35" s="5">
        <f t="shared" si="5"/>
        <v>2.0654344505730919</v>
      </c>
      <c r="AK35" s="5">
        <f t="shared" si="6"/>
        <v>0.3044702358542124</v>
      </c>
      <c r="AL35" s="5"/>
      <c r="AM35" s="5"/>
      <c r="AN35" s="5"/>
      <c r="AO35" s="5">
        <f t="shared" si="32"/>
        <v>0.31610168137090339</v>
      </c>
      <c r="AP35" s="5">
        <f t="shared" si="33"/>
        <v>5.1603632949726669E-2</v>
      </c>
      <c r="AQ35" s="14">
        <f t="shared" si="7"/>
        <v>69.821292544769548</v>
      </c>
      <c r="AR35" s="14">
        <f t="shared" si="8"/>
        <v>173.15200487886406</v>
      </c>
      <c r="AS35" s="5">
        <f t="shared" si="9"/>
        <v>2.0373654381854771</v>
      </c>
      <c r="AT35" s="5">
        <f t="shared" si="10"/>
        <v>0.29152607510572626</v>
      </c>
      <c r="AU35" s="5"/>
      <c r="AV35" s="5"/>
      <c r="AW35" s="5"/>
      <c r="AX35" s="5">
        <f t="shared" si="34"/>
        <v>0.31735228536404436</v>
      </c>
      <c r="AY35" s="5">
        <f t="shared" si="35"/>
        <v>4.4293841024200711E-2</v>
      </c>
      <c r="AZ35" s="14">
        <f t="shared" si="11"/>
        <v>69.822543148762676</v>
      </c>
      <c r="BA35" s="14">
        <f t="shared" si="12"/>
        <v>173.14469508693853</v>
      </c>
      <c r="BB35" s="5">
        <f t="shared" si="13"/>
        <v>2.0356107805803951</v>
      </c>
      <c r="BC35" s="5">
        <f t="shared" si="14"/>
        <v>0.29573537200710265</v>
      </c>
      <c r="BD35" s="5"/>
      <c r="BE35" s="5"/>
      <c r="BF35" s="5"/>
      <c r="BG35" s="5">
        <f t="shared" si="36"/>
        <v>0.33172513347141952</v>
      </c>
      <c r="BH35" s="5">
        <f t="shared" si="37"/>
        <v>1.4345510851442917E-2</v>
      </c>
      <c r="BI35" s="14">
        <f t="shared" si="15"/>
        <v>69.836915996870061</v>
      </c>
      <c r="BJ35" s="14">
        <f t="shared" si="16"/>
        <v>173.11474675676578</v>
      </c>
      <c r="BK35" s="5">
        <f t="shared" si="17"/>
        <v>2.0154449827923715</v>
      </c>
      <c r="BL35" s="5">
        <f t="shared" si="18"/>
        <v>0.31298092628302437</v>
      </c>
      <c r="BM35" s="5"/>
      <c r="BN35" s="5"/>
      <c r="BO35" s="29"/>
      <c r="BP35" s="5">
        <f t="shared" si="38"/>
        <v>68.943232318739248</v>
      </c>
      <c r="BQ35" s="5">
        <f t="shared" si="39"/>
        <v>173.00866145400366</v>
      </c>
      <c r="BR35" s="5">
        <f t="shared" si="19"/>
        <v>3.26932620417554</v>
      </c>
      <c r="BS35" s="5">
        <f t="shared" si="20"/>
        <v>0.37406946898671334</v>
      </c>
    </row>
    <row r="36" spans="1:71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8">
        <v>1670100</v>
      </c>
      <c r="H36" s="3">
        <v>43826</v>
      </c>
      <c r="I36" s="2">
        <v>34</v>
      </c>
      <c r="J36" s="1">
        <v>71.246352999999999</v>
      </c>
      <c r="K36" s="1">
        <v>173.26556400000001</v>
      </c>
      <c r="L36" s="5">
        <f t="shared" si="21"/>
        <v>71.060197144564142</v>
      </c>
      <c r="M36" s="5">
        <f t="shared" si="22"/>
        <v>173.57683486309912</v>
      </c>
      <c r="N36" s="5">
        <f t="shared" si="23"/>
        <v>0.26128475016237906</v>
      </c>
      <c r="O36" s="5">
        <f t="shared" si="0"/>
        <v>0.17964958293680952</v>
      </c>
      <c r="P36" s="1"/>
      <c r="Q36" s="1"/>
      <c r="R36" s="29"/>
      <c r="S36" s="5">
        <f t="shared" si="24"/>
        <v>70.733545421384292</v>
      </c>
      <c r="T36" s="5">
        <f t="shared" si="25"/>
        <v>173.47135756174217</v>
      </c>
      <c r="U36" s="5">
        <f t="shared" si="26"/>
        <v>0.71976677685622303</v>
      </c>
      <c r="V36" s="5">
        <f t="shared" si="1"/>
        <v>0.1187734925459019</v>
      </c>
      <c r="W36" s="5"/>
      <c r="X36" s="5"/>
      <c r="Y36" s="29"/>
      <c r="Z36" s="5">
        <f t="shared" si="27"/>
        <v>70.300881374869249</v>
      </c>
      <c r="AA36" s="5">
        <f t="shared" si="28"/>
        <v>173.35143948525288</v>
      </c>
      <c r="AB36" s="5">
        <f t="shared" si="2"/>
        <v>1.327045645593607</v>
      </c>
      <c r="AC36" s="5">
        <f t="shared" si="29"/>
        <v>4.9562927145102229E-2</v>
      </c>
      <c r="AD36" s="5"/>
      <c r="AE36" s="5"/>
      <c r="AF36" s="5">
        <f t="shared" si="30"/>
        <v>0.37103512924074583</v>
      </c>
      <c r="AG36" s="5">
        <f t="shared" si="31"/>
        <v>6.2412009789639719E-2</v>
      </c>
      <c r="AH36" s="14">
        <f t="shared" si="3"/>
        <v>70.671916504110001</v>
      </c>
      <c r="AI36" s="14">
        <f t="shared" si="4"/>
        <v>173.41385149504254</v>
      </c>
      <c r="AJ36" s="5">
        <f t="shared" si="5"/>
        <v>0.80626793050024315</v>
      </c>
      <c r="AK36" s="5">
        <f t="shared" si="6"/>
        <v>8.5583939254383012E-2</v>
      </c>
      <c r="AL36" s="5"/>
      <c r="AM36" s="5"/>
      <c r="AN36" s="5"/>
      <c r="AO36" s="5">
        <f t="shared" si="32"/>
        <v>0.43599888889583011</v>
      </c>
      <c r="AP36" s="5">
        <f t="shared" si="33"/>
        <v>0.10146228454693387</v>
      </c>
      <c r="AQ36" s="14">
        <f t="shared" si="7"/>
        <v>70.736880263765073</v>
      </c>
      <c r="AR36" s="14">
        <f t="shared" si="8"/>
        <v>173.45290176979981</v>
      </c>
      <c r="AS36" s="5">
        <f t="shared" si="9"/>
        <v>0.71508605673461778</v>
      </c>
      <c r="AT36" s="5">
        <f t="shared" si="10"/>
        <v>0.10812175568816239</v>
      </c>
      <c r="AU36" s="5"/>
      <c r="AV36" s="5"/>
      <c r="AW36" s="5"/>
      <c r="AX36" s="5">
        <f t="shared" si="34"/>
        <v>0.53260448711199904</v>
      </c>
      <c r="AY36" s="5">
        <f t="shared" si="35"/>
        <v>0.13732882026566037</v>
      </c>
      <c r="AZ36" s="14">
        <f t="shared" si="11"/>
        <v>70.833485861981245</v>
      </c>
      <c r="BA36" s="14">
        <f t="shared" si="12"/>
        <v>173.48876830551853</v>
      </c>
      <c r="BB36" s="5">
        <f t="shared" si="13"/>
        <v>0.57949231172401772</v>
      </c>
      <c r="BC36" s="5">
        <f t="shared" si="14"/>
        <v>0.12882208118314931</v>
      </c>
      <c r="BD36" s="5"/>
      <c r="BE36" s="5"/>
      <c r="BF36" s="5"/>
      <c r="BG36" s="5">
        <f t="shared" si="36"/>
        <v>0.72609570477073171</v>
      </c>
      <c r="BH36" s="5">
        <f t="shared" si="37"/>
        <v>0.21553433006548861</v>
      </c>
      <c r="BI36" s="14">
        <f t="shared" si="15"/>
        <v>71.026977079639977</v>
      </c>
      <c r="BJ36" s="14">
        <f t="shared" si="16"/>
        <v>173.56697381531836</v>
      </c>
      <c r="BK36" s="5">
        <f t="shared" si="17"/>
        <v>0.30791178933751501</v>
      </c>
      <c r="BL36" s="5">
        <f t="shared" si="18"/>
        <v>0.17395829174593</v>
      </c>
      <c r="BM36" s="5"/>
      <c r="BN36" s="5"/>
      <c r="BO36" s="29"/>
      <c r="BP36" s="5">
        <f t="shared" si="38"/>
        <v>69.525772239054433</v>
      </c>
      <c r="BQ36" s="5">
        <f t="shared" si="39"/>
        <v>173.17106209050274</v>
      </c>
      <c r="BR36" s="5">
        <f t="shared" si="19"/>
        <v>2.414973803565168</v>
      </c>
      <c r="BS36" s="5">
        <f t="shared" si="20"/>
        <v>5.4541656931476522E-2</v>
      </c>
    </row>
    <row r="37" spans="1:71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8">
        <v>1728900</v>
      </c>
      <c r="H37" s="3">
        <v>43829</v>
      </c>
      <c r="I37" s="2">
        <v>35</v>
      </c>
      <c r="J37" s="1">
        <v>71.669212000000002</v>
      </c>
      <c r="K37" s="1">
        <v>173.20661899999999</v>
      </c>
      <c r="L37" s="5">
        <f t="shared" si="21"/>
        <v>71.218429621684621</v>
      </c>
      <c r="M37" s="5">
        <f t="shared" si="22"/>
        <v>173.31225462946489</v>
      </c>
      <c r="N37" s="5">
        <f t="shared" si="23"/>
        <v>0.62897632851799889</v>
      </c>
      <c r="O37" s="5">
        <f t="shared" si="0"/>
        <v>6.0988217468120685E-2</v>
      </c>
      <c r="P37" s="1"/>
      <c r="Q37" s="1"/>
      <c r="R37" s="29"/>
      <c r="S37" s="5">
        <f t="shared" si="24"/>
        <v>71.066870347484496</v>
      </c>
      <c r="T37" s="5">
        <f t="shared" si="25"/>
        <v>173.33759174660977</v>
      </c>
      <c r="U37" s="5">
        <f t="shared" si="26"/>
        <v>0.84044687489448833</v>
      </c>
      <c r="V37" s="5">
        <f t="shared" si="1"/>
        <v>7.561647895787714E-2</v>
      </c>
      <c r="W37" s="5"/>
      <c r="X37" s="5"/>
      <c r="Y37" s="29"/>
      <c r="Z37" s="5">
        <f t="shared" si="27"/>
        <v>70.726343606178091</v>
      </c>
      <c r="AA37" s="5">
        <f t="shared" si="28"/>
        <v>173.31279551688911</v>
      </c>
      <c r="AB37" s="5">
        <f t="shared" si="2"/>
        <v>1.3155835923268011</v>
      </c>
      <c r="AC37" s="5">
        <f t="shared" si="29"/>
        <v>6.1300496194733378E-2</v>
      </c>
      <c r="AD37" s="5"/>
      <c r="AE37" s="5"/>
      <c r="AF37" s="5">
        <f t="shared" si="30"/>
        <v>0.37919919455096024</v>
      </c>
      <c r="AG37" s="5">
        <f t="shared" si="31"/>
        <v>4.7253613066627988E-2</v>
      </c>
      <c r="AH37" s="14">
        <f t="shared" si="3"/>
        <v>71.105542800729054</v>
      </c>
      <c r="AI37" s="14">
        <f t="shared" si="4"/>
        <v>173.36004912995574</v>
      </c>
      <c r="AJ37" s="5">
        <f t="shared" si="5"/>
        <v>0.78648722867351639</v>
      </c>
      <c r="AK37" s="5">
        <f t="shared" si="6"/>
        <v>8.8582140129270265E-2</v>
      </c>
      <c r="AL37" s="5"/>
      <c r="AM37" s="5"/>
      <c r="AN37" s="5"/>
      <c r="AO37" s="5">
        <f t="shared" si="32"/>
        <v>0.43336472449908303</v>
      </c>
      <c r="AP37" s="5">
        <f t="shared" si="33"/>
        <v>6.6435721319257457E-2</v>
      </c>
      <c r="AQ37" s="14">
        <f t="shared" si="7"/>
        <v>71.159708330677176</v>
      </c>
      <c r="AR37" s="14">
        <f t="shared" si="8"/>
        <v>173.37923123820838</v>
      </c>
      <c r="AS37" s="5">
        <f t="shared" si="9"/>
        <v>0.71091010366184182</v>
      </c>
      <c r="AT37" s="5">
        <f t="shared" si="10"/>
        <v>9.965683713760802E-2</v>
      </c>
      <c r="AU37" s="5"/>
      <c r="AV37" s="5"/>
      <c r="AW37" s="5"/>
      <c r="AX37" s="5">
        <f t="shared" si="34"/>
        <v>0.48439047200057833</v>
      </c>
      <c r="AY37" s="5">
        <f t="shared" si="35"/>
        <v>5.8141065382415896E-2</v>
      </c>
      <c r="AZ37" s="14">
        <f t="shared" si="11"/>
        <v>71.210734078178675</v>
      </c>
      <c r="BA37" s="14">
        <f t="shared" si="12"/>
        <v>173.37093658227153</v>
      </c>
      <c r="BB37" s="5">
        <f t="shared" si="13"/>
        <v>0.63971391484160178</v>
      </c>
      <c r="BC37" s="5">
        <f t="shared" si="14"/>
        <v>9.4867957829912017E-2</v>
      </c>
      <c r="BD37" s="5"/>
      <c r="BE37" s="5"/>
      <c r="BF37" s="5"/>
      <c r="BG37" s="5">
        <f t="shared" si="36"/>
        <v>0.47055725232812534</v>
      </c>
      <c r="BH37" s="5">
        <f t="shared" si="37"/>
        <v>-5.1722359938274898E-4</v>
      </c>
      <c r="BI37" s="14">
        <f t="shared" si="15"/>
        <v>71.196900858506211</v>
      </c>
      <c r="BJ37" s="14">
        <f t="shared" si="16"/>
        <v>173.31227829328972</v>
      </c>
      <c r="BK37" s="5">
        <f t="shared" si="17"/>
        <v>0.65901539630963202</v>
      </c>
      <c r="BL37" s="5">
        <f t="shared" si="18"/>
        <v>6.1001879662423937E-2</v>
      </c>
      <c r="BM37" s="5"/>
      <c r="BN37" s="5"/>
      <c r="BO37" s="29"/>
      <c r="BP37" s="5">
        <f t="shared" si="38"/>
        <v>69.955917429290821</v>
      </c>
      <c r="BQ37" s="5">
        <f t="shared" si="39"/>
        <v>173.19468756787705</v>
      </c>
      <c r="BR37" s="5">
        <f t="shared" si="19"/>
        <v>2.3905586832867378</v>
      </c>
      <c r="BS37" s="5">
        <f t="shared" si="20"/>
        <v>6.8885543703935178E-3</v>
      </c>
    </row>
    <row r="38" spans="1:71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8">
        <v>2857400</v>
      </c>
      <c r="H38" s="3">
        <v>43830</v>
      </c>
      <c r="I38" s="2">
        <v>36</v>
      </c>
      <c r="J38" s="1">
        <v>72.192863000000003</v>
      </c>
      <c r="K38" s="1">
        <v>173.776062</v>
      </c>
      <c r="L38" s="5">
        <f t="shared" si="21"/>
        <v>71.601594643252696</v>
      </c>
      <c r="M38" s="5">
        <f t="shared" si="22"/>
        <v>173.22246434441971</v>
      </c>
      <c r="N38" s="5">
        <f t="shared" si="23"/>
        <v>0.81901220172873135</v>
      </c>
      <c r="O38" s="5">
        <f t="shared" si="0"/>
        <v>0.31856957121072893</v>
      </c>
      <c r="P38" s="1"/>
      <c r="Q38" s="1"/>
      <c r="R38" s="29"/>
      <c r="S38" s="5">
        <f t="shared" si="24"/>
        <v>71.458392421619578</v>
      </c>
      <c r="T38" s="5">
        <f t="shared" si="25"/>
        <v>173.25245946131344</v>
      </c>
      <c r="U38" s="5">
        <f t="shared" si="26"/>
        <v>1.0173728369526285</v>
      </c>
      <c r="V38" s="5">
        <f t="shared" si="1"/>
        <v>0.30130878364970692</v>
      </c>
      <c r="W38" s="5"/>
      <c r="X38" s="5"/>
      <c r="Y38" s="29"/>
      <c r="Z38" s="5">
        <f t="shared" si="27"/>
        <v>71.150634383397943</v>
      </c>
      <c r="AA38" s="5">
        <f t="shared" si="28"/>
        <v>173.26501608428902</v>
      </c>
      <c r="AB38" s="5">
        <f t="shared" si="2"/>
        <v>1.4436726475331221</v>
      </c>
      <c r="AC38" s="5">
        <f t="shared" si="29"/>
        <v>0.29408303412410169</v>
      </c>
      <c r="AD38" s="5"/>
      <c r="AE38" s="5"/>
      <c r="AF38" s="5">
        <f t="shared" si="30"/>
        <v>0.385962931951294</v>
      </c>
      <c r="AG38" s="5">
        <f t="shared" si="31"/>
        <v>3.2998656216619592E-2</v>
      </c>
      <c r="AH38" s="14">
        <f t="shared" si="3"/>
        <v>71.53659731534924</v>
      </c>
      <c r="AI38" s="14">
        <f t="shared" si="4"/>
        <v>173.29801474050564</v>
      </c>
      <c r="AJ38" s="5">
        <f t="shared" si="5"/>
        <v>0.90904510138455408</v>
      </c>
      <c r="AK38" s="5">
        <f t="shared" si="6"/>
        <v>0.27509385009217224</v>
      </c>
      <c r="AL38" s="5"/>
      <c r="AM38" s="5"/>
      <c r="AN38" s="5"/>
      <c r="AO38" s="5">
        <f t="shared" si="32"/>
        <v>0.4310962376792753</v>
      </c>
      <c r="AP38" s="5">
        <f t="shared" si="33"/>
        <v>3.788193283941943E-2</v>
      </c>
      <c r="AQ38" s="14">
        <f t="shared" si="7"/>
        <v>71.581730621077213</v>
      </c>
      <c r="AR38" s="14">
        <f t="shared" si="8"/>
        <v>173.30289801712843</v>
      </c>
      <c r="AS38" s="5">
        <f t="shared" si="9"/>
        <v>0.8465274177071902</v>
      </c>
      <c r="AT38" s="5">
        <f t="shared" si="10"/>
        <v>0.27228375267910521</v>
      </c>
      <c r="AU38" s="5"/>
      <c r="AV38" s="5"/>
      <c r="AW38" s="5"/>
      <c r="AX38" s="5">
        <f t="shared" si="34"/>
        <v>0.45734560934925161</v>
      </c>
      <c r="AY38" s="5">
        <f t="shared" si="35"/>
        <v>1.047684129028615E-2</v>
      </c>
      <c r="AZ38" s="14">
        <f t="shared" si="11"/>
        <v>71.60797999274719</v>
      </c>
      <c r="BA38" s="14">
        <f t="shared" si="12"/>
        <v>173.2754929255793</v>
      </c>
      <c r="BB38" s="5">
        <f t="shared" si="13"/>
        <v>0.81016735304265886</v>
      </c>
      <c r="BC38" s="5">
        <f t="shared" si="14"/>
        <v>0.28805410173277829</v>
      </c>
      <c r="BD38" s="5"/>
      <c r="BE38" s="5"/>
      <c r="BF38" s="5"/>
      <c r="BG38" s="5">
        <f t="shared" si="36"/>
        <v>0.43123074848609305</v>
      </c>
      <c r="BH38" s="5">
        <f t="shared" si="37"/>
        <v>-4.0690101249987863E-2</v>
      </c>
      <c r="BI38" s="14">
        <f t="shared" si="15"/>
        <v>71.58186513188403</v>
      </c>
      <c r="BJ38" s="14">
        <f t="shared" si="16"/>
        <v>173.22432598303902</v>
      </c>
      <c r="BK38" s="5">
        <f t="shared" si="17"/>
        <v>0.84634109623270248</v>
      </c>
      <c r="BL38" s="5">
        <f t="shared" si="18"/>
        <v>0.31749828521316886</v>
      </c>
      <c r="BM38" s="5"/>
      <c r="BN38" s="5"/>
      <c r="BO38" s="29"/>
      <c r="BP38" s="5">
        <f t="shared" si="38"/>
        <v>70.38424107196812</v>
      </c>
      <c r="BQ38" s="5">
        <f t="shared" si="39"/>
        <v>173.1976704259078</v>
      </c>
      <c r="BR38" s="5">
        <f t="shared" si="19"/>
        <v>2.5052641672236806</v>
      </c>
      <c r="BS38" s="5">
        <f t="shared" si="20"/>
        <v>0.33283731224856167</v>
      </c>
    </row>
    <row r="39" spans="1:71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8">
        <v>2805200</v>
      </c>
      <c r="H39" s="3">
        <v>43832</v>
      </c>
      <c r="I39" s="2">
        <v>37</v>
      </c>
      <c r="J39" s="1">
        <v>73.840041999999997</v>
      </c>
      <c r="K39" s="1">
        <v>177.49704</v>
      </c>
      <c r="L39" s="5">
        <f t="shared" si="21"/>
        <v>72.104172746487905</v>
      </c>
      <c r="M39" s="5">
        <f t="shared" si="22"/>
        <v>173.69302235166293</v>
      </c>
      <c r="N39" s="5">
        <f t="shared" si="23"/>
        <v>2.3508508479885375</v>
      </c>
      <c r="O39" s="5">
        <f t="shared" si="0"/>
        <v>2.1431442734690482</v>
      </c>
      <c r="P39" s="1"/>
      <c r="Q39" s="1"/>
      <c r="R39" s="29"/>
      <c r="S39" s="5">
        <f t="shared" si="24"/>
        <v>71.935798297566862</v>
      </c>
      <c r="T39" s="5">
        <f t="shared" si="25"/>
        <v>173.59280111145969</v>
      </c>
      <c r="U39" s="5">
        <f t="shared" si="26"/>
        <v>2.5788767867075899</v>
      </c>
      <c r="V39" s="5">
        <f t="shared" si="1"/>
        <v>2.1996078855964618</v>
      </c>
      <c r="W39" s="5"/>
      <c r="X39" s="5"/>
      <c r="Y39" s="29"/>
      <c r="Z39" s="5">
        <f t="shared" si="27"/>
        <v>71.61963726086887</v>
      </c>
      <c r="AA39" s="5">
        <f t="shared" si="28"/>
        <v>173.49498674635896</v>
      </c>
      <c r="AB39" s="5">
        <f t="shared" si="2"/>
        <v>3.0070469612288773</v>
      </c>
      <c r="AC39" s="5">
        <f t="shared" si="29"/>
        <v>2.2547154891377552</v>
      </c>
      <c r="AD39" s="5"/>
      <c r="AE39" s="5"/>
      <c r="AF39" s="5">
        <f t="shared" si="30"/>
        <v>0.39841892377923904</v>
      </c>
      <c r="AG39" s="5">
        <f t="shared" si="31"/>
        <v>6.254445709461845E-2</v>
      </c>
      <c r="AH39" s="14">
        <f t="shared" si="3"/>
        <v>72.018056184648103</v>
      </c>
      <c r="AI39" s="14">
        <f t="shared" si="4"/>
        <v>173.55753120345358</v>
      </c>
      <c r="AJ39" s="5">
        <f t="shared" si="5"/>
        <v>2.4674766779681603</v>
      </c>
      <c r="AK39" s="5">
        <f t="shared" si="6"/>
        <v>2.2194785876690788</v>
      </c>
      <c r="AL39" s="5"/>
      <c r="AM39" s="5"/>
      <c r="AN39" s="5"/>
      <c r="AO39" s="5">
        <f t="shared" si="32"/>
        <v>0.44057289762718838</v>
      </c>
      <c r="AP39" s="5">
        <f t="shared" si="33"/>
        <v>8.5904115147050902E-2</v>
      </c>
      <c r="AQ39" s="14">
        <f t="shared" si="7"/>
        <v>72.060210158496062</v>
      </c>
      <c r="AR39" s="14">
        <f t="shared" si="8"/>
        <v>173.58089086150602</v>
      </c>
      <c r="AS39" s="5">
        <f t="shared" si="9"/>
        <v>2.410388446832052</v>
      </c>
      <c r="AT39" s="5">
        <f t="shared" si="10"/>
        <v>2.2063179974685649</v>
      </c>
      <c r="AU39" s="5"/>
      <c r="AV39" s="5"/>
      <c r="AW39" s="5"/>
      <c r="AX39" s="5">
        <f t="shared" si="34"/>
        <v>0.46259138000400585</v>
      </c>
      <c r="AY39" s="5">
        <f t="shared" si="35"/>
        <v>0.10924906064113278</v>
      </c>
      <c r="AZ39" s="14">
        <f t="shared" si="11"/>
        <v>72.08222864087287</v>
      </c>
      <c r="BA39" s="14">
        <f t="shared" si="12"/>
        <v>173.60423580700009</v>
      </c>
      <c r="BB39" s="5">
        <f t="shared" si="13"/>
        <v>2.380569283976202</v>
      </c>
      <c r="BC39" s="5">
        <f t="shared" si="14"/>
        <v>2.1931656961715551</v>
      </c>
      <c r="BD39" s="5"/>
      <c r="BE39" s="5"/>
      <c r="BF39" s="5"/>
      <c r="BG39" s="5">
        <f t="shared" si="36"/>
        <v>0.46333705812320247</v>
      </c>
      <c r="BH39" s="5">
        <f t="shared" si="37"/>
        <v>0.18937154757195532</v>
      </c>
      <c r="BI39" s="14">
        <f t="shared" si="15"/>
        <v>72.082974318992072</v>
      </c>
      <c r="BJ39" s="14">
        <f t="shared" si="16"/>
        <v>173.68435829393093</v>
      </c>
      <c r="BK39" s="5">
        <f t="shared" si="17"/>
        <v>2.3795594279428021</v>
      </c>
      <c r="BL39" s="5">
        <f t="shared" si="18"/>
        <v>2.1480255141545297</v>
      </c>
      <c r="BM39" s="5"/>
      <c r="BN39" s="5"/>
      <c r="BO39" s="29"/>
      <c r="BP39" s="5">
        <f t="shared" si="38"/>
        <v>70.836396553976087</v>
      </c>
      <c r="BQ39" s="5">
        <f t="shared" si="39"/>
        <v>173.34226831943087</v>
      </c>
      <c r="BR39" s="5">
        <f t="shared" si="19"/>
        <v>4.0677732090454528</v>
      </c>
      <c r="BS39" s="5">
        <f t="shared" si="20"/>
        <v>2.3407554743274179</v>
      </c>
    </row>
    <row r="40" spans="1:71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8">
        <v>3277900</v>
      </c>
      <c r="H40" s="3">
        <v>43833</v>
      </c>
      <c r="I40" s="2">
        <v>38</v>
      </c>
      <c r="J40" s="1">
        <v>73.122153999999995</v>
      </c>
      <c r="K40" s="1">
        <v>175.602203</v>
      </c>
      <c r="L40" s="5">
        <f t="shared" si="21"/>
        <v>73.579661611973179</v>
      </c>
      <c r="M40" s="5">
        <f t="shared" si="22"/>
        <v>176.92643735274942</v>
      </c>
      <c r="N40" s="5">
        <f t="shared" si="23"/>
        <v>0.62567578626469988</v>
      </c>
      <c r="O40" s="5">
        <f t="shared" si="0"/>
        <v>0.75411033012462503</v>
      </c>
      <c r="P40" s="1"/>
      <c r="Q40" s="1"/>
      <c r="R40" s="29"/>
      <c r="S40" s="5">
        <f t="shared" si="24"/>
        <v>73.17355670414841</v>
      </c>
      <c r="T40" s="5">
        <f t="shared" si="25"/>
        <v>176.13055638901088</v>
      </c>
      <c r="U40" s="5">
        <f t="shared" si="26"/>
        <v>7.029703220779783E-2</v>
      </c>
      <c r="V40" s="5">
        <f t="shared" si="1"/>
        <v>0.30088084316964647</v>
      </c>
      <c r="W40" s="5"/>
      <c r="X40" s="5"/>
      <c r="Y40" s="29"/>
      <c r="Z40" s="5">
        <f t="shared" si="27"/>
        <v>72.618819393477878</v>
      </c>
      <c r="AA40" s="5">
        <f t="shared" si="28"/>
        <v>175.29591071049742</v>
      </c>
      <c r="AB40" s="5">
        <f t="shared" si="2"/>
        <v>0.68834761968598013</v>
      </c>
      <c r="AC40" s="5">
        <f t="shared" si="29"/>
        <v>0.1744239447284037</v>
      </c>
      <c r="AD40" s="5"/>
      <c r="AE40" s="5"/>
      <c r="AF40" s="5">
        <f t="shared" si="30"/>
        <v>0.48853340510370435</v>
      </c>
      <c r="AG40" s="5">
        <f t="shared" si="31"/>
        <v>0.323301383151195</v>
      </c>
      <c r="AH40" s="14">
        <f t="shared" si="3"/>
        <v>73.107352798581587</v>
      </c>
      <c r="AI40" s="14">
        <f t="shared" si="4"/>
        <v>175.61921209364863</v>
      </c>
      <c r="AJ40" s="5">
        <f t="shared" si="5"/>
        <v>2.0241747006533171E-2</v>
      </c>
      <c r="AK40" s="5">
        <f t="shared" si="6"/>
        <v>9.6861504913037366E-3</v>
      </c>
      <c r="AL40" s="5"/>
      <c r="AM40" s="5"/>
      <c r="AN40" s="5"/>
      <c r="AO40" s="5">
        <f t="shared" si="32"/>
        <v>0.58022520637264319</v>
      </c>
      <c r="AP40" s="5">
        <f t="shared" si="33"/>
        <v>0.5146590773949038</v>
      </c>
      <c r="AQ40" s="14">
        <f t="shared" si="7"/>
        <v>73.199044599850524</v>
      </c>
      <c r="AR40" s="14">
        <f t="shared" si="8"/>
        <v>175.81056978789232</v>
      </c>
      <c r="AS40" s="5">
        <f t="shared" si="9"/>
        <v>0.10515363080049439</v>
      </c>
      <c r="AT40" s="5">
        <f t="shared" si="10"/>
        <v>0.11865841335277356</v>
      </c>
      <c r="AU40" s="5"/>
      <c r="AV40" s="5"/>
      <c r="AW40" s="5"/>
      <c r="AX40" s="5">
        <f t="shared" si="34"/>
        <v>0.70405721867625659</v>
      </c>
      <c r="AY40" s="5">
        <f t="shared" si="35"/>
        <v>0.87050276721493125</v>
      </c>
      <c r="AZ40" s="14">
        <f t="shared" si="11"/>
        <v>73.322876612154133</v>
      </c>
      <c r="BA40" s="14">
        <f t="shared" si="12"/>
        <v>176.16641347771235</v>
      </c>
      <c r="BB40" s="5">
        <f t="shared" si="13"/>
        <v>0.27450314463402964</v>
      </c>
      <c r="BC40" s="5">
        <f t="shared" si="14"/>
        <v>0.32130034138145214</v>
      </c>
      <c r="BD40" s="5"/>
      <c r="BE40" s="5"/>
      <c r="BF40" s="5"/>
      <c r="BG40" s="5">
        <f t="shared" si="36"/>
        <v>0.91880537143613683</v>
      </c>
      <c r="BH40" s="5">
        <f t="shared" si="37"/>
        <v>1.5591911016534863</v>
      </c>
      <c r="BI40" s="14">
        <f t="shared" si="15"/>
        <v>73.537624764914014</v>
      </c>
      <c r="BJ40" s="14">
        <f t="shared" si="16"/>
        <v>176.85510181215091</v>
      </c>
      <c r="BK40" s="5">
        <f t="shared" si="17"/>
        <v>0.56818726225436311</v>
      </c>
      <c r="BL40" s="5">
        <f t="shared" si="18"/>
        <v>0.71348695559981268</v>
      </c>
      <c r="BM40" s="5"/>
      <c r="BN40" s="5"/>
      <c r="BO40" s="29"/>
      <c r="BP40" s="5">
        <f t="shared" si="38"/>
        <v>71.587307915482057</v>
      </c>
      <c r="BQ40" s="5">
        <f t="shared" si="39"/>
        <v>174.38096123957314</v>
      </c>
      <c r="BR40" s="5">
        <f t="shared" si="19"/>
        <v>2.0990165094397213</v>
      </c>
      <c r="BS40" s="5">
        <f t="shared" si="20"/>
        <v>0.69545924798384429</v>
      </c>
    </row>
    <row r="41" spans="1:71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8">
        <v>3002800</v>
      </c>
      <c r="H41" s="3">
        <v>43836</v>
      </c>
      <c r="I41" s="2">
        <v>39</v>
      </c>
      <c r="J41" s="1">
        <v>73.704819000000001</v>
      </c>
      <c r="K41" s="1">
        <v>174.276794</v>
      </c>
      <c r="L41" s="5">
        <f t="shared" si="21"/>
        <v>73.190780141795969</v>
      </c>
      <c r="M41" s="5">
        <f t="shared" si="22"/>
        <v>175.80083815291241</v>
      </c>
      <c r="N41" s="5">
        <f t="shared" si="23"/>
        <v>0.69742910325040153</v>
      </c>
      <c r="O41" s="5">
        <f t="shared" si="0"/>
        <v>0.87449632158852419</v>
      </c>
      <c r="P41" s="1"/>
      <c r="Q41" s="1"/>
      <c r="R41" s="29"/>
      <c r="S41" s="5">
        <f t="shared" si="24"/>
        <v>73.14014494645194</v>
      </c>
      <c r="T41" s="5">
        <f t="shared" si="25"/>
        <v>175.78712668615381</v>
      </c>
      <c r="U41" s="5">
        <f t="shared" si="26"/>
        <v>0.76612908247974976</v>
      </c>
      <c r="V41" s="5">
        <f t="shared" si="1"/>
        <v>0.8666286838819266</v>
      </c>
      <c r="W41" s="5"/>
      <c r="X41" s="5"/>
      <c r="Y41" s="29"/>
      <c r="Z41" s="5">
        <f t="shared" si="27"/>
        <v>72.845319966412831</v>
      </c>
      <c r="AA41" s="5">
        <f t="shared" si="28"/>
        <v>175.4337422407736</v>
      </c>
      <c r="AB41" s="5">
        <f t="shared" si="2"/>
        <v>1.1661368215111823</v>
      </c>
      <c r="AC41" s="5">
        <f t="shared" si="29"/>
        <v>0.66385673859343652</v>
      </c>
      <c r="AD41" s="5"/>
      <c r="AE41" s="5"/>
      <c r="AF41" s="5">
        <f t="shared" si="30"/>
        <v>0.44922848027839157</v>
      </c>
      <c r="AG41" s="5">
        <f t="shared" si="31"/>
        <v>0.29548090521994175</v>
      </c>
      <c r="AH41" s="14">
        <f t="shared" si="3"/>
        <v>73.294548446691223</v>
      </c>
      <c r="AI41" s="14">
        <f t="shared" si="4"/>
        <v>175.72922314599353</v>
      </c>
      <c r="AJ41" s="5">
        <f t="shared" si="5"/>
        <v>0.5566400662469263</v>
      </c>
      <c r="AK41" s="5">
        <f t="shared" si="6"/>
        <v>0.8334036406439369</v>
      </c>
      <c r="AL41" s="5"/>
      <c r="AM41" s="5"/>
      <c r="AN41" s="5"/>
      <c r="AO41" s="5">
        <f t="shared" si="32"/>
        <v>0.49179404801322052</v>
      </c>
      <c r="AP41" s="5">
        <f t="shared" si="33"/>
        <v>0.42045219061522121</v>
      </c>
      <c r="AQ41" s="14">
        <f t="shared" si="7"/>
        <v>73.337114014426049</v>
      </c>
      <c r="AR41" s="14">
        <f t="shared" si="8"/>
        <v>175.85419443138881</v>
      </c>
      <c r="AS41" s="5">
        <f t="shared" si="9"/>
        <v>0.49888866231928625</v>
      </c>
      <c r="AT41" s="5">
        <f t="shared" si="10"/>
        <v>0.90511214670887852</v>
      </c>
      <c r="AU41" s="5"/>
      <c r="AV41" s="5"/>
      <c r="AW41" s="5"/>
      <c r="AX41" s="5">
        <f t="shared" si="34"/>
        <v>0.4891567280926698</v>
      </c>
      <c r="AY41" s="5">
        <f t="shared" si="35"/>
        <v>0.54080071059249035</v>
      </c>
      <c r="AZ41" s="14">
        <f t="shared" si="11"/>
        <v>73.334476694505497</v>
      </c>
      <c r="BA41" s="14">
        <f t="shared" si="12"/>
        <v>175.97454295136609</v>
      </c>
      <c r="BB41" s="5">
        <f t="shared" si="13"/>
        <v>0.50246688143214002</v>
      </c>
      <c r="BC41" s="5">
        <f t="shared" si="14"/>
        <v>0.97416811062412267</v>
      </c>
      <c r="BD41" s="5"/>
      <c r="BE41" s="5"/>
      <c r="BF41" s="5"/>
      <c r="BG41" s="5">
        <f t="shared" si="36"/>
        <v>0.33034629271013016</v>
      </c>
      <c r="BH41" s="5">
        <f t="shared" si="37"/>
        <v>0.35103546598277041</v>
      </c>
      <c r="BI41" s="14">
        <f t="shared" si="15"/>
        <v>73.175666259122963</v>
      </c>
      <c r="BJ41" s="14">
        <f t="shared" si="16"/>
        <v>175.78477770675636</v>
      </c>
      <c r="BK41" s="5">
        <f t="shared" si="17"/>
        <v>0.71793506592430245</v>
      </c>
      <c r="BL41" s="5">
        <f t="shared" si="18"/>
        <v>0.86528083983250415</v>
      </c>
      <c r="BM41" s="5"/>
      <c r="BN41" s="5"/>
      <c r="BO41" s="29"/>
      <c r="BP41" s="5">
        <f t="shared" si="38"/>
        <v>71.971019436611542</v>
      </c>
      <c r="BQ41" s="5">
        <f t="shared" si="39"/>
        <v>174.68627167967986</v>
      </c>
      <c r="BR41" s="5">
        <f t="shared" si="19"/>
        <v>2.3523557711856791</v>
      </c>
      <c r="BS41" s="5">
        <f t="shared" si="20"/>
        <v>0.23495823527707707</v>
      </c>
    </row>
    <row r="42" spans="1:71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8">
        <v>2545500</v>
      </c>
      <c r="H42" s="3">
        <v>43837</v>
      </c>
      <c r="I42" s="2">
        <v>40</v>
      </c>
      <c r="J42" s="1">
        <v>73.358185000000006</v>
      </c>
      <c r="K42" s="1">
        <v>174.37496899999999</v>
      </c>
      <c r="L42" s="5">
        <f t="shared" si="21"/>
        <v>73.627713171269392</v>
      </c>
      <c r="M42" s="5">
        <f t="shared" si="22"/>
        <v>174.50540062293683</v>
      </c>
      <c r="N42" s="5">
        <f t="shared" si="23"/>
        <v>0.36741390380553385</v>
      </c>
      <c r="O42" s="5">
        <f t="shared" si="0"/>
        <v>7.4799510322401619E-2</v>
      </c>
      <c r="P42" s="1"/>
      <c r="Q42" s="1"/>
      <c r="R42" s="29"/>
      <c r="S42" s="5">
        <f t="shared" si="24"/>
        <v>73.507183081258177</v>
      </c>
      <c r="T42" s="5">
        <f t="shared" si="25"/>
        <v>174.80541044015382</v>
      </c>
      <c r="U42" s="5">
        <f t="shared" si="26"/>
        <v>0.20311037038085195</v>
      </c>
      <c r="V42" s="5">
        <f t="shared" si="1"/>
        <v>0.24684818160674665</v>
      </c>
      <c r="W42" s="5"/>
      <c r="X42" s="5"/>
      <c r="Y42" s="29"/>
      <c r="Z42" s="5">
        <f t="shared" si="27"/>
        <v>73.232094531527054</v>
      </c>
      <c r="AA42" s="5">
        <f t="shared" si="28"/>
        <v>174.91311553242548</v>
      </c>
      <c r="AB42" s="5">
        <f t="shared" si="2"/>
        <v>0.1718832990114906</v>
      </c>
      <c r="AC42" s="5">
        <f t="shared" si="29"/>
        <v>0.3086145537468088</v>
      </c>
      <c r="AD42" s="5"/>
      <c r="AE42" s="5"/>
      <c r="AF42" s="5">
        <f t="shared" si="30"/>
        <v>0.43986039300376628</v>
      </c>
      <c r="AG42" s="5">
        <f t="shared" si="31"/>
        <v>0.17306476318473279</v>
      </c>
      <c r="AH42" s="14">
        <f t="shared" si="3"/>
        <v>73.671954924530823</v>
      </c>
      <c r="AI42" s="14">
        <f t="shared" si="4"/>
        <v>175.08618029561021</v>
      </c>
      <c r="AJ42" s="5">
        <f t="shared" si="5"/>
        <v>0.42772312936970419</v>
      </c>
      <c r="AK42" s="5">
        <f t="shared" si="6"/>
        <v>0.40786318110268016</v>
      </c>
      <c r="AL42" s="5"/>
      <c r="AM42" s="5"/>
      <c r="AN42" s="5"/>
      <c r="AO42" s="5">
        <f t="shared" si="32"/>
        <v>0.46553917728847111</v>
      </c>
      <c r="AP42" s="5">
        <f t="shared" si="33"/>
        <v>0.18518246587438641</v>
      </c>
      <c r="AQ42" s="14">
        <f t="shared" si="7"/>
        <v>73.69763370881553</v>
      </c>
      <c r="AR42" s="14">
        <f t="shared" si="8"/>
        <v>175.09829799829987</v>
      </c>
      <c r="AS42" s="5">
        <f t="shared" si="9"/>
        <v>0.46272779079188564</v>
      </c>
      <c r="AT42" s="5">
        <f t="shared" si="10"/>
        <v>0.41481240251855006</v>
      </c>
      <c r="AU42" s="5"/>
      <c r="AV42" s="5"/>
      <c r="AW42" s="5"/>
      <c r="AX42" s="5">
        <f t="shared" si="34"/>
        <v>0.44308475475236875</v>
      </c>
      <c r="AY42" s="5">
        <f t="shared" si="35"/>
        <v>6.3158372069216623E-2</v>
      </c>
      <c r="AZ42" s="14">
        <f t="shared" si="11"/>
        <v>73.675179286279416</v>
      </c>
      <c r="BA42" s="14">
        <f t="shared" si="12"/>
        <v>174.97627390449469</v>
      </c>
      <c r="BB42" s="5">
        <f t="shared" si="13"/>
        <v>0.43211849676952907</v>
      </c>
      <c r="BC42" s="5">
        <f t="shared" si="14"/>
        <v>0.34483441513598023</v>
      </c>
      <c r="BD42" s="5"/>
      <c r="BE42" s="5"/>
      <c r="BF42" s="5"/>
      <c r="BG42" s="5">
        <f t="shared" si="36"/>
        <v>0.378310324253609</v>
      </c>
      <c r="BH42" s="5">
        <f t="shared" si="37"/>
        <v>-0.38987738219848472</v>
      </c>
      <c r="BI42" s="14">
        <f t="shared" si="15"/>
        <v>73.610404855780658</v>
      </c>
      <c r="BJ42" s="14">
        <f t="shared" si="16"/>
        <v>174.523238150227</v>
      </c>
      <c r="BK42" s="5">
        <f t="shared" si="17"/>
        <v>0.34381965118228025</v>
      </c>
      <c r="BL42" s="5">
        <f t="shared" si="18"/>
        <v>8.5028918472242768E-2</v>
      </c>
      <c r="BM42" s="5"/>
      <c r="BN42" s="5"/>
      <c r="BO42" s="29"/>
      <c r="BP42" s="5">
        <f t="shared" si="38"/>
        <v>72.404469327458656</v>
      </c>
      <c r="BQ42" s="5">
        <f t="shared" si="39"/>
        <v>174.5839022597599</v>
      </c>
      <c r="BR42" s="5">
        <f t="shared" si="19"/>
        <v>1.3000807919952622</v>
      </c>
      <c r="BS42" s="5">
        <f t="shared" si="20"/>
        <v>0.11981837815260202</v>
      </c>
    </row>
    <row r="43" spans="1:71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8">
        <v>1789500</v>
      </c>
      <c r="H43" s="3">
        <v>43838</v>
      </c>
      <c r="I43" s="2">
        <v>41</v>
      </c>
      <c r="J43" s="1">
        <v>74.538239000000004</v>
      </c>
      <c r="K43" s="1">
        <v>174.522232</v>
      </c>
      <c r="L43" s="5">
        <f t="shared" si="21"/>
        <v>73.398614225690409</v>
      </c>
      <c r="M43" s="5">
        <f t="shared" si="22"/>
        <v>174.39453374344052</v>
      </c>
      <c r="N43" s="5">
        <f t="shared" si="23"/>
        <v>1.52891293059606</v>
      </c>
      <c r="O43" s="5">
        <f t="shared" si="0"/>
        <v>7.3170194476703421E-2</v>
      </c>
      <c r="P43" s="1"/>
      <c r="Q43" s="1"/>
      <c r="R43" s="29"/>
      <c r="S43" s="5">
        <f t="shared" si="24"/>
        <v>73.410334328440371</v>
      </c>
      <c r="T43" s="5">
        <f t="shared" si="25"/>
        <v>174.52562350405384</v>
      </c>
      <c r="U43" s="5">
        <f t="shared" si="26"/>
        <v>1.5131893195915638</v>
      </c>
      <c r="V43" s="5">
        <f t="shared" si="1"/>
        <v>1.9433077465096135E-3</v>
      </c>
      <c r="W43" s="5"/>
      <c r="X43" s="5"/>
      <c r="Y43" s="29"/>
      <c r="Z43" s="5">
        <f t="shared" si="27"/>
        <v>73.288835242339886</v>
      </c>
      <c r="AA43" s="5">
        <f t="shared" si="28"/>
        <v>174.67094959283401</v>
      </c>
      <c r="AB43" s="5">
        <f t="shared" si="2"/>
        <v>1.6761916761410458</v>
      </c>
      <c r="AC43" s="5">
        <f t="shared" si="29"/>
        <v>8.5214124945413056E-2</v>
      </c>
      <c r="AD43" s="5"/>
      <c r="AE43" s="5"/>
      <c r="AF43" s="5">
        <f t="shared" si="30"/>
        <v>0.38239244067512618</v>
      </c>
      <c r="AG43" s="5">
        <f t="shared" si="31"/>
        <v>0.11078015776830191</v>
      </c>
      <c r="AH43" s="14">
        <f t="shared" si="3"/>
        <v>73.671227683015019</v>
      </c>
      <c r="AI43" s="14">
        <f t="shared" si="4"/>
        <v>174.7817297506023</v>
      </c>
      <c r="AJ43" s="5">
        <f t="shared" si="5"/>
        <v>1.1631765502066471</v>
      </c>
      <c r="AK43" s="5">
        <f t="shared" si="6"/>
        <v>0.14869036891660478</v>
      </c>
      <c r="AL43" s="5"/>
      <c r="AM43" s="5"/>
      <c r="AN43" s="5"/>
      <c r="AO43" s="5">
        <f t="shared" si="32"/>
        <v>0.36333956066956136</v>
      </c>
      <c r="AP43" s="5">
        <f t="shared" si="33"/>
        <v>7.8345364507921567E-2</v>
      </c>
      <c r="AQ43" s="14">
        <f t="shared" si="7"/>
        <v>73.652174803009444</v>
      </c>
      <c r="AR43" s="14">
        <f t="shared" si="8"/>
        <v>174.74929495734193</v>
      </c>
      <c r="AS43" s="5">
        <f t="shared" si="9"/>
        <v>1.1887377658473526</v>
      </c>
      <c r="AT43" s="5">
        <f t="shared" si="10"/>
        <v>0.1301054626335105</v>
      </c>
      <c r="AU43" s="5"/>
      <c r="AV43" s="5"/>
      <c r="AW43" s="5"/>
      <c r="AX43" s="5">
        <f t="shared" si="34"/>
        <v>0.26922993497957731</v>
      </c>
      <c r="AY43" s="5">
        <f t="shared" si="35"/>
        <v>-7.4237568178093724E-2</v>
      </c>
      <c r="AZ43" s="14">
        <f t="shared" si="11"/>
        <v>73.558065177319463</v>
      </c>
      <c r="BA43" s="14">
        <f t="shared" si="12"/>
        <v>174.59671202465591</v>
      </c>
      <c r="BB43" s="5">
        <f t="shared" si="13"/>
        <v>1.314994606567699</v>
      </c>
      <c r="BC43" s="5">
        <f t="shared" si="14"/>
        <v>4.2676525393001104E-2</v>
      </c>
      <c r="BD43" s="5"/>
      <c r="BE43" s="5"/>
      <c r="BF43" s="5"/>
      <c r="BG43" s="5">
        <f t="shared" si="36"/>
        <v>0.10497615282894869</v>
      </c>
      <c r="BH43" s="5">
        <f t="shared" si="37"/>
        <v>-0.2643226559825248</v>
      </c>
      <c r="BI43" s="14">
        <f t="shared" si="15"/>
        <v>73.393811395168839</v>
      </c>
      <c r="BJ43" s="14">
        <f t="shared" si="16"/>
        <v>174.4066269368515</v>
      </c>
      <c r="BK43" s="5">
        <f t="shared" si="17"/>
        <v>1.5353563757136319</v>
      </c>
      <c r="BL43" s="5">
        <f t="shared" si="18"/>
        <v>6.6240880501979404E-2</v>
      </c>
      <c r="BM43" s="5"/>
      <c r="BN43" s="5"/>
      <c r="BO43" s="29"/>
      <c r="BP43" s="5">
        <f t="shared" si="38"/>
        <v>72.642898245593997</v>
      </c>
      <c r="BQ43" s="5">
        <f t="shared" si="39"/>
        <v>174.5316689448199</v>
      </c>
      <c r="BR43" s="5">
        <f t="shared" si="19"/>
        <v>2.5427764055520643</v>
      </c>
      <c r="BS43" s="5">
        <f t="shared" si="20"/>
        <v>5.4073023887845403E-3</v>
      </c>
    </row>
    <row r="44" spans="1:71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8">
        <v>1671700</v>
      </c>
      <c r="H44" s="3">
        <v>43839</v>
      </c>
      <c r="I44" s="2">
        <v>42</v>
      </c>
      <c r="J44" s="1">
        <v>76.121498000000003</v>
      </c>
      <c r="K44" s="1">
        <v>175.80838</v>
      </c>
      <c r="L44" s="5">
        <f t="shared" si="21"/>
        <v>74.367295283853565</v>
      </c>
      <c r="M44" s="5">
        <f t="shared" si="22"/>
        <v>174.50307726151607</v>
      </c>
      <c r="N44" s="5">
        <f t="shared" si="23"/>
        <v>2.3044773976287716</v>
      </c>
      <c r="O44" s="5">
        <f t="shared" si="0"/>
        <v>0.7424576339785004</v>
      </c>
      <c r="P44" s="1"/>
      <c r="Q44" s="1"/>
      <c r="R44" s="29"/>
      <c r="S44" s="5">
        <f t="shared" si="24"/>
        <v>74.143472364954135</v>
      </c>
      <c r="T44" s="5">
        <f t="shared" si="25"/>
        <v>174.52341902641885</v>
      </c>
      <c r="U44" s="5">
        <f t="shared" si="26"/>
        <v>2.5985111788602309</v>
      </c>
      <c r="V44" s="5">
        <f t="shared" si="1"/>
        <v>0.73088721571812998</v>
      </c>
      <c r="W44" s="5"/>
      <c r="X44" s="5"/>
      <c r="Y44" s="29"/>
      <c r="Z44" s="5">
        <f t="shared" si="27"/>
        <v>73.851066933286944</v>
      </c>
      <c r="AA44" s="5">
        <f t="shared" si="28"/>
        <v>174.60402667605871</v>
      </c>
      <c r="AB44" s="5">
        <f t="shared" si="2"/>
        <v>2.9826410756039752</v>
      </c>
      <c r="AC44" s="5">
        <f t="shared" si="29"/>
        <v>0.68503749590394436</v>
      </c>
      <c r="AD44" s="5"/>
      <c r="AE44" s="5"/>
      <c r="AF44" s="5">
        <f t="shared" si="30"/>
        <v>0.40936832821591596</v>
      </c>
      <c r="AG44" s="5">
        <f t="shared" si="31"/>
        <v>8.4124696586762027E-2</v>
      </c>
      <c r="AH44" s="14">
        <f t="shared" si="3"/>
        <v>74.260435261502863</v>
      </c>
      <c r="AI44" s="14">
        <f t="shared" si="4"/>
        <v>174.68815137264548</v>
      </c>
      <c r="AJ44" s="5">
        <f t="shared" si="5"/>
        <v>2.4448582692068661</v>
      </c>
      <c r="AK44" s="5">
        <f t="shared" si="6"/>
        <v>0.63718727591626811</v>
      </c>
      <c r="AL44" s="5"/>
      <c r="AM44" s="5"/>
      <c r="AN44" s="5"/>
      <c r="AO44" s="5">
        <f t="shared" si="32"/>
        <v>0.41306259323893563</v>
      </c>
      <c r="AP44" s="5">
        <f t="shared" si="33"/>
        <v>4.202829418711683E-2</v>
      </c>
      <c r="AQ44" s="14">
        <f t="shared" si="7"/>
        <v>74.264129526525878</v>
      </c>
      <c r="AR44" s="14">
        <f t="shared" si="8"/>
        <v>174.64605497024581</v>
      </c>
      <c r="AS44" s="5">
        <f t="shared" si="9"/>
        <v>2.4400051526496824</v>
      </c>
      <c r="AT44" s="5">
        <f t="shared" si="10"/>
        <v>0.6611317559232307</v>
      </c>
      <c r="AU44" s="5"/>
      <c r="AV44" s="5"/>
      <c r="AW44" s="5"/>
      <c r="AX44" s="5">
        <f t="shared" si="34"/>
        <v>0.40108072516494381</v>
      </c>
      <c r="AY44" s="5">
        <f t="shared" si="35"/>
        <v>-7.0945975046835377E-2</v>
      </c>
      <c r="AZ44" s="14">
        <f t="shared" si="11"/>
        <v>74.252147658451889</v>
      </c>
      <c r="BA44" s="14">
        <f t="shared" si="12"/>
        <v>174.53308070101187</v>
      </c>
      <c r="BB44" s="5">
        <f t="shared" si="13"/>
        <v>2.4557456049381914</v>
      </c>
      <c r="BC44" s="5">
        <f t="shared" si="14"/>
        <v>0.72539164457810867</v>
      </c>
      <c r="BD44" s="5"/>
      <c r="BE44" s="5"/>
      <c r="BF44" s="5"/>
      <c r="BG44" s="5">
        <f t="shared" si="36"/>
        <v>0.49364336022934191</v>
      </c>
      <c r="BH44" s="5">
        <f t="shared" si="37"/>
        <v>-9.6532877656381494E-2</v>
      </c>
      <c r="BI44" s="14">
        <f t="shared" si="15"/>
        <v>74.344710293516286</v>
      </c>
      <c r="BJ44" s="14">
        <f t="shared" si="16"/>
        <v>174.50749379840232</v>
      </c>
      <c r="BK44" s="5">
        <f t="shared" si="17"/>
        <v>2.3341470585401725</v>
      </c>
      <c r="BL44" s="5">
        <f t="shared" si="18"/>
        <v>0.73994550293773109</v>
      </c>
      <c r="BM44" s="5"/>
      <c r="BN44" s="5"/>
      <c r="BO44" s="29"/>
      <c r="BP44" s="5">
        <f t="shared" si="38"/>
        <v>73.11673343419551</v>
      </c>
      <c r="BQ44" s="5">
        <f t="shared" si="39"/>
        <v>174.52930970861493</v>
      </c>
      <c r="BR44" s="5">
        <f t="shared" si="19"/>
        <v>3.9473271608560472</v>
      </c>
      <c r="BS44" s="5">
        <f t="shared" si="20"/>
        <v>0.72753658920301068</v>
      </c>
    </row>
    <row r="45" spans="1:71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8">
        <v>2261900</v>
      </c>
      <c r="H45" s="3">
        <v>43840</v>
      </c>
      <c r="I45" s="2">
        <v>43</v>
      </c>
      <c r="J45" s="1">
        <v>76.293578999999994</v>
      </c>
      <c r="K45" s="1">
        <v>175.42546100000001</v>
      </c>
      <c r="L45" s="5">
        <f t="shared" si="21"/>
        <v>75.858367592578048</v>
      </c>
      <c r="M45" s="5">
        <f t="shared" si="22"/>
        <v>175.6125845892274</v>
      </c>
      <c r="N45" s="5">
        <f t="shared" si="23"/>
        <v>0.57044303482203373</v>
      </c>
      <c r="O45" s="5">
        <f t="shared" si="0"/>
        <v>0.10666843237047728</v>
      </c>
      <c r="P45" s="1"/>
      <c r="Q45" s="1"/>
      <c r="R45" s="29"/>
      <c r="S45" s="5">
        <f t="shared" si="24"/>
        <v>75.429189027733955</v>
      </c>
      <c r="T45" s="5">
        <f t="shared" si="25"/>
        <v>175.35864365924658</v>
      </c>
      <c r="U45" s="5">
        <f t="shared" si="26"/>
        <v>1.1329786642543527</v>
      </c>
      <c r="V45" s="5">
        <f t="shared" si="1"/>
        <v>3.8088736020725718E-2</v>
      </c>
      <c r="W45" s="5"/>
      <c r="X45" s="5"/>
      <c r="Y45" s="29"/>
      <c r="Z45" s="5">
        <f t="shared" si="27"/>
        <v>74.872760913307815</v>
      </c>
      <c r="AA45" s="5">
        <f t="shared" si="28"/>
        <v>175.14598567183231</v>
      </c>
      <c r="AB45" s="5">
        <f t="shared" si="2"/>
        <v>1.8623036241256676</v>
      </c>
      <c r="AC45" s="5">
        <f t="shared" si="29"/>
        <v>0.15931286517622778</v>
      </c>
      <c r="AD45" s="5"/>
      <c r="AE45" s="5"/>
      <c r="AF45" s="5">
        <f t="shared" si="30"/>
        <v>0.50121717598665916</v>
      </c>
      <c r="AG45" s="5">
        <f t="shared" si="31"/>
        <v>0.15279984146478742</v>
      </c>
      <c r="AH45" s="14">
        <f t="shared" si="3"/>
        <v>75.373978089294468</v>
      </c>
      <c r="AI45" s="14">
        <f t="shared" si="4"/>
        <v>175.2987855132971</v>
      </c>
      <c r="AJ45" s="5">
        <f t="shared" si="5"/>
        <v>1.2053450929409486</v>
      </c>
      <c r="AK45" s="5">
        <f t="shared" si="6"/>
        <v>7.2210433981933692E-2</v>
      </c>
      <c r="AL45" s="5"/>
      <c r="AM45" s="5"/>
      <c r="AN45" s="5"/>
      <c r="AO45" s="5">
        <f t="shared" si="32"/>
        <v>0.56522043993441939</v>
      </c>
      <c r="AP45" s="5">
        <f t="shared" si="33"/>
        <v>0.16701096958373712</v>
      </c>
      <c r="AQ45" s="14">
        <f t="shared" si="7"/>
        <v>75.437981353242236</v>
      </c>
      <c r="AR45" s="14">
        <f t="shared" si="8"/>
        <v>175.31299664141605</v>
      </c>
      <c r="AS45" s="5">
        <f t="shared" si="9"/>
        <v>1.1214543320320025</v>
      </c>
      <c r="AT45" s="5">
        <f t="shared" si="10"/>
        <v>6.4109484417409351E-2</v>
      </c>
      <c r="AU45" s="5"/>
      <c r="AV45" s="5"/>
      <c r="AW45" s="5"/>
      <c r="AX45" s="5">
        <f t="shared" si="34"/>
        <v>0.68035668985011089</v>
      </c>
      <c r="AY45" s="5">
        <f t="shared" si="35"/>
        <v>0.20486126182235964</v>
      </c>
      <c r="AZ45" s="14">
        <f t="shared" si="11"/>
        <v>75.553117603157929</v>
      </c>
      <c r="BA45" s="14">
        <f t="shared" si="12"/>
        <v>175.35084693365468</v>
      </c>
      <c r="BB45" s="5">
        <f t="shared" si="13"/>
        <v>0.97054222196348239</v>
      </c>
      <c r="BC45" s="5">
        <f t="shared" si="14"/>
        <v>4.2533202375528135E-2</v>
      </c>
      <c r="BD45" s="5"/>
      <c r="BE45" s="5"/>
      <c r="BF45" s="5"/>
      <c r="BG45" s="5">
        <f t="shared" si="36"/>
        <v>0.94248638705214127</v>
      </c>
      <c r="BH45" s="5">
        <f t="shared" si="37"/>
        <v>0.446185214759101</v>
      </c>
      <c r="BI45" s="14">
        <f t="shared" si="15"/>
        <v>75.815247300359957</v>
      </c>
      <c r="BJ45" s="14">
        <f t="shared" si="16"/>
        <v>175.59217088659142</v>
      </c>
      <c r="BK45" s="5">
        <f t="shared" si="17"/>
        <v>0.62696193560409241</v>
      </c>
      <c r="BL45" s="5">
        <f t="shared" si="18"/>
        <v>9.5031750602841858E-2</v>
      </c>
      <c r="BM45" s="5"/>
      <c r="BN45" s="5"/>
      <c r="BO45" s="29"/>
      <c r="BP45" s="5">
        <f t="shared" si="38"/>
        <v>73.86792457564664</v>
      </c>
      <c r="BQ45" s="5">
        <f t="shared" si="39"/>
        <v>174.84907728146118</v>
      </c>
      <c r="BR45" s="5">
        <f t="shared" si="19"/>
        <v>3.1793690322921591</v>
      </c>
      <c r="BS45" s="5">
        <f t="shared" si="20"/>
        <v>0.32856331985858961</v>
      </c>
    </row>
    <row r="46" spans="1:71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8">
        <v>2191200</v>
      </c>
      <c r="H46" s="3">
        <v>43843</v>
      </c>
      <c r="I46" s="2">
        <v>44</v>
      </c>
      <c r="J46" s="1">
        <v>77.923537999999994</v>
      </c>
      <c r="K46" s="1">
        <v>177.96829199999999</v>
      </c>
      <c r="L46" s="5">
        <f t="shared" si="21"/>
        <v>76.228297288886694</v>
      </c>
      <c r="M46" s="5">
        <f t="shared" si="22"/>
        <v>175.45352953838412</v>
      </c>
      <c r="N46" s="5">
        <f t="shared" si="23"/>
        <v>2.1755181484615087</v>
      </c>
      <c r="O46" s="5">
        <f t="shared" si="0"/>
        <v>1.4130396113572152</v>
      </c>
      <c r="P46" s="1"/>
      <c r="Q46" s="1"/>
      <c r="R46" s="29"/>
      <c r="S46" s="5">
        <f t="shared" si="24"/>
        <v>75.991042509706887</v>
      </c>
      <c r="T46" s="5">
        <f t="shared" si="25"/>
        <v>175.40207493073632</v>
      </c>
      <c r="U46" s="5">
        <f t="shared" si="26"/>
        <v>2.4799894099945861</v>
      </c>
      <c r="V46" s="5">
        <f t="shared" si="1"/>
        <v>1.441951844581209</v>
      </c>
      <c r="W46" s="5"/>
      <c r="X46" s="5"/>
      <c r="Y46" s="29"/>
      <c r="Z46" s="5">
        <f t="shared" si="27"/>
        <v>75.512129052319295</v>
      </c>
      <c r="AA46" s="5">
        <f t="shared" si="28"/>
        <v>175.27174956950779</v>
      </c>
      <c r="AB46" s="5">
        <f t="shared" si="2"/>
        <v>3.0945834975828461</v>
      </c>
      <c r="AC46" s="5">
        <f t="shared" si="29"/>
        <v>1.5151813843851472</v>
      </c>
      <c r="AD46" s="5"/>
      <c r="AE46" s="5"/>
      <c r="AF46" s="5">
        <f t="shared" si="30"/>
        <v>0.52193982044038234</v>
      </c>
      <c r="AG46" s="5">
        <f t="shared" si="31"/>
        <v>0.14874444989639182</v>
      </c>
      <c r="AH46" s="14">
        <f t="shared" si="3"/>
        <v>76.034068872759676</v>
      </c>
      <c r="AI46" s="14">
        <f t="shared" si="4"/>
        <v>175.42049401940417</v>
      </c>
      <c r="AJ46" s="5">
        <f t="shared" si="5"/>
        <v>2.4247732786983032</v>
      </c>
      <c r="AK46" s="5">
        <f t="shared" si="6"/>
        <v>1.4316021983263272</v>
      </c>
      <c r="AL46" s="5"/>
      <c r="AM46" s="5"/>
      <c r="AN46" s="5"/>
      <c r="AO46" s="5">
        <f t="shared" si="32"/>
        <v>0.58375736470368467</v>
      </c>
      <c r="AP46" s="5">
        <f t="shared" si="33"/>
        <v>0.15669920160667367</v>
      </c>
      <c r="AQ46" s="14">
        <f t="shared" si="7"/>
        <v>76.095886417022982</v>
      </c>
      <c r="AR46" s="14">
        <f t="shared" si="8"/>
        <v>175.42844877111446</v>
      </c>
      <c r="AS46" s="5">
        <f t="shared" si="9"/>
        <v>2.3454422500387651</v>
      </c>
      <c r="AT46" s="5">
        <f t="shared" si="10"/>
        <v>1.4271324404717727</v>
      </c>
      <c r="AU46" s="5"/>
      <c r="AV46" s="5"/>
      <c r="AW46" s="5"/>
      <c r="AX46" s="5">
        <f t="shared" si="34"/>
        <v>0.66191184197272734</v>
      </c>
      <c r="AY46" s="5">
        <f t="shared" si="35"/>
        <v>0.1692674479562653</v>
      </c>
      <c r="AZ46" s="14">
        <f t="shared" si="11"/>
        <v>76.17404089429202</v>
      </c>
      <c r="BA46" s="14">
        <f t="shared" si="12"/>
        <v>175.44101701746405</v>
      </c>
      <c r="BB46" s="5">
        <f t="shared" si="13"/>
        <v>2.2451458835300495</v>
      </c>
      <c r="BC46" s="5">
        <f t="shared" si="14"/>
        <v>1.4200703699150761</v>
      </c>
      <c r="BD46" s="5"/>
      <c r="BE46" s="5"/>
      <c r="BF46" s="5"/>
      <c r="BG46" s="5">
        <f t="shared" si="36"/>
        <v>0.6848358762175798</v>
      </c>
      <c r="BH46" s="5">
        <f t="shared" si="37"/>
        <v>0.17382709523802603</v>
      </c>
      <c r="BI46" s="14">
        <f t="shared" si="15"/>
        <v>76.196964928536872</v>
      </c>
      <c r="BJ46" s="14">
        <f t="shared" si="16"/>
        <v>175.44557666474583</v>
      </c>
      <c r="BK46" s="5">
        <f t="shared" si="17"/>
        <v>2.2157272574855646</v>
      </c>
      <c r="BL46" s="5">
        <f t="shared" si="18"/>
        <v>1.4175083139271585</v>
      </c>
      <c r="BM46" s="5"/>
      <c r="BN46" s="5"/>
      <c r="BO46" s="29"/>
      <c r="BP46" s="5">
        <f t="shared" si="38"/>
        <v>74.474338181734979</v>
      </c>
      <c r="BQ46" s="5">
        <f t="shared" si="39"/>
        <v>174.99317321109589</v>
      </c>
      <c r="BR46" s="5">
        <f t="shared" si="19"/>
        <v>4.4263901598834172</v>
      </c>
      <c r="BS46" s="5">
        <f t="shared" si="20"/>
        <v>1.6717128402311674</v>
      </c>
    </row>
    <row r="47" spans="1:71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8">
        <v>2600800</v>
      </c>
      <c r="H47" s="3">
        <v>43844</v>
      </c>
      <c r="I47" s="2">
        <v>45</v>
      </c>
      <c r="J47" s="1">
        <v>76.871323000000004</v>
      </c>
      <c r="K47" s="1">
        <v>177.16322299999999</v>
      </c>
      <c r="L47" s="5">
        <f t="shared" si="21"/>
        <v>77.669251893332998</v>
      </c>
      <c r="M47" s="5">
        <f t="shared" si="22"/>
        <v>177.59107763075758</v>
      </c>
      <c r="N47" s="5">
        <f t="shared" si="23"/>
        <v>1.0380059327624607</v>
      </c>
      <c r="O47" s="5">
        <f t="shared" si="0"/>
        <v>0.24150307468587523</v>
      </c>
      <c r="P47" s="1"/>
      <c r="Q47" s="1"/>
      <c r="R47" s="29"/>
      <c r="S47" s="5">
        <f t="shared" si="24"/>
        <v>77.247164578397403</v>
      </c>
      <c r="T47" s="5">
        <f t="shared" si="25"/>
        <v>177.0701160257577</v>
      </c>
      <c r="U47" s="5">
        <f t="shared" si="26"/>
        <v>0.48892299979980663</v>
      </c>
      <c r="V47" s="5">
        <f t="shared" si="1"/>
        <v>5.2554346588224582E-2</v>
      </c>
      <c r="W47" s="5"/>
      <c r="X47" s="5"/>
      <c r="Y47" s="29"/>
      <c r="Z47" s="5">
        <f t="shared" si="27"/>
        <v>76.597263078775612</v>
      </c>
      <c r="AA47" s="5">
        <f t="shared" si="28"/>
        <v>176.4851936632293</v>
      </c>
      <c r="AB47" s="5">
        <f t="shared" si="2"/>
        <v>0.35651776309924071</v>
      </c>
      <c r="AC47" s="5">
        <f t="shared" si="29"/>
        <v>0.38271449643399852</v>
      </c>
      <c r="AD47" s="5"/>
      <c r="AE47" s="5"/>
      <c r="AF47" s="5">
        <f t="shared" si="30"/>
        <v>0.60641895134277246</v>
      </c>
      <c r="AG47" s="5">
        <f t="shared" si="31"/>
        <v>0.30844939647015895</v>
      </c>
      <c r="AH47" s="14">
        <f t="shared" si="3"/>
        <v>77.203682030118387</v>
      </c>
      <c r="AI47" s="14">
        <f t="shared" si="4"/>
        <v>176.79364305969946</v>
      </c>
      <c r="AJ47" s="5">
        <f t="shared" si="5"/>
        <v>0.43235762979958431</v>
      </c>
      <c r="AK47" s="5">
        <f t="shared" si="6"/>
        <v>0.2086098536943671</v>
      </c>
      <c r="AL47" s="5"/>
      <c r="AM47" s="5"/>
      <c r="AN47" s="5"/>
      <c r="AO47" s="5">
        <f t="shared" si="32"/>
        <v>0.70910153014184263</v>
      </c>
      <c r="AP47" s="5">
        <f t="shared" si="33"/>
        <v>0.42088542463538176</v>
      </c>
      <c r="AQ47" s="14">
        <f t="shared" si="7"/>
        <v>77.306364608917448</v>
      </c>
      <c r="AR47" s="14">
        <f t="shared" si="8"/>
        <v>176.90607908786467</v>
      </c>
      <c r="AS47" s="5">
        <f t="shared" si="9"/>
        <v>0.56593485312779701</v>
      </c>
      <c r="AT47" s="5">
        <f t="shared" si="10"/>
        <v>0.14514519875003595</v>
      </c>
      <c r="AU47" s="5"/>
      <c r="AV47" s="5"/>
      <c r="AW47" s="5"/>
      <c r="AX47" s="5">
        <f t="shared" si="34"/>
        <v>0.85236182499034241</v>
      </c>
      <c r="AY47" s="5">
        <f t="shared" si="35"/>
        <v>0.63914693855062366</v>
      </c>
      <c r="AZ47" s="14">
        <f t="shared" si="11"/>
        <v>77.449624903765951</v>
      </c>
      <c r="BA47" s="14">
        <f t="shared" si="12"/>
        <v>177.12434060177992</v>
      </c>
      <c r="BB47" s="5">
        <f t="shared" si="13"/>
        <v>0.75229862216101973</v>
      </c>
      <c r="BC47" s="5">
        <f t="shared" si="14"/>
        <v>2.1947217690924302E-2</v>
      </c>
      <c r="BD47" s="5"/>
      <c r="BE47" s="5"/>
      <c r="BF47" s="5"/>
      <c r="BG47" s="5">
        <f t="shared" si="36"/>
        <v>1.0250893039205058</v>
      </c>
      <c r="BH47" s="5">
        <f t="shared" si="37"/>
        <v>1.0575015439489839</v>
      </c>
      <c r="BI47" s="14">
        <f t="shared" si="15"/>
        <v>77.622352382696121</v>
      </c>
      <c r="BJ47" s="14">
        <f t="shared" si="16"/>
        <v>177.54269520717827</v>
      </c>
      <c r="BK47" s="5">
        <f t="shared" si="17"/>
        <v>0.97699552106852305</v>
      </c>
      <c r="BL47" s="5">
        <f t="shared" si="18"/>
        <v>0.21419355594940914</v>
      </c>
      <c r="BM47" s="5"/>
      <c r="BN47" s="5"/>
      <c r="BO47" s="29"/>
      <c r="BP47" s="5">
        <f t="shared" si="38"/>
        <v>75.336638136301232</v>
      </c>
      <c r="BQ47" s="5">
        <f t="shared" si="39"/>
        <v>175.73695290832194</v>
      </c>
      <c r="BR47" s="5">
        <f t="shared" si="19"/>
        <v>1.9964335252806453</v>
      </c>
      <c r="BS47" s="5">
        <f t="shared" si="20"/>
        <v>0.80505991453883685</v>
      </c>
    </row>
    <row r="48" spans="1:71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8">
        <v>2215400</v>
      </c>
      <c r="H48" s="3">
        <v>43845</v>
      </c>
      <c r="I48" s="2">
        <v>46</v>
      </c>
      <c r="J48" s="1">
        <v>76.541884999999994</v>
      </c>
      <c r="K48" s="1">
        <v>177.43812600000001</v>
      </c>
      <c r="L48" s="5">
        <f t="shared" si="21"/>
        <v>76.991012333999947</v>
      </c>
      <c r="M48" s="5">
        <f t="shared" si="22"/>
        <v>177.22740119461363</v>
      </c>
      <c r="N48" s="5">
        <f t="shared" si="23"/>
        <v>0.58677328628626513</v>
      </c>
      <c r="O48" s="5">
        <f t="shared" si="0"/>
        <v>0.11875959814091873</v>
      </c>
      <c r="P48" s="1"/>
      <c r="Q48" s="1"/>
      <c r="R48" s="29"/>
      <c r="S48" s="5">
        <f t="shared" si="24"/>
        <v>77.002867552439099</v>
      </c>
      <c r="T48" s="5">
        <f t="shared" si="25"/>
        <v>177.13063555901519</v>
      </c>
      <c r="U48" s="5">
        <f t="shared" si="26"/>
        <v>0.60226182362650937</v>
      </c>
      <c r="V48" s="5">
        <f t="shared" si="1"/>
        <v>0.17329445926678777</v>
      </c>
      <c r="W48" s="5"/>
      <c r="X48" s="5"/>
      <c r="Y48" s="29"/>
      <c r="Z48" s="5">
        <f t="shared" si="27"/>
        <v>76.720590043326581</v>
      </c>
      <c r="AA48" s="5">
        <f t="shared" si="28"/>
        <v>176.79030686477611</v>
      </c>
      <c r="AB48" s="5">
        <f t="shared" si="2"/>
        <v>0.23347353325122258</v>
      </c>
      <c r="AC48" s="5">
        <f t="shared" si="29"/>
        <v>0.36509579413834542</v>
      </c>
      <c r="AD48" s="5"/>
      <c r="AE48" s="5"/>
      <c r="AF48" s="5">
        <f t="shared" si="30"/>
        <v>0.53395515332400201</v>
      </c>
      <c r="AG48" s="5">
        <f t="shared" si="31"/>
        <v>0.30794896723165766</v>
      </c>
      <c r="AH48" s="14">
        <f t="shared" si="3"/>
        <v>77.254545196650582</v>
      </c>
      <c r="AI48" s="14">
        <f t="shared" si="4"/>
        <v>177.09825583200777</v>
      </c>
      <c r="AJ48" s="5">
        <f t="shared" si="5"/>
        <v>0.93107217917430285</v>
      </c>
      <c r="AK48" s="5">
        <f t="shared" si="6"/>
        <v>0.19154292014572186</v>
      </c>
      <c r="AL48" s="5"/>
      <c r="AM48" s="5"/>
      <c r="AN48" s="5"/>
      <c r="AO48" s="5">
        <f t="shared" si="32"/>
        <v>0.56265788874412426</v>
      </c>
      <c r="AP48" s="5">
        <f t="shared" si="33"/>
        <v>0.39194236886324058</v>
      </c>
      <c r="AQ48" s="14">
        <f t="shared" si="7"/>
        <v>77.283247932070708</v>
      </c>
      <c r="AR48" s="14">
        <f t="shared" si="8"/>
        <v>177.18224923363934</v>
      </c>
      <c r="AS48" s="5">
        <f t="shared" si="9"/>
        <v>0.96857156323066051</v>
      </c>
      <c r="AT48" s="5">
        <f t="shared" si="10"/>
        <v>0.14420619295802953</v>
      </c>
      <c r="AU48" s="5"/>
      <c r="AV48" s="5"/>
      <c r="AW48" s="5"/>
      <c r="AX48" s="5">
        <f t="shared" si="34"/>
        <v>0.52429613779262452</v>
      </c>
      <c r="AY48" s="5">
        <f t="shared" si="35"/>
        <v>0.48883175689891067</v>
      </c>
      <c r="AZ48" s="14">
        <f t="shared" si="11"/>
        <v>77.244886181119199</v>
      </c>
      <c r="BA48" s="14">
        <f t="shared" si="12"/>
        <v>177.27913862167503</v>
      </c>
      <c r="BB48" s="5">
        <f t="shared" si="13"/>
        <v>0.91845292432921588</v>
      </c>
      <c r="BC48" s="5">
        <f t="shared" si="14"/>
        <v>8.9601587837430163E-2</v>
      </c>
      <c r="BD48" s="5"/>
      <c r="BE48" s="5"/>
      <c r="BF48" s="5"/>
      <c r="BG48" s="5">
        <f t="shared" si="36"/>
        <v>0.25859131545639985</v>
      </c>
      <c r="BH48" s="5">
        <f t="shared" si="37"/>
        <v>0.41797145290714199</v>
      </c>
      <c r="BI48" s="14">
        <f t="shared" si="15"/>
        <v>76.979181358782981</v>
      </c>
      <c r="BJ48" s="14">
        <f t="shared" si="16"/>
        <v>177.20827831768327</v>
      </c>
      <c r="BK48" s="5">
        <f t="shared" si="17"/>
        <v>0.57131642209097311</v>
      </c>
      <c r="BL48" s="5">
        <f t="shared" si="18"/>
        <v>0.12953680671579273</v>
      </c>
      <c r="BM48" s="5"/>
      <c r="BN48" s="5"/>
      <c r="BO48" s="29"/>
      <c r="BP48" s="5">
        <f t="shared" si="38"/>
        <v>75.720309352225925</v>
      </c>
      <c r="BQ48" s="5">
        <f t="shared" si="39"/>
        <v>176.09352043124147</v>
      </c>
      <c r="BR48" s="5">
        <f t="shared" si="19"/>
        <v>1.0733674089344265</v>
      </c>
      <c r="BS48" s="5">
        <f t="shared" si="20"/>
        <v>0.75778841845891587</v>
      </c>
    </row>
    <row r="49" spans="1:71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8">
        <v>2608000</v>
      </c>
      <c r="H49" s="3">
        <v>43846</v>
      </c>
      <c r="I49" s="2">
        <v>47</v>
      </c>
      <c r="J49" s="1">
        <v>77.500693999999996</v>
      </c>
      <c r="K49" s="1">
        <v>178.94026199999999</v>
      </c>
      <c r="L49" s="5">
        <f t="shared" si="21"/>
        <v>76.609254100099974</v>
      </c>
      <c r="M49" s="5">
        <f t="shared" si="22"/>
        <v>177.40651727919203</v>
      </c>
      <c r="N49" s="5">
        <f t="shared" si="23"/>
        <v>1.1502347319625568</v>
      </c>
      <c r="O49" s="5">
        <f t="shared" si="0"/>
        <v>0.85712667661566266</v>
      </c>
      <c r="P49" s="1"/>
      <c r="Q49" s="1"/>
      <c r="R49" s="29"/>
      <c r="S49" s="5">
        <f t="shared" si="24"/>
        <v>76.703228893353682</v>
      </c>
      <c r="T49" s="5">
        <f t="shared" si="25"/>
        <v>177.33050434565533</v>
      </c>
      <c r="U49" s="5">
        <f t="shared" si="26"/>
        <v>1.0289780200501353</v>
      </c>
      <c r="V49" s="5">
        <f t="shared" si="1"/>
        <v>0.89960617937659115</v>
      </c>
      <c r="W49" s="5"/>
      <c r="X49" s="5"/>
      <c r="Y49" s="29"/>
      <c r="Z49" s="5">
        <f t="shared" si="27"/>
        <v>76.640172773829619</v>
      </c>
      <c r="AA49" s="5">
        <f t="shared" si="28"/>
        <v>177.08182547562689</v>
      </c>
      <c r="AB49" s="5">
        <f t="shared" si="2"/>
        <v>1.1103400263362506</v>
      </c>
      <c r="AC49" s="5">
        <f t="shared" si="29"/>
        <v>1.0385793021657164</v>
      </c>
      <c r="AD49" s="5"/>
      <c r="AE49" s="5"/>
      <c r="AF49" s="5">
        <f t="shared" si="30"/>
        <v>0.44179928990085737</v>
      </c>
      <c r="AG49" s="5">
        <f t="shared" si="31"/>
        <v>0.30548441377452484</v>
      </c>
      <c r="AH49" s="14">
        <f t="shared" si="3"/>
        <v>77.081972063730475</v>
      </c>
      <c r="AI49" s="14">
        <f t="shared" si="4"/>
        <v>177.38730988940142</v>
      </c>
      <c r="AJ49" s="5">
        <f t="shared" si="5"/>
        <v>0.54028153124605605</v>
      </c>
      <c r="AK49" s="5">
        <f t="shared" si="6"/>
        <v>0.8678606442403487</v>
      </c>
      <c r="AL49" s="5"/>
      <c r="AM49" s="5"/>
      <c r="AN49" s="5"/>
      <c r="AO49" s="5">
        <f t="shared" si="32"/>
        <v>0.40188909918385263</v>
      </c>
      <c r="AP49" s="5">
        <f t="shared" si="33"/>
        <v>0.36683642936012356</v>
      </c>
      <c r="AQ49" s="14">
        <f t="shared" si="7"/>
        <v>77.042061873013466</v>
      </c>
      <c r="AR49" s="14">
        <f t="shared" si="8"/>
        <v>177.44866190498701</v>
      </c>
      <c r="AS49" s="5">
        <f t="shared" si="9"/>
        <v>0.59177809038268681</v>
      </c>
      <c r="AT49" s="5">
        <f t="shared" si="10"/>
        <v>0.83357433276418491</v>
      </c>
      <c r="AU49" s="5"/>
      <c r="AV49" s="5"/>
      <c r="AW49" s="5"/>
      <c r="AX49" s="5">
        <f t="shared" si="34"/>
        <v>0.25217510451231046</v>
      </c>
      <c r="AY49" s="5">
        <f t="shared" si="35"/>
        <v>0.40004084117724859</v>
      </c>
      <c r="AZ49" s="14">
        <f t="shared" si="11"/>
        <v>76.892347878341923</v>
      </c>
      <c r="BA49" s="14">
        <f t="shared" si="12"/>
        <v>177.48186631680414</v>
      </c>
      <c r="BB49" s="5">
        <f t="shared" si="13"/>
        <v>0.78495570847155649</v>
      </c>
      <c r="BC49" s="5">
        <f t="shared" si="14"/>
        <v>0.81501818925236968</v>
      </c>
      <c r="BD49" s="5"/>
      <c r="BE49" s="5"/>
      <c r="BF49" s="5"/>
      <c r="BG49" s="5">
        <f t="shared" si="36"/>
        <v>-2.9565981753957936E-2</v>
      </c>
      <c r="BH49" s="5">
        <f t="shared" si="37"/>
        <v>0.31048653715922797</v>
      </c>
      <c r="BI49" s="14">
        <f t="shared" si="15"/>
        <v>76.610606792075657</v>
      </c>
      <c r="BJ49" s="14">
        <f t="shared" si="16"/>
        <v>177.39231201278611</v>
      </c>
      <c r="BK49" s="5">
        <f t="shared" si="17"/>
        <v>1.1484893385913919</v>
      </c>
      <c r="BL49" s="5">
        <f t="shared" si="18"/>
        <v>0.86506522898344884</v>
      </c>
      <c r="BM49" s="5"/>
      <c r="BN49" s="5"/>
      <c r="BO49" s="29"/>
      <c r="BP49" s="5">
        <f t="shared" si="38"/>
        <v>75.925703264169442</v>
      </c>
      <c r="BQ49" s="5">
        <f t="shared" si="39"/>
        <v>176.42967182343111</v>
      </c>
      <c r="BR49" s="5">
        <f t="shared" si="19"/>
        <v>2.0322279124759239</v>
      </c>
      <c r="BS49" s="5">
        <f t="shared" si="20"/>
        <v>1.4030325811017774</v>
      </c>
    </row>
    <row r="50" spans="1:71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8">
        <v>2188600</v>
      </c>
      <c r="H50" s="3">
        <v>43847</v>
      </c>
      <c r="I50" s="2">
        <v>48</v>
      </c>
      <c r="J50" s="1">
        <v>78.358695999999995</v>
      </c>
      <c r="K50" s="1">
        <v>179.89259300000001</v>
      </c>
      <c r="L50" s="5">
        <f t="shared" si="21"/>
        <v>77.366978015014993</v>
      </c>
      <c r="M50" s="5">
        <f t="shared" si="22"/>
        <v>178.71020029187878</v>
      </c>
      <c r="N50" s="5">
        <f t="shared" si="23"/>
        <v>1.2656131809352744</v>
      </c>
      <c r="O50" s="5">
        <f t="shared" si="0"/>
        <v>0.65727703870566123</v>
      </c>
      <c r="P50" s="1"/>
      <c r="Q50" s="1"/>
      <c r="R50" s="29"/>
      <c r="S50" s="5">
        <f t="shared" si="24"/>
        <v>77.221581212673783</v>
      </c>
      <c r="T50" s="5">
        <f t="shared" si="25"/>
        <v>178.37684682097935</v>
      </c>
      <c r="U50" s="5">
        <f t="shared" si="26"/>
        <v>1.4511660420257781</v>
      </c>
      <c r="V50" s="5">
        <f t="shared" si="1"/>
        <v>0.84258398511196753</v>
      </c>
      <c r="W50" s="5"/>
      <c r="X50" s="5"/>
      <c r="Y50" s="29"/>
      <c r="Z50" s="5">
        <f t="shared" si="27"/>
        <v>77.027407325606291</v>
      </c>
      <c r="AA50" s="5">
        <f t="shared" si="28"/>
        <v>177.9181219115948</v>
      </c>
      <c r="AB50" s="5">
        <f t="shared" si="2"/>
        <v>1.6989673671875605</v>
      </c>
      <c r="AC50" s="5">
        <f t="shared" si="29"/>
        <v>1.0975833165099853</v>
      </c>
      <c r="AD50" s="5"/>
      <c r="AE50" s="5"/>
      <c r="AF50" s="5">
        <f t="shared" si="30"/>
        <v>0.43361457918222951</v>
      </c>
      <c r="AG50" s="5">
        <f t="shared" si="31"/>
        <v>0.38510621710353254</v>
      </c>
      <c r="AH50" s="14">
        <f t="shared" si="3"/>
        <v>77.461021904788524</v>
      </c>
      <c r="AI50" s="14">
        <f t="shared" si="4"/>
        <v>178.30322812869832</v>
      </c>
      <c r="AJ50" s="5">
        <f t="shared" si="5"/>
        <v>1.1455960104433986</v>
      </c>
      <c r="AK50" s="5">
        <f t="shared" si="6"/>
        <v>0.88350767799632701</v>
      </c>
      <c r="AL50" s="5"/>
      <c r="AM50" s="5"/>
      <c r="AN50" s="5"/>
      <c r="AO50" s="5">
        <f t="shared" si="32"/>
        <v>0.39822546233205741</v>
      </c>
      <c r="AP50" s="5">
        <f t="shared" si="33"/>
        <v>0.48420143101207008</v>
      </c>
      <c r="AQ50" s="14">
        <f t="shared" si="7"/>
        <v>77.425632787938355</v>
      </c>
      <c r="AR50" s="14">
        <f t="shared" si="8"/>
        <v>178.40232334260688</v>
      </c>
      <c r="AS50" s="5">
        <f t="shared" si="9"/>
        <v>1.1907589836125398</v>
      </c>
      <c r="AT50" s="5">
        <f t="shared" si="10"/>
        <v>0.82842191139750143</v>
      </c>
      <c r="AU50" s="5"/>
      <c r="AV50" s="5"/>
      <c r="AW50" s="5"/>
      <c r="AX50" s="5">
        <f t="shared" si="34"/>
        <v>0.31295185578127305</v>
      </c>
      <c r="AY50" s="5">
        <f t="shared" si="35"/>
        <v>0.59635585883304609</v>
      </c>
      <c r="AZ50" s="14">
        <f t="shared" si="11"/>
        <v>77.340359181387569</v>
      </c>
      <c r="BA50" s="14">
        <f t="shared" si="12"/>
        <v>178.51447777042785</v>
      </c>
      <c r="BB50" s="5">
        <f t="shared" si="13"/>
        <v>1.2995836717502618</v>
      </c>
      <c r="BC50" s="5">
        <f t="shared" si="14"/>
        <v>0.76607669420394631</v>
      </c>
      <c r="BD50" s="5"/>
      <c r="BE50" s="5"/>
      <c r="BF50" s="5"/>
      <c r="BG50" s="5">
        <f t="shared" si="36"/>
        <v>0.32471447174707729</v>
      </c>
      <c r="BH50" s="5">
        <f t="shared" si="37"/>
        <v>0.75742495114660735</v>
      </c>
      <c r="BI50" s="14">
        <f t="shared" si="15"/>
        <v>77.352121797353362</v>
      </c>
      <c r="BJ50" s="14">
        <f t="shared" si="16"/>
        <v>178.67554686274141</v>
      </c>
      <c r="BK50" s="5">
        <f t="shared" si="17"/>
        <v>1.2845724265838121</v>
      </c>
      <c r="BL50" s="5">
        <f t="shared" si="18"/>
        <v>0.67654043835956712</v>
      </c>
      <c r="BM50" s="5"/>
      <c r="BN50" s="5"/>
      <c r="BO50" s="29"/>
      <c r="BP50" s="5">
        <f t="shared" si="38"/>
        <v>76.319450948127084</v>
      </c>
      <c r="BQ50" s="5">
        <f t="shared" si="39"/>
        <v>177.05731936757331</v>
      </c>
      <c r="BR50" s="5">
        <f t="shared" si="19"/>
        <v>2.6024489379875728</v>
      </c>
      <c r="BS50" s="5">
        <f t="shared" si="20"/>
        <v>1.5760924811544026</v>
      </c>
    </row>
    <row r="51" spans="1:71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8">
        <v>1881700</v>
      </c>
      <c r="H51" s="3">
        <v>43851</v>
      </c>
      <c r="I51" s="2">
        <v>49</v>
      </c>
      <c r="J51" s="1">
        <v>77.827667000000005</v>
      </c>
      <c r="K51" s="1">
        <v>177.634491</v>
      </c>
      <c r="L51" s="5">
        <f t="shared" si="21"/>
        <v>78.20993830225224</v>
      </c>
      <c r="M51" s="5">
        <f t="shared" si="22"/>
        <v>179.71523409378182</v>
      </c>
      <c r="N51" s="5">
        <f t="shared" si="23"/>
        <v>0.49117661750317537</v>
      </c>
      <c r="O51" s="5">
        <f t="shared" si="0"/>
        <v>1.171362094190266</v>
      </c>
      <c r="P51" s="1"/>
      <c r="Q51" s="1"/>
      <c r="R51" s="29"/>
      <c r="S51" s="5">
        <f t="shared" si="24"/>
        <v>77.96070582443582</v>
      </c>
      <c r="T51" s="5">
        <f t="shared" si="25"/>
        <v>179.36208183734277</v>
      </c>
      <c r="U51" s="5">
        <f t="shared" si="26"/>
        <v>0.17094027042570184</v>
      </c>
      <c r="V51" s="5">
        <f t="shared" si="1"/>
        <v>0.9725537127487105</v>
      </c>
      <c r="W51" s="5"/>
      <c r="X51" s="5"/>
      <c r="Y51" s="29"/>
      <c r="Z51" s="5">
        <f t="shared" si="27"/>
        <v>77.626487229083466</v>
      </c>
      <c r="AA51" s="5">
        <f t="shared" si="28"/>
        <v>178.80663390137715</v>
      </c>
      <c r="AB51" s="5">
        <f t="shared" si="2"/>
        <v>0.25849389898394265</v>
      </c>
      <c r="AC51" s="5">
        <f t="shared" si="29"/>
        <v>0.65986222314063825</v>
      </c>
      <c r="AD51" s="5"/>
      <c r="AE51" s="5"/>
      <c r="AF51" s="5">
        <f t="shared" si="30"/>
        <v>0.4584343778264714</v>
      </c>
      <c r="AG51" s="5">
        <f t="shared" si="31"/>
        <v>0.46061708300535642</v>
      </c>
      <c r="AH51" s="14">
        <f t="shared" si="3"/>
        <v>78.084921606909944</v>
      </c>
      <c r="AI51" s="14">
        <f t="shared" si="4"/>
        <v>179.26725098438251</v>
      </c>
      <c r="AJ51" s="5">
        <f t="shared" si="5"/>
        <v>0.33054390145080259</v>
      </c>
      <c r="AK51" s="5">
        <f t="shared" si="6"/>
        <v>0.919168329974001</v>
      </c>
      <c r="AL51" s="5"/>
      <c r="AM51" s="5"/>
      <c r="AN51" s="5"/>
      <c r="AO51" s="5">
        <f t="shared" si="32"/>
        <v>0.44843907261833693</v>
      </c>
      <c r="AP51" s="5">
        <f t="shared" si="33"/>
        <v>0.58527907070464225</v>
      </c>
      <c r="AQ51" s="14">
        <f t="shared" si="7"/>
        <v>78.074926301701808</v>
      </c>
      <c r="AR51" s="14">
        <f t="shared" si="8"/>
        <v>179.3919129720818</v>
      </c>
      <c r="AS51" s="5">
        <f t="shared" si="9"/>
        <v>0.31770103259269322</v>
      </c>
      <c r="AT51" s="5">
        <f t="shared" si="10"/>
        <v>0.9893472614402351</v>
      </c>
      <c r="AU51" s="5"/>
      <c r="AV51" s="5"/>
      <c r="AW51" s="5"/>
      <c r="AX51" s="5">
        <f t="shared" si="34"/>
        <v>0.44170947724442911</v>
      </c>
      <c r="AY51" s="5">
        <f t="shared" si="35"/>
        <v>0.72782611776023676</v>
      </c>
      <c r="AZ51" s="14">
        <f t="shared" si="11"/>
        <v>78.068196706327896</v>
      </c>
      <c r="BA51" s="14">
        <f t="shared" si="12"/>
        <v>179.53446001913738</v>
      </c>
      <c r="BB51" s="5">
        <f t="shared" si="13"/>
        <v>0.3090542420189607</v>
      </c>
      <c r="BC51" s="5">
        <f t="shared" si="14"/>
        <v>1.0695946538543504</v>
      </c>
      <c r="BD51" s="5"/>
      <c r="BE51" s="5"/>
      <c r="BF51" s="5"/>
      <c r="BG51" s="5">
        <f t="shared" si="36"/>
        <v>0.55792508871766078</v>
      </c>
      <c r="BH51" s="5">
        <f t="shared" si="37"/>
        <v>0.86884893398699581</v>
      </c>
      <c r="BI51" s="14">
        <f t="shared" si="15"/>
        <v>78.184412317801133</v>
      </c>
      <c r="BJ51" s="14">
        <f t="shared" si="16"/>
        <v>179.67548283536414</v>
      </c>
      <c r="BK51" s="5">
        <f t="shared" si="17"/>
        <v>0.45837853240689808</v>
      </c>
      <c r="BL51" s="5">
        <f t="shared" si="18"/>
        <v>1.148983974831858</v>
      </c>
      <c r="BM51" s="5"/>
      <c r="BN51" s="5"/>
      <c r="BO51" s="29"/>
      <c r="BP51" s="5">
        <f t="shared" si="38"/>
        <v>76.829262211095312</v>
      </c>
      <c r="BQ51" s="5">
        <f t="shared" si="39"/>
        <v>177.76613777567999</v>
      </c>
      <c r="BR51" s="5">
        <f t="shared" si="19"/>
        <v>1.2828404440090611</v>
      </c>
      <c r="BS51" s="5">
        <f t="shared" si="20"/>
        <v>7.4111043941346169E-2</v>
      </c>
    </row>
    <row r="52" spans="1:71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8">
        <v>2434000</v>
      </c>
      <c r="H52" s="3">
        <v>43852</v>
      </c>
      <c r="I52" s="2">
        <v>50</v>
      </c>
      <c r="J52" s="1">
        <v>78.105475999999996</v>
      </c>
      <c r="K52" s="1">
        <v>176.770523</v>
      </c>
      <c r="L52" s="5">
        <f t="shared" si="21"/>
        <v>77.885007695337833</v>
      </c>
      <c r="M52" s="5">
        <f t="shared" si="22"/>
        <v>177.94660246406727</v>
      </c>
      <c r="N52" s="5">
        <f t="shared" si="23"/>
        <v>0.28226997126573111</v>
      </c>
      <c r="O52" s="5">
        <f t="shared" si="0"/>
        <v>0.66531424137228545</v>
      </c>
      <c r="P52" s="1"/>
      <c r="Q52" s="1"/>
      <c r="R52" s="29"/>
      <c r="S52" s="5">
        <f t="shared" si="24"/>
        <v>77.874230588552535</v>
      </c>
      <c r="T52" s="5">
        <f t="shared" si="25"/>
        <v>178.23914779306998</v>
      </c>
      <c r="U52" s="5">
        <f t="shared" si="26"/>
        <v>0.29606811620667989</v>
      </c>
      <c r="V52" s="5">
        <f t="shared" si="1"/>
        <v>0.83080864849281333</v>
      </c>
      <c r="W52" s="5"/>
      <c r="X52" s="5"/>
      <c r="Y52" s="29"/>
      <c r="Z52" s="5">
        <f t="shared" si="27"/>
        <v>77.717018125995907</v>
      </c>
      <c r="AA52" s="5">
        <f t="shared" si="28"/>
        <v>178.27916959575742</v>
      </c>
      <c r="AB52" s="5">
        <f t="shared" si="2"/>
        <v>0.49735037016366096</v>
      </c>
      <c r="AC52" s="5">
        <f t="shared" si="29"/>
        <v>0.85344918946550063</v>
      </c>
      <c r="AD52" s="5"/>
      <c r="AE52" s="5"/>
      <c r="AF52" s="5">
        <f t="shared" si="30"/>
        <v>0.40324885568936675</v>
      </c>
      <c r="AG52" s="5">
        <f t="shared" si="31"/>
        <v>0.31240487471159339</v>
      </c>
      <c r="AH52" s="14">
        <f t="shared" si="3"/>
        <v>78.120266981685276</v>
      </c>
      <c r="AI52" s="14">
        <f t="shared" si="4"/>
        <v>178.59157447046903</v>
      </c>
      <c r="AJ52" s="5">
        <f t="shared" si="5"/>
        <v>1.8937189097061848E-2</v>
      </c>
      <c r="AK52" s="5">
        <f t="shared" si="6"/>
        <v>1.030178244406184</v>
      </c>
      <c r="AL52" s="5"/>
      <c r="AM52" s="5"/>
      <c r="AN52" s="5"/>
      <c r="AO52" s="5">
        <f t="shared" si="32"/>
        <v>0.35896202869186283</v>
      </c>
      <c r="AP52" s="5">
        <f t="shared" si="33"/>
        <v>0.30709322662354904</v>
      </c>
      <c r="AQ52" s="14">
        <f t="shared" si="7"/>
        <v>78.07598015468777</v>
      </c>
      <c r="AR52" s="14">
        <f t="shared" si="8"/>
        <v>178.58626282238097</v>
      </c>
      <c r="AS52" s="5">
        <f t="shared" si="9"/>
        <v>3.7764119525020581E-2</v>
      </c>
      <c r="AT52" s="5">
        <f t="shared" si="10"/>
        <v>1.0271734175844331</v>
      </c>
      <c r="AU52" s="5"/>
      <c r="AV52" s="5"/>
      <c r="AW52" s="5"/>
      <c r="AX52" s="5">
        <f t="shared" si="34"/>
        <v>0.28367911609503427</v>
      </c>
      <c r="AY52" s="5">
        <f t="shared" si="35"/>
        <v>0.16294542723925148</v>
      </c>
      <c r="AZ52" s="14">
        <f t="shared" si="11"/>
        <v>78.000697242090936</v>
      </c>
      <c r="BA52" s="14">
        <f t="shared" si="12"/>
        <v>178.44211502299669</v>
      </c>
      <c r="BB52" s="5">
        <f t="shared" si="13"/>
        <v>0.13415033525825967</v>
      </c>
      <c r="BC52" s="5">
        <f t="shared" si="14"/>
        <v>0.94562826122129606</v>
      </c>
      <c r="BD52" s="5"/>
      <c r="BE52" s="5"/>
      <c r="BF52" s="5"/>
      <c r="BG52" s="5">
        <f t="shared" si="36"/>
        <v>0.16064002568322358</v>
      </c>
      <c r="BH52" s="5">
        <f t="shared" si="37"/>
        <v>-0.3180173196787216</v>
      </c>
      <c r="BI52" s="14">
        <f t="shared" si="15"/>
        <v>77.877658151679128</v>
      </c>
      <c r="BJ52" s="14">
        <f t="shared" si="16"/>
        <v>177.96115227607871</v>
      </c>
      <c r="BK52" s="5">
        <f t="shared" si="17"/>
        <v>0.2916797387175103</v>
      </c>
      <c r="BL52" s="5">
        <f t="shared" si="18"/>
        <v>0.67354514535136023</v>
      </c>
      <c r="BM52" s="5"/>
      <c r="BN52" s="5"/>
      <c r="BO52" s="29"/>
      <c r="BP52" s="5">
        <f t="shared" si="38"/>
        <v>77.078863408321482</v>
      </c>
      <c r="BQ52" s="5">
        <f t="shared" si="39"/>
        <v>177.73322608175999</v>
      </c>
      <c r="BR52" s="5">
        <f t="shared" si="19"/>
        <v>1.3143925935212459</v>
      </c>
      <c r="BS52" s="5">
        <f t="shared" si="20"/>
        <v>0.54460611725406127</v>
      </c>
    </row>
    <row r="53" spans="1:71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8">
        <v>2737000</v>
      </c>
      <c r="H53" s="3">
        <v>43853</v>
      </c>
      <c r="I53" s="2">
        <v>51</v>
      </c>
      <c r="J53" s="1">
        <v>78.481621000000004</v>
      </c>
      <c r="K53" s="1">
        <v>176.30909700000001</v>
      </c>
      <c r="L53" s="5">
        <f t="shared" si="21"/>
        <v>78.072405754300675</v>
      </c>
      <c r="M53" s="5">
        <f t="shared" si="22"/>
        <v>176.9469349196101</v>
      </c>
      <c r="N53" s="5">
        <f t="shared" si="23"/>
        <v>0.52141538424560441</v>
      </c>
      <c r="O53" s="5">
        <f t="shared" si="0"/>
        <v>0.36177255199151309</v>
      </c>
      <c r="P53" s="1"/>
      <c r="Q53" s="1"/>
      <c r="R53" s="29"/>
      <c r="S53" s="5">
        <f t="shared" si="24"/>
        <v>78.024540105993395</v>
      </c>
      <c r="T53" s="5">
        <f t="shared" si="25"/>
        <v>177.28454167757451</v>
      </c>
      <c r="U53" s="5">
        <f t="shared" si="26"/>
        <v>0.58240501174995951</v>
      </c>
      <c r="V53" s="5">
        <f t="shared" si="1"/>
        <v>0.55325828001631761</v>
      </c>
      <c r="W53" s="5"/>
      <c r="X53" s="5"/>
      <c r="Y53" s="29"/>
      <c r="Z53" s="5">
        <f t="shared" si="27"/>
        <v>77.891824169297763</v>
      </c>
      <c r="AA53" s="5">
        <f t="shared" si="28"/>
        <v>177.6002786276666</v>
      </c>
      <c r="AB53" s="5">
        <f t="shared" si="2"/>
        <v>0.75150949125049415</v>
      </c>
      <c r="AC53" s="5">
        <f t="shared" si="29"/>
        <v>0.73233976558032554</v>
      </c>
      <c r="AD53" s="5"/>
      <c r="AE53" s="5"/>
      <c r="AF53" s="5">
        <f t="shared" si="30"/>
        <v>0.36898243383124019</v>
      </c>
      <c r="AG53" s="5">
        <f t="shared" si="31"/>
        <v>0.16371049829123047</v>
      </c>
      <c r="AH53" s="14">
        <f t="shared" si="3"/>
        <v>78.260806603128998</v>
      </c>
      <c r="AI53" s="14">
        <f t="shared" si="4"/>
        <v>177.76398912595783</v>
      </c>
      <c r="AJ53" s="5">
        <f t="shared" si="5"/>
        <v>0.28135809895033398</v>
      </c>
      <c r="AK53" s="5">
        <f t="shared" si="6"/>
        <v>0.825194020452516</v>
      </c>
      <c r="AL53" s="5"/>
      <c r="AM53" s="5"/>
      <c r="AN53" s="5"/>
      <c r="AO53" s="5">
        <f t="shared" si="32"/>
        <v>0.31292303234436125</v>
      </c>
      <c r="AP53" s="5">
        <f t="shared" si="33"/>
        <v>6.0597177944955227E-2</v>
      </c>
      <c r="AQ53" s="14">
        <f t="shared" si="7"/>
        <v>78.204747201642121</v>
      </c>
      <c r="AR53" s="14">
        <f t="shared" si="8"/>
        <v>177.66087580561154</v>
      </c>
      <c r="AS53" s="5">
        <f t="shared" si="9"/>
        <v>0.35278807296536729</v>
      </c>
      <c r="AT53" s="5">
        <f t="shared" si="10"/>
        <v>0.76670961885280975</v>
      </c>
      <c r="AU53" s="5"/>
      <c r="AV53" s="5"/>
      <c r="AW53" s="5"/>
      <c r="AX53" s="5">
        <f t="shared" si="34"/>
        <v>0.23468623333810434</v>
      </c>
      <c r="AY53" s="5">
        <f t="shared" si="35"/>
        <v>-0.21588095065928345</v>
      </c>
      <c r="AZ53" s="14">
        <f t="shared" si="11"/>
        <v>78.126510402635873</v>
      </c>
      <c r="BA53" s="14">
        <f t="shared" si="12"/>
        <v>177.38439767700731</v>
      </c>
      <c r="BB53" s="5">
        <f t="shared" si="13"/>
        <v>0.45247612477847687</v>
      </c>
      <c r="BC53" s="5">
        <f t="shared" si="14"/>
        <v>0.60989517574768448</v>
      </c>
      <c r="BD53" s="5"/>
      <c r="BE53" s="5"/>
      <c r="BF53" s="5"/>
      <c r="BG53" s="5">
        <f t="shared" si="36"/>
        <v>0.17268114065906159</v>
      </c>
      <c r="BH53" s="5">
        <f t="shared" si="37"/>
        <v>-0.62475992082901044</v>
      </c>
      <c r="BI53" s="14">
        <f t="shared" si="15"/>
        <v>78.064505309956829</v>
      </c>
      <c r="BJ53" s="14">
        <f t="shared" si="16"/>
        <v>176.97551870683759</v>
      </c>
      <c r="BK53" s="5">
        <f t="shared" si="17"/>
        <v>0.53148200142702884</v>
      </c>
      <c r="BL53" s="5">
        <f t="shared" si="18"/>
        <v>0.37798486758603383</v>
      </c>
      <c r="BM53" s="5"/>
      <c r="BN53" s="5"/>
      <c r="BO53" s="29"/>
      <c r="BP53" s="5">
        <f t="shared" si="38"/>
        <v>77.335516556241117</v>
      </c>
      <c r="BQ53" s="5">
        <f t="shared" si="39"/>
        <v>177.49255031132</v>
      </c>
      <c r="BR53" s="5">
        <f t="shared" si="19"/>
        <v>1.4603475682018427</v>
      </c>
      <c r="BS53" s="5">
        <f t="shared" si="20"/>
        <v>0.6712378042070023</v>
      </c>
    </row>
    <row r="54" spans="1:71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8">
        <v>2491500</v>
      </c>
      <c r="H54" s="3">
        <v>43854</v>
      </c>
      <c r="I54" s="2">
        <v>52</v>
      </c>
      <c r="J54" s="1">
        <v>78.255439999999993</v>
      </c>
      <c r="K54" s="1">
        <v>173.903717</v>
      </c>
      <c r="L54" s="5">
        <f t="shared" si="21"/>
        <v>78.420238713145096</v>
      </c>
      <c r="M54" s="5">
        <f t="shared" si="22"/>
        <v>176.40477268794152</v>
      </c>
      <c r="N54" s="5">
        <f t="shared" si="23"/>
        <v>0.2105907437810115</v>
      </c>
      <c r="O54" s="5">
        <f t="shared" si="0"/>
        <v>1.4381841464271383</v>
      </c>
      <c r="P54" s="1"/>
      <c r="Q54" s="1"/>
      <c r="R54" s="29"/>
      <c r="S54" s="5">
        <f t="shared" si="24"/>
        <v>78.321642687097693</v>
      </c>
      <c r="T54" s="5">
        <f t="shared" si="25"/>
        <v>176.65050263715108</v>
      </c>
      <c r="U54" s="5">
        <f t="shared" si="26"/>
        <v>8.4598191637156678E-2</v>
      </c>
      <c r="V54" s="5">
        <f t="shared" si="1"/>
        <v>1.5794864448763206</v>
      </c>
      <c r="W54" s="5"/>
      <c r="X54" s="5"/>
      <c r="Y54" s="29"/>
      <c r="Z54" s="5">
        <f t="shared" si="27"/>
        <v>78.157232743113781</v>
      </c>
      <c r="AA54" s="5">
        <f t="shared" si="28"/>
        <v>177.01924689521664</v>
      </c>
      <c r="AB54" s="5">
        <f t="shared" si="2"/>
        <v>0.12549575708246258</v>
      </c>
      <c r="AC54" s="5">
        <f t="shared" si="29"/>
        <v>1.7915257643496134</v>
      </c>
      <c r="AD54" s="5"/>
      <c r="AE54" s="5"/>
      <c r="AF54" s="5">
        <f t="shared" si="30"/>
        <v>0.35344635482895681</v>
      </c>
      <c r="AG54" s="5">
        <f t="shared" si="31"/>
        <v>5.199916368005221E-2</v>
      </c>
      <c r="AH54" s="14">
        <f t="shared" si="3"/>
        <v>78.510679097942742</v>
      </c>
      <c r="AI54" s="14">
        <f t="shared" si="4"/>
        <v>177.07124605889669</v>
      </c>
      <c r="AJ54" s="5">
        <f t="shared" si="5"/>
        <v>0.32616147572967269</v>
      </c>
      <c r="AK54" s="5">
        <f t="shared" si="6"/>
        <v>1.8214268869806218</v>
      </c>
      <c r="AL54" s="5"/>
      <c r="AM54" s="5"/>
      <c r="AN54" s="5"/>
      <c r="AO54" s="5">
        <f t="shared" si="32"/>
        <v>0.30104441771227536</v>
      </c>
      <c r="AP54" s="5">
        <f t="shared" si="33"/>
        <v>-9.9810049653773047E-2</v>
      </c>
      <c r="AQ54" s="14">
        <f t="shared" si="7"/>
        <v>78.458277160826057</v>
      </c>
      <c r="AR54" s="14">
        <f t="shared" si="8"/>
        <v>176.91943684556287</v>
      </c>
      <c r="AS54" s="5">
        <f t="shared" si="9"/>
        <v>0.2591987992477765</v>
      </c>
      <c r="AT54" s="5">
        <f t="shared" si="10"/>
        <v>1.7341319079240094</v>
      </c>
      <c r="AU54" s="5"/>
      <c r="AV54" s="5"/>
      <c r="AW54" s="5"/>
      <c r="AX54" s="5">
        <f t="shared" si="34"/>
        <v>0.24851128655316534</v>
      </c>
      <c r="AY54" s="5">
        <f t="shared" si="35"/>
        <v>-0.38019880246508697</v>
      </c>
      <c r="AZ54" s="14">
        <f t="shared" si="11"/>
        <v>78.405744029666948</v>
      </c>
      <c r="BA54" s="14">
        <f t="shared" si="12"/>
        <v>176.63904809275155</v>
      </c>
      <c r="BB54" s="5">
        <f t="shared" si="13"/>
        <v>0.19206847430281568</v>
      </c>
      <c r="BC54" s="5">
        <f t="shared" si="14"/>
        <v>1.5728997286191135</v>
      </c>
      <c r="BD54" s="5"/>
      <c r="BE54" s="5"/>
      <c r="BF54" s="5"/>
      <c r="BG54" s="5">
        <f t="shared" si="36"/>
        <v>0.25149945884247427</v>
      </c>
      <c r="BH54" s="5">
        <f t="shared" si="37"/>
        <v>-0.58759096070681571</v>
      </c>
      <c r="BI54" s="14">
        <f t="shared" si="15"/>
        <v>78.408732201956255</v>
      </c>
      <c r="BJ54" s="14">
        <f t="shared" si="16"/>
        <v>176.43165593450982</v>
      </c>
      <c r="BK54" s="5">
        <f t="shared" si="17"/>
        <v>0.1958869593682713</v>
      </c>
      <c r="BL54" s="5">
        <f t="shared" si="18"/>
        <v>1.4536428422112562</v>
      </c>
      <c r="BM54" s="5"/>
      <c r="BN54" s="5"/>
      <c r="BO54" s="29"/>
      <c r="BP54" s="5">
        <f t="shared" si="38"/>
        <v>77.622042667180835</v>
      </c>
      <c r="BQ54" s="5">
        <f t="shared" si="39"/>
        <v>177.19668698349</v>
      </c>
      <c r="BR54" s="5">
        <f t="shared" si="19"/>
        <v>0.80939719055845516</v>
      </c>
      <c r="BS54" s="5">
        <f t="shared" si="20"/>
        <v>1.8935592868840154</v>
      </c>
    </row>
    <row r="55" spans="1:71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8">
        <v>2178400</v>
      </c>
      <c r="H55" s="3">
        <v>43857</v>
      </c>
      <c r="I55" s="2">
        <v>53</v>
      </c>
      <c r="J55" s="1">
        <v>75.954314999999994</v>
      </c>
      <c r="K55" s="1">
        <v>170.37908899999999</v>
      </c>
      <c r="L55" s="5">
        <f t="shared" si="21"/>
        <v>78.280159806971767</v>
      </c>
      <c r="M55" s="5">
        <f t="shared" si="22"/>
        <v>174.27887535319121</v>
      </c>
      <c r="N55" s="5">
        <f t="shared" si="23"/>
        <v>3.0621628369260829</v>
      </c>
      <c r="O55" s="5">
        <f t="shared" si="0"/>
        <v>2.2888879005517029</v>
      </c>
      <c r="P55" s="1"/>
      <c r="Q55" s="1"/>
      <c r="R55" s="29"/>
      <c r="S55" s="5">
        <f t="shared" si="24"/>
        <v>78.278610940484185</v>
      </c>
      <c r="T55" s="5">
        <f t="shared" si="25"/>
        <v>174.86509197300288</v>
      </c>
      <c r="U55" s="5">
        <f t="shared" si="26"/>
        <v>3.0601236289000715</v>
      </c>
      <c r="V55" s="5">
        <f t="shared" si="1"/>
        <v>2.6329539612709651</v>
      </c>
      <c r="W55" s="5"/>
      <c r="X55" s="5"/>
      <c r="Y55" s="29"/>
      <c r="Z55" s="5">
        <f t="shared" si="27"/>
        <v>78.201426008712588</v>
      </c>
      <c r="AA55" s="5">
        <f t="shared" si="28"/>
        <v>175.61725844236918</v>
      </c>
      <c r="AB55" s="5">
        <f t="shared" si="2"/>
        <v>2.9585034223698727</v>
      </c>
      <c r="AC55" s="5">
        <f t="shared" si="29"/>
        <v>3.0744203840467677</v>
      </c>
      <c r="AD55" s="5"/>
      <c r="AE55" s="5"/>
      <c r="AF55" s="5">
        <f t="shared" si="30"/>
        <v>0.30705839144443431</v>
      </c>
      <c r="AG55" s="5">
        <f t="shared" si="31"/>
        <v>-0.1660989787990749</v>
      </c>
      <c r="AH55" s="14">
        <f t="shared" si="3"/>
        <v>78.508484400157016</v>
      </c>
      <c r="AI55" s="14">
        <f t="shared" si="4"/>
        <v>175.45115946357009</v>
      </c>
      <c r="AJ55" s="5">
        <f t="shared" si="5"/>
        <v>3.3627706341068606</v>
      </c>
      <c r="AK55" s="5">
        <f t="shared" si="6"/>
        <v>2.9769324940868183</v>
      </c>
      <c r="AL55" s="5"/>
      <c r="AM55" s="5"/>
      <c r="AN55" s="5"/>
      <c r="AO55" s="5">
        <f t="shared" si="32"/>
        <v>0.23683162968390825</v>
      </c>
      <c r="AP55" s="5">
        <f t="shared" si="33"/>
        <v>-0.42535465045219528</v>
      </c>
      <c r="AQ55" s="14">
        <f t="shared" si="7"/>
        <v>78.438257638396493</v>
      </c>
      <c r="AR55" s="14">
        <f t="shared" si="8"/>
        <v>175.19190379191699</v>
      </c>
      <c r="AS55" s="5">
        <f t="shared" si="9"/>
        <v>3.2703114212754061</v>
      </c>
      <c r="AT55" s="5">
        <f t="shared" si="10"/>
        <v>2.8247684737397512</v>
      </c>
      <c r="AU55" s="5"/>
      <c r="AV55" s="5"/>
      <c r="AW55" s="5"/>
      <c r="AX55" s="5">
        <f t="shared" si="34"/>
        <v>0.15656817712370405</v>
      </c>
      <c r="AY55" s="5">
        <f t="shared" si="35"/>
        <v>-0.84000414513715571</v>
      </c>
      <c r="AZ55" s="14">
        <f t="shared" si="11"/>
        <v>78.35799418583629</v>
      </c>
      <c r="BA55" s="14">
        <f t="shared" si="12"/>
        <v>174.77725429723202</v>
      </c>
      <c r="BB55" s="5">
        <f t="shared" si="13"/>
        <v>3.1646380930909537</v>
      </c>
      <c r="BC55" s="5">
        <f t="shared" si="14"/>
        <v>2.5813997028896112</v>
      </c>
      <c r="BD55" s="5"/>
      <c r="BE55" s="5"/>
      <c r="BF55" s="5"/>
      <c r="BG55" s="5">
        <f t="shared" si="36"/>
        <v>7.5289194585356989E-2</v>
      </c>
      <c r="BH55" s="5">
        <f t="shared" si="37"/>
        <v>-1.2798288290263651</v>
      </c>
      <c r="BI55" s="14">
        <f t="shared" si="15"/>
        <v>78.27671520329794</v>
      </c>
      <c r="BJ55" s="14">
        <f t="shared" si="16"/>
        <v>174.33742961334281</v>
      </c>
      <c r="BK55" s="5">
        <f t="shared" si="17"/>
        <v>3.057627737539264</v>
      </c>
      <c r="BL55" s="5">
        <f t="shared" si="18"/>
        <v>2.3232549467046471</v>
      </c>
      <c r="BM55" s="5"/>
      <c r="BN55" s="5"/>
      <c r="BO55" s="29"/>
      <c r="BP55" s="5">
        <f t="shared" si="38"/>
        <v>77.780392000385632</v>
      </c>
      <c r="BQ55" s="5">
        <f t="shared" si="39"/>
        <v>176.37344448761749</v>
      </c>
      <c r="BR55" s="5">
        <f t="shared" si="19"/>
        <v>2.4041780909822412</v>
      </c>
      <c r="BS55" s="5">
        <f t="shared" si="20"/>
        <v>3.5182460023703364</v>
      </c>
    </row>
    <row r="56" spans="1:71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8">
        <v>2199000</v>
      </c>
      <c r="H56" s="3">
        <v>43858</v>
      </c>
      <c r="I56" s="2">
        <v>54</v>
      </c>
      <c r="J56" s="1">
        <v>78.103012000000007</v>
      </c>
      <c r="K56" s="1">
        <v>172.26414500000001</v>
      </c>
      <c r="L56" s="5">
        <f t="shared" si="21"/>
        <v>76.303191721045764</v>
      </c>
      <c r="M56" s="5">
        <f t="shared" si="22"/>
        <v>170.96405695297867</v>
      </c>
      <c r="N56" s="5">
        <f t="shared" si="23"/>
        <v>2.3044185273600499</v>
      </c>
      <c r="O56" s="5">
        <f t="shared" si="0"/>
        <v>0.75470612124266911</v>
      </c>
      <c r="P56" s="1"/>
      <c r="Q56" s="1"/>
      <c r="R56" s="29"/>
      <c r="S56" s="5">
        <f t="shared" si="24"/>
        <v>76.767818579169457</v>
      </c>
      <c r="T56" s="5">
        <f t="shared" si="25"/>
        <v>171.949190040551</v>
      </c>
      <c r="U56" s="5">
        <f t="shared" si="26"/>
        <v>1.7095287193668656</v>
      </c>
      <c r="V56" s="5">
        <f t="shared" si="1"/>
        <v>0.18283256765301398</v>
      </c>
      <c r="W56" s="5"/>
      <c r="X56" s="5"/>
      <c r="Y56" s="29"/>
      <c r="Z56" s="5">
        <f t="shared" si="27"/>
        <v>77.190226054791921</v>
      </c>
      <c r="AA56" s="5">
        <f t="shared" si="28"/>
        <v>173.26008219330305</v>
      </c>
      <c r="AB56" s="5">
        <f t="shared" si="2"/>
        <v>1.1686949348484608</v>
      </c>
      <c r="AC56" s="5">
        <f t="shared" si="29"/>
        <v>0.57814537860042514</v>
      </c>
      <c r="AD56" s="5"/>
      <c r="AE56" s="5"/>
      <c r="AF56" s="5">
        <f t="shared" si="30"/>
        <v>0.1093196396396692</v>
      </c>
      <c r="AG56" s="5">
        <f t="shared" si="31"/>
        <v>-0.49476056933913293</v>
      </c>
      <c r="AH56" s="14">
        <f t="shared" si="3"/>
        <v>77.299545694431586</v>
      </c>
      <c r="AI56" s="14">
        <f t="shared" si="4"/>
        <v>172.76532162396393</v>
      </c>
      <c r="AJ56" s="5">
        <f t="shared" si="5"/>
        <v>1.0287264024701384</v>
      </c>
      <c r="AK56" s="5">
        <f t="shared" si="6"/>
        <v>0.29093496151733395</v>
      </c>
      <c r="AL56" s="5"/>
      <c r="AM56" s="5"/>
      <c r="AN56" s="5"/>
      <c r="AO56" s="5">
        <f t="shared" si="32"/>
        <v>-7.5176266217235416E-2</v>
      </c>
      <c r="AP56" s="5">
        <f t="shared" si="33"/>
        <v>-0.90831005010567867</v>
      </c>
      <c r="AQ56" s="14">
        <f t="shared" si="7"/>
        <v>77.11504978857468</v>
      </c>
      <c r="AR56" s="14">
        <f t="shared" si="8"/>
        <v>172.35177214319737</v>
      </c>
      <c r="AS56" s="5">
        <f t="shared" si="9"/>
        <v>1.2649476455854565</v>
      </c>
      <c r="AT56" s="5">
        <f t="shared" si="10"/>
        <v>5.0867894301133927E-2</v>
      </c>
      <c r="AU56" s="5"/>
      <c r="AV56" s="5"/>
      <c r="AW56" s="5"/>
      <c r="AX56" s="5">
        <f t="shared" si="34"/>
        <v>-0.36892748184626267</v>
      </c>
      <c r="AY56" s="5">
        <f t="shared" si="35"/>
        <v>-1.5227315919051936</v>
      </c>
      <c r="AZ56" s="14">
        <f t="shared" si="11"/>
        <v>76.821298572945665</v>
      </c>
      <c r="BA56" s="14">
        <f t="shared" si="12"/>
        <v>171.73735060139785</v>
      </c>
      <c r="BB56" s="5">
        <f t="shared" si="13"/>
        <v>1.641055055667177</v>
      </c>
      <c r="BC56" s="5">
        <f t="shared" si="14"/>
        <v>0.30580617841406488</v>
      </c>
      <c r="BD56" s="5"/>
      <c r="BE56" s="5"/>
      <c r="BF56" s="5"/>
      <c r="BG56" s="5">
        <f t="shared" si="36"/>
        <v>-0.84822658164476283</v>
      </c>
      <c r="BH56" s="5">
        <f t="shared" si="37"/>
        <v>-2.1955741360601642</v>
      </c>
      <c r="BI56" s="14">
        <f t="shared" si="15"/>
        <v>76.341999473147155</v>
      </c>
      <c r="BJ56" s="14">
        <f t="shared" si="16"/>
        <v>171.06450805724288</v>
      </c>
      <c r="BK56" s="5">
        <f t="shared" si="17"/>
        <v>2.2547306201876718</v>
      </c>
      <c r="BL56" s="5">
        <f t="shared" si="18"/>
        <v>0.69639386812452353</v>
      </c>
      <c r="BM56" s="5"/>
      <c r="BN56" s="5"/>
      <c r="BO56" s="29"/>
      <c r="BP56" s="5">
        <f t="shared" si="38"/>
        <v>77.323872750289226</v>
      </c>
      <c r="BQ56" s="5">
        <f t="shared" si="39"/>
        <v>174.87485561571313</v>
      </c>
      <c r="BR56" s="5">
        <f t="shared" si="19"/>
        <v>0.99757900464937344</v>
      </c>
      <c r="BS56" s="5">
        <f t="shared" si="20"/>
        <v>1.5155275729102633</v>
      </c>
    </row>
    <row r="57" spans="1:71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8">
        <v>3076100</v>
      </c>
      <c r="H57" s="3">
        <v>43859</v>
      </c>
      <c r="I57" s="2">
        <v>55</v>
      </c>
      <c r="J57" s="1">
        <v>79.737899999999996</v>
      </c>
      <c r="K57" s="1">
        <v>172.47030599999999</v>
      </c>
      <c r="L57" s="5">
        <f t="shared" si="21"/>
        <v>77.833038958156877</v>
      </c>
      <c r="M57" s="5">
        <f t="shared" si="22"/>
        <v>172.06913179294682</v>
      </c>
      <c r="N57" s="5">
        <f t="shared" si="23"/>
        <v>2.3889029455793538</v>
      </c>
      <c r="O57" s="5">
        <f t="shared" si="0"/>
        <v>0.23260479809966467</v>
      </c>
      <c r="P57" s="1"/>
      <c r="Q57" s="1"/>
      <c r="R57" s="29"/>
      <c r="S57" s="5">
        <f t="shared" si="24"/>
        <v>77.635694302709311</v>
      </c>
      <c r="T57" s="5">
        <f t="shared" si="25"/>
        <v>172.15391076419286</v>
      </c>
      <c r="U57" s="5">
        <f t="shared" si="26"/>
        <v>2.6363946094525756</v>
      </c>
      <c r="V57" s="5">
        <f t="shared" si="1"/>
        <v>0.18344910677385567</v>
      </c>
      <c r="W57" s="5"/>
      <c r="X57" s="5"/>
      <c r="Y57" s="29"/>
      <c r="Z57" s="5">
        <f t="shared" si="27"/>
        <v>77.600979730135563</v>
      </c>
      <c r="AA57" s="5">
        <f t="shared" si="28"/>
        <v>172.8119104563167</v>
      </c>
      <c r="AB57" s="5">
        <f t="shared" si="2"/>
        <v>2.6799304594984732</v>
      </c>
      <c r="AC57" s="5">
        <f t="shared" si="29"/>
        <v>0.19806566373037104</v>
      </c>
      <c r="AD57" s="5"/>
      <c r="AE57" s="5"/>
      <c r="AF57" s="5">
        <f t="shared" si="30"/>
        <v>0.15453474499526512</v>
      </c>
      <c r="AG57" s="5">
        <f t="shared" si="31"/>
        <v>-0.48777224448621598</v>
      </c>
      <c r="AH57" s="14">
        <f t="shared" si="3"/>
        <v>77.755514475130823</v>
      </c>
      <c r="AI57" s="14">
        <f t="shared" si="4"/>
        <v>172.32413821183047</v>
      </c>
      <c r="AJ57" s="5">
        <f t="shared" si="5"/>
        <v>2.4861270799320936</v>
      </c>
      <c r="AK57" s="5">
        <f t="shared" si="6"/>
        <v>8.4749538375331071E-2</v>
      </c>
      <c r="AL57" s="5"/>
      <c r="AM57" s="5"/>
      <c r="AN57" s="5"/>
      <c r="AO57" s="5">
        <f t="shared" si="32"/>
        <v>4.6306219172983949E-2</v>
      </c>
      <c r="AP57" s="5">
        <f t="shared" si="33"/>
        <v>-0.79327547182584723</v>
      </c>
      <c r="AQ57" s="14">
        <f t="shared" si="7"/>
        <v>77.647285949308554</v>
      </c>
      <c r="AR57" s="14">
        <f t="shared" si="8"/>
        <v>172.01863498449086</v>
      </c>
      <c r="AS57" s="5">
        <f t="shared" si="9"/>
        <v>2.6218574237488608</v>
      </c>
      <c r="AT57" s="5">
        <f t="shared" si="10"/>
        <v>0.26188335023255227</v>
      </c>
      <c r="AU57" s="5"/>
      <c r="AV57" s="5"/>
      <c r="AW57" s="5"/>
      <c r="AX57" s="5">
        <f t="shared" si="34"/>
        <v>-1.8070961110805556E-2</v>
      </c>
      <c r="AY57" s="5">
        <f t="shared" si="35"/>
        <v>-1.0391796571917156</v>
      </c>
      <c r="AZ57" s="14">
        <f t="shared" si="11"/>
        <v>77.582908769024755</v>
      </c>
      <c r="BA57" s="14">
        <f t="shared" si="12"/>
        <v>171.77273079912499</v>
      </c>
      <c r="BB57" s="5">
        <f t="shared" si="13"/>
        <v>2.702593410379809</v>
      </c>
      <c r="BC57" s="5">
        <f t="shared" si="14"/>
        <v>0.40446104436957847</v>
      </c>
      <c r="BD57" s="5"/>
      <c r="BE57" s="5"/>
      <c r="BF57" s="5"/>
      <c r="BG57" s="5">
        <f t="shared" si="36"/>
        <v>0.22190663679538128</v>
      </c>
      <c r="BH57" s="5">
        <f t="shared" si="37"/>
        <v>-0.71028209684742483</v>
      </c>
      <c r="BI57" s="14">
        <f t="shared" si="15"/>
        <v>77.822886366930945</v>
      </c>
      <c r="BJ57" s="14">
        <f t="shared" si="16"/>
        <v>172.10162835946926</v>
      </c>
      <c r="BK57" s="5">
        <f t="shared" si="17"/>
        <v>2.4016353993133146</v>
      </c>
      <c r="BL57" s="5">
        <f t="shared" si="18"/>
        <v>0.21376296539459619</v>
      </c>
      <c r="BM57" s="5"/>
      <c r="BN57" s="5"/>
      <c r="BO57" s="29"/>
      <c r="BP57" s="5">
        <f t="shared" si="38"/>
        <v>77.518657562716925</v>
      </c>
      <c r="BQ57" s="5">
        <f t="shared" si="39"/>
        <v>174.22217796178484</v>
      </c>
      <c r="BR57" s="5">
        <f t="shared" si="19"/>
        <v>2.7831714119422153</v>
      </c>
      <c r="BS57" s="5">
        <f t="shared" si="20"/>
        <v>1.0157527996644498</v>
      </c>
    </row>
    <row r="58" spans="1:71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8">
        <v>5500000</v>
      </c>
      <c r="H58" s="3">
        <v>43860</v>
      </c>
      <c r="I58" s="2">
        <v>56</v>
      </c>
      <c r="J58" s="1">
        <v>79.622337000000002</v>
      </c>
      <c r="K58" s="1">
        <v>175.09165999999999</v>
      </c>
      <c r="L58" s="5">
        <f t="shared" si="21"/>
        <v>79.452170843723536</v>
      </c>
      <c r="M58" s="5">
        <f t="shared" si="22"/>
        <v>172.41012986894202</v>
      </c>
      <c r="N58" s="5">
        <f t="shared" si="23"/>
        <v>0.21371660602786074</v>
      </c>
      <c r="O58" s="5">
        <f t="shared" si="0"/>
        <v>1.5315007756839867</v>
      </c>
      <c r="P58" s="1"/>
      <c r="Q58" s="1"/>
      <c r="R58" s="29"/>
      <c r="S58" s="5">
        <f t="shared" si="24"/>
        <v>79.002128005948251</v>
      </c>
      <c r="T58" s="5">
        <f t="shared" si="25"/>
        <v>172.3595676674675</v>
      </c>
      <c r="U58" s="5">
        <f t="shared" si="26"/>
        <v>0.77893844544119695</v>
      </c>
      <c r="V58" s="5">
        <f t="shared" si="1"/>
        <v>1.5603783369993114</v>
      </c>
      <c r="W58" s="5"/>
      <c r="X58" s="5"/>
      <c r="Y58" s="29"/>
      <c r="Z58" s="5">
        <f t="shared" si="27"/>
        <v>78.562593851574562</v>
      </c>
      <c r="AA58" s="5">
        <f t="shared" si="28"/>
        <v>172.65818845097419</v>
      </c>
      <c r="AB58" s="5">
        <f t="shared" si="2"/>
        <v>1.3309621248939729</v>
      </c>
      <c r="AC58" s="5">
        <f t="shared" si="29"/>
        <v>1.3898272190838767</v>
      </c>
      <c r="AD58" s="5"/>
      <c r="AE58" s="5"/>
      <c r="AF58" s="5">
        <f t="shared" si="30"/>
        <v>0.2755966514618251</v>
      </c>
      <c r="AG58" s="5">
        <f t="shared" si="31"/>
        <v>-0.43766470861465884</v>
      </c>
      <c r="AH58" s="14">
        <f t="shared" si="3"/>
        <v>78.838190503036387</v>
      </c>
      <c r="AI58" s="14">
        <f t="shared" si="4"/>
        <v>172.22052374235955</v>
      </c>
      <c r="AJ58" s="5">
        <f t="shared" si="5"/>
        <v>0.98483230524069509</v>
      </c>
      <c r="AK58" s="5">
        <f t="shared" si="6"/>
        <v>1.6397904147121822</v>
      </c>
      <c r="AL58" s="5"/>
      <c r="AM58" s="5"/>
      <c r="AN58" s="5"/>
      <c r="AO58" s="5">
        <f t="shared" si="32"/>
        <v>0.27513319473948755</v>
      </c>
      <c r="AP58" s="5">
        <f t="shared" si="33"/>
        <v>-0.63338710520501085</v>
      </c>
      <c r="AQ58" s="14">
        <f t="shared" si="7"/>
        <v>78.837727046314043</v>
      </c>
      <c r="AR58" s="14">
        <f t="shared" si="8"/>
        <v>172.02480134576919</v>
      </c>
      <c r="AS58" s="5">
        <f t="shared" si="9"/>
        <v>0.98541437396638865</v>
      </c>
      <c r="AT58" s="5">
        <f t="shared" si="10"/>
        <v>1.7515732355446278</v>
      </c>
      <c r="AU58" s="5"/>
      <c r="AV58" s="5"/>
      <c r="AW58" s="5"/>
      <c r="AX58" s="5">
        <f t="shared" si="34"/>
        <v>0.42278732603660624</v>
      </c>
      <c r="AY58" s="5">
        <f t="shared" si="35"/>
        <v>-0.64072371385956928</v>
      </c>
      <c r="AZ58" s="14">
        <f t="shared" si="11"/>
        <v>78.985381177611174</v>
      </c>
      <c r="BA58" s="14">
        <f t="shared" si="12"/>
        <v>172.01746473711464</v>
      </c>
      <c r="BB58" s="5">
        <f t="shared" si="13"/>
        <v>0.79997127236899312</v>
      </c>
      <c r="BC58" s="5">
        <f t="shared" si="14"/>
        <v>1.7557633886647452</v>
      </c>
      <c r="BD58" s="5"/>
      <c r="BE58" s="5"/>
      <c r="BF58" s="5"/>
      <c r="BG58" s="5">
        <f t="shared" si="36"/>
        <v>0.85065799874245585</v>
      </c>
      <c r="BH58" s="5">
        <f t="shared" si="37"/>
        <v>-0.23720601906824018</v>
      </c>
      <c r="BI58" s="14">
        <f t="shared" si="15"/>
        <v>79.41325185031701</v>
      </c>
      <c r="BJ58" s="14">
        <f t="shared" si="16"/>
        <v>172.42098243190594</v>
      </c>
      <c r="BK58" s="5">
        <f t="shared" si="17"/>
        <v>0.26259609747826329</v>
      </c>
      <c r="BL58" s="5">
        <f t="shared" si="18"/>
        <v>1.5253025575827255</v>
      </c>
      <c r="BM58" s="5"/>
      <c r="BN58" s="5"/>
      <c r="BO58" s="29"/>
      <c r="BP58" s="5">
        <f t="shared" si="38"/>
        <v>78.073468172037693</v>
      </c>
      <c r="BQ58" s="5">
        <f t="shared" si="39"/>
        <v>173.78420997133861</v>
      </c>
      <c r="BR58" s="5">
        <f t="shared" si="19"/>
        <v>1.9452692376541385</v>
      </c>
      <c r="BS58" s="5">
        <f t="shared" si="20"/>
        <v>0.74672318982033659</v>
      </c>
    </row>
    <row r="59" spans="1:71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8">
        <v>3542700</v>
      </c>
      <c r="H59" s="3">
        <v>43861</v>
      </c>
      <c r="I59" s="2">
        <v>57</v>
      </c>
      <c r="J59" s="1">
        <v>76.091994999999997</v>
      </c>
      <c r="K59" s="1">
        <v>170.06492600000001</v>
      </c>
      <c r="L59" s="5">
        <f t="shared" si="21"/>
        <v>79.596812076558521</v>
      </c>
      <c r="M59" s="5">
        <f t="shared" si="22"/>
        <v>174.68943048034131</v>
      </c>
      <c r="N59" s="5">
        <f t="shared" si="23"/>
        <v>4.606026003863513</v>
      </c>
      <c r="O59" s="5">
        <f t="shared" si="0"/>
        <v>2.7192582204406452</v>
      </c>
      <c r="P59" s="1"/>
      <c r="Q59" s="1"/>
      <c r="R59" s="29"/>
      <c r="S59" s="5">
        <f t="shared" si="24"/>
        <v>79.405263852081887</v>
      </c>
      <c r="T59" s="5">
        <f t="shared" si="25"/>
        <v>174.13542768361361</v>
      </c>
      <c r="U59" s="5">
        <f t="shared" si="26"/>
        <v>4.3542935785582841</v>
      </c>
      <c r="V59" s="5">
        <f t="shared" si="1"/>
        <v>2.3934986356996384</v>
      </c>
      <c r="W59" s="5"/>
      <c r="X59" s="5"/>
      <c r="Y59" s="29"/>
      <c r="Z59" s="5">
        <f t="shared" si="27"/>
        <v>79.039478268366011</v>
      </c>
      <c r="AA59" s="5">
        <f t="shared" si="28"/>
        <v>173.75325064803582</v>
      </c>
      <c r="AB59" s="5">
        <f t="shared" si="2"/>
        <v>3.8735786443317912</v>
      </c>
      <c r="AC59" s="5">
        <f t="shared" si="29"/>
        <v>2.1687744409072347</v>
      </c>
      <c r="AD59" s="5"/>
      <c r="AE59" s="5"/>
      <c r="AF59" s="5">
        <f t="shared" si="30"/>
        <v>0.30578981626126872</v>
      </c>
      <c r="AG59" s="5">
        <f t="shared" si="31"/>
        <v>-0.2077556727632166</v>
      </c>
      <c r="AH59" s="14">
        <f t="shared" si="3"/>
        <v>79.345268084627278</v>
      </c>
      <c r="AI59" s="14">
        <f t="shared" si="4"/>
        <v>173.54549497527259</v>
      </c>
      <c r="AJ59" s="5">
        <f t="shared" si="5"/>
        <v>4.2754472196809683</v>
      </c>
      <c r="AK59" s="5">
        <f t="shared" si="6"/>
        <v>2.046611877673457</v>
      </c>
      <c r="AL59" s="5"/>
      <c r="AM59" s="5"/>
      <c r="AN59" s="5"/>
      <c r="AO59" s="5">
        <f t="shared" si="32"/>
        <v>0.32557100025247804</v>
      </c>
      <c r="AP59" s="5">
        <f t="shared" si="33"/>
        <v>-0.2012747796383525</v>
      </c>
      <c r="AQ59" s="14">
        <f t="shared" si="7"/>
        <v>79.365049268618492</v>
      </c>
      <c r="AR59" s="14">
        <f t="shared" si="8"/>
        <v>173.55197586839748</v>
      </c>
      <c r="AS59" s="5">
        <f t="shared" si="9"/>
        <v>4.3014436257302693</v>
      </c>
      <c r="AT59" s="5">
        <f t="shared" si="10"/>
        <v>2.0504227123219181</v>
      </c>
      <c r="AU59" s="5"/>
      <c r="AV59" s="5"/>
      <c r="AW59" s="5"/>
      <c r="AX59" s="5">
        <f t="shared" si="34"/>
        <v>0.4471310168762857</v>
      </c>
      <c r="AY59" s="5">
        <f t="shared" si="35"/>
        <v>0.14037994605496701</v>
      </c>
      <c r="AZ59" s="14">
        <f t="shared" si="11"/>
        <v>79.486609285242295</v>
      </c>
      <c r="BA59" s="14">
        <f t="shared" si="12"/>
        <v>173.89363059409078</v>
      </c>
      <c r="BB59" s="5">
        <f t="shared" si="13"/>
        <v>4.4611976400964366</v>
      </c>
      <c r="BC59" s="5">
        <f t="shared" si="14"/>
        <v>2.251319354403956</v>
      </c>
      <c r="BD59" s="5"/>
      <c r="BE59" s="5"/>
      <c r="BF59" s="5"/>
      <c r="BG59" s="5">
        <f t="shared" si="36"/>
        <v>0.53295045408410036</v>
      </c>
      <c r="BH59" s="5">
        <f t="shared" si="37"/>
        <v>0.8952219646421431</v>
      </c>
      <c r="BI59" s="14">
        <f t="shared" si="15"/>
        <v>79.572428722450113</v>
      </c>
      <c r="BJ59" s="14">
        <f t="shared" si="16"/>
        <v>174.64847261267795</v>
      </c>
      <c r="BK59" s="5">
        <f t="shared" si="17"/>
        <v>4.5739814318840182</v>
      </c>
      <c r="BL59" s="5">
        <f t="shared" si="18"/>
        <v>2.6951745550860586</v>
      </c>
      <c r="BM59" s="5"/>
      <c r="BN59" s="5"/>
      <c r="BO59" s="29"/>
      <c r="BP59" s="5">
        <f t="shared" si="38"/>
        <v>78.460685379028277</v>
      </c>
      <c r="BQ59" s="5">
        <f t="shared" si="39"/>
        <v>174.11107247850396</v>
      </c>
      <c r="BR59" s="5">
        <f t="shared" si="19"/>
        <v>3.1129297885122869</v>
      </c>
      <c r="BS59" s="5">
        <f t="shared" si="20"/>
        <v>2.379177513947786</v>
      </c>
    </row>
    <row r="60" spans="1:71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8">
        <v>2992500</v>
      </c>
      <c r="H60" s="3">
        <v>43864</v>
      </c>
      <c r="I60" s="2">
        <v>58</v>
      </c>
      <c r="J60" s="1">
        <v>75.883018000000007</v>
      </c>
      <c r="K60" s="1">
        <v>168.19955400000001</v>
      </c>
      <c r="L60" s="5">
        <f t="shared" si="21"/>
        <v>76.617717561483772</v>
      </c>
      <c r="M60" s="5">
        <f t="shared" si="22"/>
        <v>170.75860167205121</v>
      </c>
      <c r="N60" s="5">
        <f t="shared" si="23"/>
        <v>0.96820023879883799</v>
      </c>
      <c r="O60" s="5">
        <f t="shared" si="0"/>
        <v>1.5214354682838263</v>
      </c>
      <c r="P60" s="1"/>
      <c r="Q60" s="1"/>
      <c r="R60" s="29"/>
      <c r="S60" s="5">
        <f t="shared" si="24"/>
        <v>77.251639098228665</v>
      </c>
      <c r="T60" s="5">
        <f t="shared" si="25"/>
        <v>171.48960158926477</v>
      </c>
      <c r="U60" s="5">
        <f t="shared" si="26"/>
        <v>1.8035933919083953</v>
      </c>
      <c r="V60" s="5">
        <f t="shared" si="1"/>
        <v>1.9560382361446447</v>
      </c>
      <c r="W60" s="5"/>
      <c r="X60" s="5"/>
      <c r="Y60" s="29"/>
      <c r="Z60" s="5">
        <f t="shared" si="27"/>
        <v>77.713110797601303</v>
      </c>
      <c r="AA60" s="5">
        <f t="shared" si="28"/>
        <v>172.0935045564197</v>
      </c>
      <c r="AB60" s="5">
        <f t="shared" si="2"/>
        <v>2.4117290611732067</v>
      </c>
      <c r="AC60" s="5">
        <f t="shared" si="29"/>
        <v>2.3150778131193475</v>
      </c>
      <c r="AD60" s="5"/>
      <c r="AE60" s="5"/>
      <c r="AF60" s="5">
        <f t="shared" si="30"/>
        <v>6.0966223207372189E-2</v>
      </c>
      <c r="AG60" s="5">
        <f t="shared" si="31"/>
        <v>-0.42555423559115119</v>
      </c>
      <c r="AH60" s="14">
        <f t="shared" si="3"/>
        <v>77.774077020808676</v>
      </c>
      <c r="AI60" s="14">
        <f t="shared" si="4"/>
        <v>171.66795032082854</v>
      </c>
      <c r="AJ60" s="5">
        <f t="shared" si="5"/>
        <v>2.4920714418721048</v>
      </c>
      <c r="AK60" s="5">
        <f t="shared" si="6"/>
        <v>2.0620722459398033</v>
      </c>
      <c r="AL60" s="5"/>
      <c r="AM60" s="5"/>
      <c r="AN60" s="5"/>
      <c r="AO60" s="5">
        <f t="shared" si="32"/>
        <v>-8.7413617501818586E-2</v>
      </c>
      <c r="AP60" s="5">
        <f t="shared" si="33"/>
        <v>-0.56589260763279281</v>
      </c>
      <c r="AQ60" s="14">
        <f t="shared" si="7"/>
        <v>77.625697180099479</v>
      </c>
      <c r="AR60" s="14">
        <f t="shared" si="8"/>
        <v>171.5276119487869</v>
      </c>
      <c r="AS60" s="5">
        <f t="shared" si="9"/>
        <v>2.2965338306648162</v>
      </c>
      <c r="AT60" s="5">
        <f t="shared" si="10"/>
        <v>1.9786366073163857</v>
      </c>
      <c r="AU60" s="5"/>
      <c r="AV60" s="5"/>
      <c r="AW60" s="5"/>
      <c r="AX60" s="5">
        <f t="shared" si="34"/>
        <v>-0.35094330256216161</v>
      </c>
      <c r="AY60" s="5">
        <f t="shared" si="35"/>
        <v>-0.66967677089701938</v>
      </c>
      <c r="AZ60" s="14">
        <f t="shared" si="11"/>
        <v>77.362167495039145</v>
      </c>
      <c r="BA60" s="14">
        <f t="shared" si="12"/>
        <v>171.42382778552269</v>
      </c>
      <c r="BB60" s="5">
        <f t="shared" si="13"/>
        <v>1.949249692519001</v>
      </c>
      <c r="BC60" s="5">
        <f t="shared" si="14"/>
        <v>1.9169336117994005</v>
      </c>
      <c r="BD60" s="5"/>
      <c r="BE60" s="5"/>
      <c r="BF60" s="5"/>
      <c r="BG60" s="5">
        <f t="shared" si="36"/>
        <v>-1.0474697820373871</v>
      </c>
      <c r="BH60" s="5">
        <f t="shared" si="37"/>
        <v>-1.2765008831773754</v>
      </c>
      <c r="BI60" s="14">
        <f t="shared" si="15"/>
        <v>76.665641015563921</v>
      </c>
      <c r="BJ60" s="14">
        <f t="shared" si="16"/>
        <v>170.81700367324234</v>
      </c>
      <c r="BK60" s="5">
        <f t="shared" si="17"/>
        <v>1.0313546247777252</v>
      </c>
      <c r="BL60" s="5">
        <f t="shared" si="18"/>
        <v>1.5561573208703832</v>
      </c>
      <c r="BM60" s="5"/>
      <c r="BN60" s="5"/>
      <c r="BO60" s="29"/>
      <c r="BP60" s="5">
        <f t="shared" si="38"/>
        <v>77.868512784271203</v>
      </c>
      <c r="BQ60" s="5">
        <f t="shared" si="39"/>
        <v>173.09953585887797</v>
      </c>
      <c r="BR60" s="5">
        <f t="shared" si="19"/>
        <v>2.6165205820770021</v>
      </c>
      <c r="BS60" s="5">
        <f t="shared" si="20"/>
        <v>2.9131955123245836</v>
      </c>
    </row>
    <row r="61" spans="1:71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8">
        <v>2818100</v>
      </c>
      <c r="H61" s="3">
        <v>43865</v>
      </c>
      <c r="I61" s="2">
        <v>59</v>
      </c>
      <c r="J61" s="1">
        <v>78.388199</v>
      </c>
      <c r="K61" s="1">
        <v>172.01869199999999</v>
      </c>
      <c r="L61" s="5">
        <f t="shared" si="21"/>
        <v>75.993222934222572</v>
      </c>
      <c r="M61" s="5">
        <f t="shared" si="22"/>
        <v>168.58341115080768</v>
      </c>
      <c r="N61" s="5">
        <f t="shared" si="23"/>
        <v>3.0552762996601408</v>
      </c>
      <c r="O61" s="5">
        <f t="shared" si="0"/>
        <v>1.9970392805871995</v>
      </c>
      <c r="P61" s="1"/>
      <c r="Q61" s="1"/>
      <c r="R61" s="29"/>
      <c r="S61" s="5">
        <f t="shared" si="24"/>
        <v>76.362035384380036</v>
      </c>
      <c r="T61" s="5">
        <f t="shared" si="25"/>
        <v>169.35107065624268</v>
      </c>
      <c r="U61" s="5">
        <f t="shared" si="26"/>
        <v>2.5847814358127605</v>
      </c>
      <c r="V61" s="5">
        <f t="shared" si="1"/>
        <v>1.5507741122443277</v>
      </c>
      <c r="W61" s="5"/>
      <c r="X61" s="5"/>
      <c r="Y61" s="29"/>
      <c r="Z61" s="5">
        <f t="shared" si="27"/>
        <v>76.889569038680719</v>
      </c>
      <c r="AA61" s="5">
        <f t="shared" si="28"/>
        <v>170.34122680603085</v>
      </c>
      <c r="AB61" s="5">
        <f t="shared" si="2"/>
        <v>1.9118055784382562</v>
      </c>
      <c r="AC61" s="5">
        <f t="shared" si="29"/>
        <v>0.97516448617638651</v>
      </c>
      <c r="AD61" s="5"/>
      <c r="AE61" s="5"/>
      <c r="AF61" s="5">
        <f t="shared" si="30"/>
        <v>-7.1709974111821201E-2</v>
      </c>
      <c r="AG61" s="5">
        <f t="shared" si="31"/>
        <v>-0.62456276281080692</v>
      </c>
      <c r="AH61" s="14">
        <f t="shared" si="3"/>
        <v>76.817859064568893</v>
      </c>
      <c r="AI61" s="14">
        <f t="shared" si="4"/>
        <v>169.71666404322005</v>
      </c>
      <c r="AJ61" s="5">
        <f t="shared" si="5"/>
        <v>2.0032861520789722</v>
      </c>
      <c r="AK61" s="5">
        <f t="shared" si="6"/>
        <v>1.3382429141944283</v>
      </c>
      <c r="AL61" s="5"/>
      <c r="AM61" s="5"/>
      <c r="AN61" s="5"/>
      <c r="AO61" s="5">
        <f t="shared" si="32"/>
        <v>-0.2714456528565099</v>
      </c>
      <c r="AP61" s="5">
        <f t="shared" si="33"/>
        <v>-0.86248889332180867</v>
      </c>
      <c r="AQ61" s="14">
        <f t="shared" si="7"/>
        <v>76.618123385824205</v>
      </c>
      <c r="AR61" s="14">
        <f t="shared" si="8"/>
        <v>169.47873791270905</v>
      </c>
      <c r="AS61" s="5">
        <f t="shared" si="9"/>
        <v>2.2580894021762066</v>
      </c>
      <c r="AT61" s="5">
        <f t="shared" si="10"/>
        <v>1.4765570286343865</v>
      </c>
      <c r="AU61" s="5"/>
      <c r="AV61" s="5"/>
      <c r="AW61" s="5"/>
      <c r="AX61" s="5">
        <f t="shared" si="34"/>
        <v>-0.56361260792345158</v>
      </c>
      <c r="AY61" s="5">
        <f t="shared" si="35"/>
        <v>-1.1568472116683459</v>
      </c>
      <c r="AZ61" s="14">
        <f t="shared" si="11"/>
        <v>76.325956430757273</v>
      </c>
      <c r="BA61" s="14">
        <f t="shared" si="12"/>
        <v>169.1843795943625</v>
      </c>
      <c r="BB61" s="5">
        <f t="shared" si="13"/>
        <v>2.6308074372811232</v>
      </c>
      <c r="BC61" s="5">
        <f t="shared" si="14"/>
        <v>1.647676989450362</v>
      </c>
      <c r="BD61" s="5"/>
      <c r="BE61" s="5"/>
      <c r="BF61" s="5"/>
      <c r="BG61" s="5">
        <f t="shared" si="36"/>
        <v>-0.85713096238810427</v>
      </c>
      <c r="BH61" s="5">
        <f t="shared" si="37"/>
        <v>-1.6809112203071341</v>
      </c>
      <c r="BI61" s="14">
        <f t="shared" si="15"/>
        <v>76.032438076292621</v>
      </c>
      <c r="BJ61" s="14">
        <f t="shared" si="16"/>
        <v>168.66031558572371</v>
      </c>
      <c r="BK61" s="5">
        <f t="shared" si="17"/>
        <v>3.0052494556066773</v>
      </c>
      <c r="BL61" s="5">
        <f t="shared" si="18"/>
        <v>1.9523322583317162</v>
      </c>
      <c r="BM61" s="5"/>
      <c r="BN61" s="5"/>
      <c r="BO61" s="29"/>
      <c r="BP61" s="5">
        <f t="shared" si="38"/>
        <v>77.372139088203397</v>
      </c>
      <c r="BQ61" s="5">
        <f t="shared" si="39"/>
        <v>171.87454039415849</v>
      </c>
      <c r="BR61" s="5">
        <f t="shared" si="19"/>
        <v>1.2961898917930272</v>
      </c>
      <c r="BS61" s="5">
        <f t="shared" si="20"/>
        <v>8.3799966251051641E-2</v>
      </c>
    </row>
    <row r="62" spans="1:71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8">
        <v>2427500</v>
      </c>
      <c r="H62" s="3">
        <v>43866</v>
      </c>
      <c r="I62" s="2">
        <v>60</v>
      </c>
      <c r="J62" s="1">
        <v>79.027405000000002</v>
      </c>
      <c r="K62" s="1">
        <v>173.677887</v>
      </c>
      <c r="L62" s="5">
        <f t="shared" si="21"/>
        <v>78.028952590133372</v>
      </c>
      <c r="M62" s="5">
        <f t="shared" si="22"/>
        <v>171.50339987262115</v>
      </c>
      <c r="N62" s="5">
        <f t="shared" si="23"/>
        <v>1.2634255292409384</v>
      </c>
      <c r="O62" s="5">
        <f t="shared" si="0"/>
        <v>1.2520230208574872</v>
      </c>
      <c r="P62" s="1"/>
      <c r="Q62" s="1"/>
      <c r="R62" s="29"/>
      <c r="S62" s="5">
        <f t="shared" si="24"/>
        <v>77.679041734533016</v>
      </c>
      <c r="T62" s="5">
        <f t="shared" si="25"/>
        <v>171.08502452968494</v>
      </c>
      <c r="U62" s="5">
        <f t="shared" si="26"/>
        <v>1.7061970660266348</v>
      </c>
      <c r="V62" s="5">
        <f t="shared" si="1"/>
        <v>1.492914564486298</v>
      </c>
      <c r="W62" s="5"/>
      <c r="X62" s="5"/>
      <c r="Y62" s="29"/>
      <c r="Z62" s="5">
        <f t="shared" si="27"/>
        <v>77.563952521274388</v>
      </c>
      <c r="AA62" s="5">
        <f t="shared" si="28"/>
        <v>171.09608614331697</v>
      </c>
      <c r="AB62" s="5">
        <f t="shared" si="2"/>
        <v>1.8518290948888096</v>
      </c>
      <c r="AC62" s="5">
        <f t="shared" si="29"/>
        <v>1.4865455247524009</v>
      </c>
      <c r="AD62" s="5"/>
      <c r="AE62" s="5"/>
      <c r="AF62" s="5">
        <f t="shared" si="30"/>
        <v>4.0204044394002283E-2</v>
      </c>
      <c r="AG62" s="5">
        <f t="shared" si="31"/>
        <v>-0.41764944779626784</v>
      </c>
      <c r="AH62" s="14">
        <f t="shared" si="3"/>
        <v>77.60415656566839</v>
      </c>
      <c r="AI62" s="14">
        <f t="shared" si="4"/>
        <v>170.6784366955207</v>
      </c>
      <c r="AJ62" s="5">
        <f t="shared" si="5"/>
        <v>1.8009555474225829</v>
      </c>
      <c r="AK62" s="5">
        <f t="shared" si="6"/>
        <v>1.7270191135382111</v>
      </c>
      <c r="AL62" s="5"/>
      <c r="AM62" s="5"/>
      <c r="AN62" s="5"/>
      <c r="AO62" s="5">
        <f t="shared" si="32"/>
        <v>-3.4988368993965235E-2</v>
      </c>
      <c r="AP62" s="5">
        <f t="shared" si="33"/>
        <v>-0.45815183566982642</v>
      </c>
      <c r="AQ62" s="14">
        <f t="shared" si="7"/>
        <v>77.528964152280423</v>
      </c>
      <c r="AR62" s="14">
        <f t="shared" si="8"/>
        <v>170.63793430764713</v>
      </c>
      <c r="AS62" s="5">
        <f t="shared" si="9"/>
        <v>1.8961028110686142</v>
      </c>
      <c r="AT62" s="5">
        <f t="shared" si="10"/>
        <v>1.7503395192462641</v>
      </c>
      <c r="AU62" s="5"/>
      <c r="AV62" s="5"/>
      <c r="AW62" s="5"/>
      <c r="AX62" s="5">
        <f t="shared" si="34"/>
        <v>-6.5143671907474388E-3</v>
      </c>
      <c r="AY62" s="5">
        <f t="shared" si="35"/>
        <v>-0.29657926463883599</v>
      </c>
      <c r="AZ62" s="14">
        <f t="shared" si="11"/>
        <v>77.557438154083641</v>
      </c>
      <c r="BA62" s="14">
        <f t="shared" si="12"/>
        <v>170.79950687867813</v>
      </c>
      <c r="BB62" s="5">
        <f t="shared" si="13"/>
        <v>1.8600722697605474</v>
      </c>
      <c r="BC62" s="5">
        <f t="shared" si="14"/>
        <v>1.6573095003866949</v>
      </c>
      <c r="BD62" s="5"/>
      <c r="BE62" s="5"/>
      <c r="BF62" s="5"/>
      <c r="BG62" s="5">
        <f t="shared" si="36"/>
        <v>0.44465631584640281</v>
      </c>
      <c r="BH62" s="5">
        <f t="shared" si="37"/>
        <v>0.38949375364713223</v>
      </c>
      <c r="BI62" s="14">
        <f t="shared" si="15"/>
        <v>78.008608837120789</v>
      </c>
      <c r="BJ62" s="14">
        <f t="shared" si="16"/>
        <v>171.48557989696411</v>
      </c>
      <c r="BK62" s="5">
        <f t="shared" si="17"/>
        <v>1.2891681852380352</v>
      </c>
      <c r="BL62" s="5">
        <f t="shared" si="18"/>
        <v>1.2622833804028759</v>
      </c>
      <c r="BM62" s="5"/>
      <c r="BN62" s="5"/>
      <c r="BO62" s="29"/>
      <c r="BP62" s="5">
        <f t="shared" si="38"/>
        <v>77.626154066152552</v>
      </c>
      <c r="BQ62" s="5">
        <f t="shared" si="39"/>
        <v>171.91057829561888</v>
      </c>
      <c r="BR62" s="5">
        <f t="shared" si="19"/>
        <v>1.7731202661247072</v>
      </c>
      <c r="BS62" s="5">
        <f t="shared" si="20"/>
        <v>1.0175784234299914</v>
      </c>
    </row>
    <row r="63" spans="1:71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8">
        <v>3254500</v>
      </c>
      <c r="H63" s="3">
        <v>43867</v>
      </c>
      <c r="I63" s="2">
        <v>61</v>
      </c>
      <c r="J63" s="1">
        <v>79.951774999999998</v>
      </c>
      <c r="K63" s="1">
        <v>173.137924</v>
      </c>
      <c r="L63" s="5">
        <f t="shared" si="21"/>
        <v>78.877637138520001</v>
      </c>
      <c r="M63" s="5">
        <f t="shared" si="22"/>
        <v>173.35171393089317</v>
      </c>
      <c r="N63" s="5">
        <f t="shared" si="23"/>
        <v>1.3434821947104953</v>
      </c>
      <c r="O63" s="5">
        <f t="shared" si="0"/>
        <v>0.12347955084246635</v>
      </c>
      <c r="P63" s="1"/>
      <c r="Q63" s="1"/>
      <c r="R63" s="29"/>
      <c r="S63" s="5">
        <f t="shared" si="24"/>
        <v>78.555477857086558</v>
      </c>
      <c r="T63" s="5">
        <f t="shared" si="25"/>
        <v>172.77038513538974</v>
      </c>
      <c r="U63" s="5">
        <f t="shared" si="26"/>
        <v>1.7464241949768342</v>
      </c>
      <c r="V63" s="5">
        <f t="shared" si="1"/>
        <v>0.2122809700607553</v>
      </c>
      <c r="W63" s="5"/>
      <c r="X63" s="5"/>
      <c r="Y63" s="29"/>
      <c r="Z63" s="5">
        <f t="shared" si="27"/>
        <v>78.222506136700929</v>
      </c>
      <c r="AA63" s="5">
        <f t="shared" si="28"/>
        <v>172.25789652882435</v>
      </c>
      <c r="AB63" s="5">
        <f t="shared" si="2"/>
        <v>2.162889896189383</v>
      </c>
      <c r="AC63" s="5">
        <f t="shared" si="29"/>
        <v>0.50828117309276011</v>
      </c>
      <c r="AD63" s="5"/>
      <c r="AE63" s="5"/>
      <c r="AF63" s="5">
        <f t="shared" si="30"/>
        <v>0.13295648004888311</v>
      </c>
      <c r="AG63" s="5">
        <f t="shared" si="31"/>
        <v>-0.18073047280072072</v>
      </c>
      <c r="AH63" s="14">
        <f t="shared" si="3"/>
        <v>78.355462616749818</v>
      </c>
      <c r="AI63" s="14">
        <f t="shared" si="4"/>
        <v>172.07716605602363</v>
      </c>
      <c r="AJ63" s="5">
        <f t="shared" si="5"/>
        <v>1.9965940509140407</v>
      </c>
      <c r="AK63" s="5">
        <f t="shared" si="6"/>
        <v>0.61266643348245864</v>
      </c>
      <c r="AL63" s="5"/>
      <c r="AM63" s="5"/>
      <c r="AN63" s="5"/>
      <c r="AO63" s="5">
        <f t="shared" si="32"/>
        <v>0.13839712711116137</v>
      </c>
      <c r="AP63" s="5">
        <f t="shared" si="33"/>
        <v>-5.3161280375524866E-2</v>
      </c>
      <c r="AQ63" s="14">
        <f t="shared" si="7"/>
        <v>78.360903263812091</v>
      </c>
      <c r="AR63" s="14">
        <f t="shared" si="8"/>
        <v>172.20473524844883</v>
      </c>
      <c r="AS63" s="5">
        <f t="shared" si="9"/>
        <v>1.9897891400008405</v>
      </c>
      <c r="AT63" s="5">
        <f t="shared" si="10"/>
        <v>0.53898575770792478</v>
      </c>
      <c r="AU63" s="5"/>
      <c r="AV63" s="5"/>
      <c r="AW63" s="5"/>
      <c r="AX63" s="5">
        <f t="shared" si="34"/>
        <v>0.29276622498703248</v>
      </c>
      <c r="AY63" s="5">
        <f t="shared" si="35"/>
        <v>0.35969607792696112</v>
      </c>
      <c r="AZ63" s="14">
        <f t="shared" si="11"/>
        <v>78.515272361687963</v>
      </c>
      <c r="BA63" s="14">
        <f t="shared" si="12"/>
        <v>172.61759260675132</v>
      </c>
      <c r="BB63" s="5">
        <f t="shared" si="13"/>
        <v>1.7967113779675752</v>
      </c>
      <c r="BC63" s="5">
        <f t="shared" si="14"/>
        <v>0.3005299943695075</v>
      </c>
      <c r="BD63" s="5"/>
      <c r="BE63" s="5"/>
      <c r="BF63" s="5"/>
      <c r="BG63" s="5">
        <f t="shared" si="36"/>
        <v>0.62646902048952047</v>
      </c>
      <c r="BH63" s="5">
        <f t="shared" si="37"/>
        <v>1.0459628907283427</v>
      </c>
      <c r="BI63" s="14">
        <f t="shared" si="15"/>
        <v>78.848975157190452</v>
      </c>
      <c r="BJ63" s="14">
        <f t="shared" si="16"/>
        <v>173.30385941955268</v>
      </c>
      <c r="BK63" s="5">
        <f t="shared" si="17"/>
        <v>1.379331281650152</v>
      </c>
      <c r="BL63" s="5">
        <f t="shared" si="18"/>
        <v>9.5840019170312832E-2</v>
      </c>
      <c r="BM63" s="5"/>
      <c r="BN63" s="5"/>
      <c r="BO63" s="29"/>
      <c r="BP63" s="5">
        <f t="shared" si="38"/>
        <v>77.976466799614414</v>
      </c>
      <c r="BQ63" s="5">
        <f t="shared" si="39"/>
        <v>172.35240547171418</v>
      </c>
      <c r="BR63" s="5">
        <f t="shared" si="19"/>
        <v>2.4706245738579087</v>
      </c>
      <c r="BS63" s="5">
        <f t="shared" si="20"/>
        <v>0.45369524488801199</v>
      </c>
    </row>
    <row r="64" spans="1:71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8">
        <v>2399700</v>
      </c>
      <c r="H64" s="3">
        <v>43868</v>
      </c>
      <c r="I64" s="2">
        <v>62</v>
      </c>
      <c r="J64" s="1">
        <v>78.865020999999999</v>
      </c>
      <c r="K64" s="1">
        <v>172.08738700000001</v>
      </c>
      <c r="L64" s="5">
        <f t="shared" si="21"/>
        <v>79.790654320777989</v>
      </c>
      <c r="M64" s="5">
        <f t="shared" si="22"/>
        <v>173.16999248963396</v>
      </c>
      <c r="N64" s="5">
        <f t="shared" si="23"/>
        <v>1.1736931139319551</v>
      </c>
      <c r="O64" s="5">
        <f t="shared" si="0"/>
        <v>0.62910217216207054</v>
      </c>
      <c r="P64" s="1"/>
      <c r="Q64" s="1"/>
      <c r="R64" s="29"/>
      <c r="S64" s="5">
        <f t="shared" si="24"/>
        <v>79.463070999980289</v>
      </c>
      <c r="T64" s="5">
        <f t="shared" si="25"/>
        <v>173.00928539738641</v>
      </c>
      <c r="U64" s="5">
        <f t="shared" si="26"/>
        <v>0.75832097981726287</v>
      </c>
      <c r="V64" s="5">
        <f t="shared" si="1"/>
        <v>0.53571526272660519</v>
      </c>
      <c r="W64" s="5"/>
      <c r="X64" s="5"/>
      <c r="Y64" s="29"/>
      <c r="Z64" s="5">
        <f t="shared" si="27"/>
        <v>79.000677125185518</v>
      </c>
      <c r="AA64" s="5">
        <f t="shared" si="28"/>
        <v>172.65390889085342</v>
      </c>
      <c r="AB64" s="5">
        <f t="shared" si="2"/>
        <v>0.17201051044609464</v>
      </c>
      <c r="AC64" s="5">
        <f t="shared" si="29"/>
        <v>0.32920593468794351</v>
      </c>
      <c r="AD64" s="5"/>
      <c r="AE64" s="5"/>
      <c r="AF64" s="5">
        <f t="shared" si="30"/>
        <v>0.22973865631423906</v>
      </c>
      <c r="AG64" s="5">
        <f t="shared" si="31"/>
        <v>-9.4219047576252296E-2</v>
      </c>
      <c r="AH64" s="14">
        <f t="shared" si="3"/>
        <v>79.230415781499758</v>
      </c>
      <c r="AI64" s="14">
        <f t="shared" si="4"/>
        <v>172.55968984327717</v>
      </c>
      <c r="AJ64" s="5">
        <f t="shared" si="5"/>
        <v>0.46331666037311947</v>
      </c>
      <c r="AK64" s="5">
        <f t="shared" si="6"/>
        <v>0.27445523551192202</v>
      </c>
      <c r="AL64" s="5"/>
      <c r="AM64" s="5"/>
      <c r="AN64" s="5"/>
      <c r="AO64" s="5">
        <f t="shared" si="32"/>
        <v>0.29834059245451838</v>
      </c>
      <c r="AP64" s="5">
        <f t="shared" si="33"/>
        <v>5.9132130225623539E-2</v>
      </c>
      <c r="AQ64" s="14">
        <f t="shared" si="7"/>
        <v>79.299017717640041</v>
      </c>
      <c r="AR64" s="14">
        <f t="shared" si="8"/>
        <v>172.71304102107905</v>
      </c>
      <c r="AS64" s="5">
        <f t="shared" si="9"/>
        <v>0.5503031789467755</v>
      </c>
      <c r="AT64" s="5">
        <f t="shared" si="10"/>
        <v>0.36356762223314093</v>
      </c>
      <c r="AU64" s="5"/>
      <c r="AV64" s="5"/>
      <c r="AW64" s="5"/>
      <c r="AX64" s="5">
        <f t="shared" si="34"/>
        <v>0.51119836856093315</v>
      </c>
      <c r="AY64" s="5">
        <f t="shared" si="35"/>
        <v>0.37603840577290959</v>
      </c>
      <c r="AZ64" s="14">
        <f t="shared" si="11"/>
        <v>79.511875493746459</v>
      </c>
      <c r="BA64" s="14">
        <f t="shared" si="12"/>
        <v>173.02994729662632</v>
      </c>
      <c r="BB64" s="5">
        <f t="shared" si="13"/>
        <v>0.82020455398909997</v>
      </c>
      <c r="BC64" s="5">
        <f t="shared" si="14"/>
        <v>0.54772189470592125</v>
      </c>
      <c r="BD64" s="5"/>
      <c r="BE64" s="5"/>
      <c r="BF64" s="5"/>
      <c r="BG64" s="5">
        <f t="shared" si="36"/>
        <v>0.75541569328532909</v>
      </c>
      <c r="BH64" s="5">
        <f t="shared" si="37"/>
        <v>0.49350494133395983</v>
      </c>
      <c r="BI64" s="14">
        <f t="shared" si="15"/>
        <v>79.756092818470847</v>
      </c>
      <c r="BJ64" s="14">
        <f t="shared" si="16"/>
        <v>173.14741383218737</v>
      </c>
      <c r="BK64" s="5">
        <f t="shared" si="17"/>
        <v>1.1298695000294854</v>
      </c>
      <c r="BL64" s="5">
        <f t="shared" si="18"/>
        <v>0.61598171177261318</v>
      </c>
      <c r="BM64" s="5"/>
      <c r="BN64" s="5"/>
      <c r="BO64" s="29"/>
      <c r="BP64" s="5">
        <f t="shared" si="38"/>
        <v>78.470293849710814</v>
      </c>
      <c r="BQ64" s="5">
        <f t="shared" si="39"/>
        <v>172.54878510378563</v>
      </c>
      <c r="BR64" s="5">
        <f t="shared" si="19"/>
        <v>0.50050978911066946</v>
      </c>
      <c r="BS64" s="5">
        <f t="shared" si="20"/>
        <v>0.26811849016315548</v>
      </c>
    </row>
    <row r="65" spans="1:71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8">
        <v>2948500</v>
      </c>
      <c r="H65" s="3">
        <v>43871</v>
      </c>
      <c r="I65" s="2">
        <v>63</v>
      </c>
      <c r="J65" s="1">
        <v>79.239593999999997</v>
      </c>
      <c r="K65" s="1">
        <v>173.72699</v>
      </c>
      <c r="L65" s="5">
        <f t="shared" si="21"/>
        <v>79.003865998116694</v>
      </c>
      <c r="M65" s="5">
        <f t="shared" si="22"/>
        <v>172.2497778234451</v>
      </c>
      <c r="N65" s="5">
        <f t="shared" si="23"/>
        <v>0.29748764472884903</v>
      </c>
      <c r="O65" s="5">
        <f t="shared" si="0"/>
        <v>0.85030666596761972</v>
      </c>
      <c r="P65" s="1"/>
      <c r="Q65" s="1"/>
      <c r="R65" s="29"/>
      <c r="S65" s="5">
        <f t="shared" si="24"/>
        <v>79.074338499993104</v>
      </c>
      <c r="T65" s="5">
        <f t="shared" si="25"/>
        <v>172.41005143908524</v>
      </c>
      <c r="U65" s="5">
        <f t="shared" si="26"/>
        <v>0.20855167431434962</v>
      </c>
      <c r="V65" s="5">
        <f t="shared" si="1"/>
        <v>0.75805064078688289</v>
      </c>
      <c r="W65" s="5"/>
      <c r="X65" s="5"/>
      <c r="Y65" s="29"/>
      <c r="Z65" s="5">
        <f t="shared" si="27"/>
        <v>78.939631868852047</v>
      </c>
      <c r="AA65" s="5">
        <f t="shared" si="28"/>
        <v>172.3989740399694</v>
      </c>
      <c r="AB65" s="5">
        <f t="shared" si="2"/>
        <v>0.3785508178499124</v>
      </c>
      <c r="AC65" s="5">
        <f t="shared" si="29"/>
        <v>0.76442696671979282</v>
      </c>
      <c r="AD65" s="5"/>
      <c r="AE65" s="5"/>
      <c r="AF65" s="5">
        <f t="shared" si="30"/>
        <v>0.18612106941708242</v>
      </c>
      <c r="AG65" s="5">
        <f t="shared" si="31"/>
        <v>-0.11832641807241634</v>
      </c>
      <c r="AH65" s="14">
        <f t="shared" si="3"/>
        <v>79.12575293826913</v>
      </c>
      <c r="AI65" s="14">
        <f t="shared" si="4"/>
        <v>172.28064762189697</v>
      </c>
      <c r="AJ65" s="5">
        <f t="shared" si="5"/>
        <v>0.14366689174463276</v>
      </c>
      <c r="AK65" s="5">
        <f t="shared" si="6"/>
        <v>0.83253752229462197</v>
      </c>
      <c r="AL65" s="5"/>
      <c r="AM65" s="5"/>
      <c r="AN65" s="5"/>
      <c r="AO65" s="5">
        <f t="shared" si="32"/>
        <v>0.20849413025752084</v>
      </c>
      <c r="AP65" s="5">
        <f t="shared" si="33"/>
        <v>-1.9384615051785486E-2</v>
      </c>
      <c r="AQ65" s="14">
        <f t="shared" si="7"/>
        <v>79.148125999109567</v>
      </c>
      <c r="AR65" s="14">
        <f t="shared" si="8"/>
        <v>172.37958942491761</v>
      </c>
      <c r="AS65" s="5">
        <f t="shared" si="9"/>
        <v>0.11543219276266084</v>
      </c>
      <c r="AT65" s="5">
        <f t="shared" si="10"/>
        <v>0.7755850573836508</v>
      </c>
      <c r="AU65" s="5"/>
      <c r="AV65" s="5"/>
      <c r="AW65" s="5"/>
      <c r="AX65" s="5">
        <f t="shared" si="34"/>
        <v>0.25368873735845093</v>
      </c>
      <c r="AY65" s="5">
        <f t="shared" si="35"/>
        <v>9.2100440277294623E-2</v>
      </c>
      <c r="AZ65" s="14">
        <f t="shared" si="11"/>
        <v>79.193320606210492</v>
      </c>
      <c r="BA65" s="14">
        <f t="shared" si="12"/>
        <v>172.49107448024671</v>
      </c>
      <c r="BB65" s="5">
        <f t="shared" si="13"/>
        <v>5.839680827933727E-2</v>
      </c>
      <c r="BC65" s="5">
        <f t="shared" si="14"/>
        <v>0.71141249828440101</v>
      </c>
      <c r="BD65" s="5"/>
      <c r="BE65" s="5"/>
      <c r="BF65" s="5"/>
      <c r="BG65" s="5">
        <f t="shared" si="36"/>
        <v>6.1423886109348347E-2</v>
      </c>
      <c r="BH65" s="5">
        <f t="shared" si="37"/>
        <v>-0.14266888205131667</v>
      </c>
      <c r="BI65" s="14">
        <f t="shared" si="15"/>
        <v>79.001055754961399</v>
      </c>
      <c r="BJ65" s="14">
        <f t="shared" si="16"/>
        <v>172.25630515791809</v>
      </c>
      <c r="BK65" s="5">
        <f t="shared" si="17"/>
        <v>0.3010341585528537</v>
      </c>
      <c r="BL65" s="5">
        <f t="shared" si="18"/>
        <v>0.84654942912549647</v>
      </c>
      <c r="BM65" s="5"/>
      <c r="BN65" s="5"/>
      <c r="BO65" s="29"/>
      <c r="BP65" s="5">
        <f t="shared" si="38"/>
        <v>78.568975637283117</v>
      </c>
      <c r="BQ65" s="5">
        <f t="shared" si="39"/>
        <v>172.43343557783925</v>
      </c>
      <c r="BR65" s="5">
        <f t="shared" si="19"/>
        <v>0.8463172624494768</v>
      </c>
      <c r="BS65" s="5">
        <f t="shared" si="20"/>
        <v>0.74459036109516019</v>
      </c>
    </row>
    <row r="66" spans="1:71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8">
        <v>2950800</v>
      </c>
      <c r="H66" s="3">
        <v>43872</v>
      </c>
      <c r="I66" s="2">
        <v>64</v>
      </c>
      <c r="J66" s="1">
        <v>78.761520000000004</v>
      </c>
      <c r="K66" s="1">
        <v>175.88691700000001</v>
      </c>
      <c r="L66" s="5">
        <f t="shared" si="21"/>
        <v>79.204234799717497</v>
      </c>
      <c r="M66" s="5">
        <f t="shared" si="22"/>
        <v>173.50540817351674</v>
      </c>
      <c r="N66" s="5">
        <f t="shared" si="23"/>
        <v>0.56209529693877514</v>
      </c>
      <c r="O66" s="5">
        <f t="shared" si="0"/>
        <v>1.3539999831160094</v>
      </c>
      <c r="P66" s="1"/>
      <c r="Q66" s="1"/>
      <c r="R66" s="29"/>
      <c r="S66" s="5">
        <f t="shared" si="24"/>
        <v>79.181754574997584</v>
      </c>
      <c r="T66" s="5">
        <f t="shared" si="25"/>
        <v>173.26606150367982</v>
      </c>
      <c r="U66" s="5">
        <f t="shared" si="26"/>
        <v>0.53355315514172286</v>
      </c>
      <c r="V66" s="5">
        <f t="shared" si="1"/>
        <v>1.4900798427890967</v>
      </c>
      <c r="W66" s="5"/>
      <c r="X66" s="5"/>
      <c r="Y66" s="29"/>
      <c r="Z66" s="5">
        <f t="shared" si="27"/>
        <v>79.074614827868629</v>
      </c>
      <c r="AA66" s="5">
        <f t="shared" si="28"/>
        <v>172.99658122198321</v>
      </c>
      <c r="AB66" s="5">
        <f t="shared" si="2"/>
        <v>0.3975225819265864</v>
      </c>
      <c r="AC66" s="5">
        <f t="shared" si="29"/>
        <v>1.6432920806820468</v>
      </c>
      <c r="AD66" s="5"/>
      <c r="AE66" s="5"/>
      <c r="AF66" s="5">
        <f t="shared" si="30"/>
        <v>0.17845035285700744</v>
      </c>
      <c r="AG66" s="5">
        <f t="shared" si="31"/>
        <v>-1.0936378059483415E-2</v>
      </c>
      <c r="AH66" s="14">
        <f t="shared" si="3"/>
        <v>79.253065180725642</v>
      </c>
      <c r="AI66" s="14">
        <f t="shared" si="4"/>
        <v>172.98564484392372</v>
      </c>
      <c r="AJ66" s="5">
        <f t="shared" si="5"/>
        <v>0.62409306057785252</v>
      </c>
      <c r="AK66" s="5">
        <f t="shared" si="6"/>
        <v>1.6495099269244047</v>
      </c>
      <c r="AL66" s="5"/>
      <c r="AM66" s="5"/>
      <c r="AN66" s="5"/>
      <c r="AO66" s="5">
        <f t="shared" si="32"/>
        <v>0.19011633744728626</v>
      </c>
      <c r="AP66" s="5">
        <f t="shared" si="33"/>
        <v>0.13486333421461166</v>
      </c>
      <c r="AQ66" s="14">
        <f t="shared" si="7"/>
        <v>79.264731165315922</v>
      </c>
      <c r="AR66" s="14">
        <f t="shared" si="8"/>
        <v>173.13144455619781</v>
      </c>
      <c r="AS66" s="5">
        <f t="shared" si="9"/>
        <v>0.63890484251182256</v>
      </c>
      <c r="AT66" s="5">
        <f t="shared" si="10"/>
        <v>1.5666159205020374</v>
      </c>
      <c r="AU66" s="5"/>
      <c r="AV66" s="5"/>
      <c r="AW66" s="5"/>
      <c r="AX66" s="5">
        <f t="shared" si="34"/>
        <v>0.20027113710461017</v>
      </c>
      <c r="AY66" s="5">
        <f t="shared" si="35"/>
        <v>0.31957847405872347</v>
      </c>
      <c r="AZ66" s="14">
        <f t="shared" si="11"/>
        <v>79.274885964973237</v>
      </c>
      <c r="BA66" s="14">
        <f t="shared" si="12"/>
        <v>173.31615969604192</v>
      </c>
      <c r="BB66" s="5">
        <f t="shared" si="13"/>
        <v>0.65179794012765657</v>
      </c>
      <c r="BC66" s="5">
        <f t="shared" si="14"/>
        <v>1.4615966598346193</v>
      </c>
      <c r="BD66" s="5"/>
      <c r="BE66" s="5"/>
      <c r="BF66" s="5"/>
      <c r="BG66" s="5">
        <f t="shared" si="36"/>
        <v>0.12394909808049741</v>
      </c>
      <c r="BH66" s="5">
        <f t="shared" si="37"/>
        <v>0.48656577240403515</v>
      </c>
      <c r="BI66" s="14">
        <f t="shared" si="15"/>
        <v>79.198563925949131</v>
      </c>
      <c r="BJ66" s="14">
        <f t="shared" si="16"/>
        <v>173.48314699438725</v>
      </c>
      <c r="BK66" s="5">
        <f t="shared" si="17"/>
        <v>0.55489524065701923</v>
      </c>
      <c r="BL66" s="5">
        <f t="shared" si="18"/>
        <v>1.3666565123844634</v>
      </c>
      <c r="BM66" s="5"/>
      <c r="BN66" s="5"/>
      <c r="BO66" s="29"/>
      <c r="BP66" s="5">
        <f t="shared" si="38"/>
        <v>78.736630227962337</v>
      </c>
      <c r="BQ66" s="5">
        <f t="shared" si="39"/>
        <v>172.75682418337945</v>
      </c>
      <c r="BR66" s="5">
        <f t="shared" si="19"/>
        <v>3.1601436891603302E-2</v>
      </c>
      <c r="BS66" s="5">
        <f t="shared" si="20"/>
        <v>1.7796052543354095</v>
      </c>
    </row>
    <row r="67" spans="1:71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8">
        <v>1985700</v>
      </c>
      <c r="H67" s="3">
        <v>43873</v>
      </c>
      <c r="I67" s="2">
        <v>65</v>
      </c>
      <c r="J67" s="1">
        <v>80.631927000000005</v>
      </c>
      <c r="K67" s="1">
        <v>177.879929</v>
      </c>
      <c r="L67" s="5">
        <f t="shared" si="21"/>
        <v>78.82792721995763</v>
      </c>
      <c r="M67" s="5">
        <f t="shared" si="22"/>
        <v>175.52969067602751</v>
      </c>
      <c r="N67" s="5">
        <f t="shared" si="23"/>
        <v>2.2373268842283465</v>
      </c>
      <c r="O67" s="5">
        <f t="shared" si="0"/>
        <v>1.3212498662356058</v>
      </c>
      <c r="P67" s="1"/>
      <c r="Q67" s="1"/>
      <c r="R67" s="29"/>
      <c r="S67" s="5">
        <f t="shared" si="24"/>
        <v>78.908602101249159</v>
      </c>
      <c r="T67" s="5">
        <f t="shared" si="25"/>
        <v>174.96961757628796</v>
      </c>
      <c r="U67" s="5">
        <f t="shared" si="26"/>
        <v>2.1372736121646279</v>
      </c>
      <c r="V67" s="5">
        <f t="shared" si="1"/>
        <v>1.6361100659715495</v>
      </c>
      <c r="W67" s="5"/>
      <c r="X67" s="5"/>
      <c r="Y67" s="29"/>
      <c r="Z67" s="5">
        <f t="shared" si="27"/>
        <v>78.933722155327757</v>
      </c>
      <c r="AA67" s="5">
        <f t="shared" si="28"/>
        <v>174.29723232209079</v>
      </c>
      <c r="AB67" s="5">
        <f t="shared" si="2"/>
        <v>2.1061196325771148</v>
      </c>
      <c r="AC67" s="5">
        <f t="shared" si="29"/>
        <v>2.014109572704637</v>
      </c>
      <c r="AD67" s="5"/>
      <c r="AE67" s="5"/>
      <c r="AF67" s="5">
        <f t="shared" si="30"/>
        <v>0.13054889904732553</v>
      </c>
      <c r="AG67" s="5">
        <f t="shared" si="31"/>
        <v>0.18580174366557706</v>
      </c>
      <c r="AH67" s="14">
        <f t="shared" si="3"/>
        <v>79.064271054375084</v>
      </c>
      <c r="AI67" s="14">
        <f t="shared" si="4"/>
        <v>174.48303406575636</v>
      </c>
      <c r="AJ67" s="5">
        <f t="shared" si="5"/>
        <v>1.9442124279442321</v>
      </c>
      <c r="AK67" s="5">
        <f t="shared" si="6"/>
        <v>1.9096561109171837</v>
      </c>
      <c r="AL67" s="5"/>
      <c r="AM67" s="5"/>
      <c r="AN67" s="5"/>
      <c r="AO67" s="5">
        <f t="shared" si="32"/>
        <v>0.10736408495024671</v>
      </c>
      <c r="AP67" s="5">
        <f t="shared" si="33"/>
        <v>0.42631027568785534</v>
      </c>
      <c r="AQ67" s="14">
        <f t="shared" si="7"/>
        <v>79.041086240278005</v>
      </c>
      <c r="AR67" s="14">
        <f t="shared" si="8"/>
        <v>174.72354259777865</v>
      </c>
      <c r="AS67" s="5">
        <f t="shared" si="9"/>
        <v>1.9729663160871733</v>
      </c>
      <c r="AT67" s="5">
        <f t="shared" si="10"/>
        <v>1.7744477524619193</v>
      </c>
      <c r="AU67" s="5"/>
      <c r="AV67" s="5"/>
      <c r="AW67" s="5"/>
      <c r="AX67" s="5">
        <f t="shared" si="34"/>
        <v>4.6747422764143245E-2</v>
      </c>
      <c r="AY67" s="5">
        <f t="shared" si="35"/>
        <v>0.76106115578071187</v>
      </c>
      <c r="AZ67" s="14">
        <f t="shared" si="11"/>
        <v>78.980469578091899</v>
      </c>
      <c r="BA67" s="14">
        <f t="shared" si="12"/>
        <v>175.0582934778715</v>
      </c>
      <c r="BB67" s="5">
        <f t="shared" si="13"/>
        <v>2.0481433141342453</v>
      </c>
      <c r="BC67" s="5">
        <f t="shared" si="14"/>
        <v>1.5862585160625418</v>
      </c>
      <c r="BD67" s="5"/>
      <c r="BE67" s="5"/>
      <c r="BF67" s="5"/>
      <c r="BG67" s="5">
        <f t="shared" si="36"/>
        <v>-0.10116640694766649</v>
      </c>
      <c r="BH67" s="5">
        <f t="shared" si="37"/>
        <v>1.1785383009520538</v>
      </c>
      <c r="BI67" s="14">
        <f t="shared" si="15"/>
        <v>78.832555748380088</v>
      </c>
      <c r="BJ67" s="14">
        <f t="shared" si="16"/>
        <v>175.47577062304285</v>
      </c>
      <c r="BK67" s="5">
        <f t="shared" si="17"/>
        <v>2.2315865669685864</v>
      </c>
      <c r="BL67" s="5">
        <f t="shared" si="18"/>
        <v>1.3515624783935887</v>
      </c>
      <c r="BM67" s="5"/>
      <c r="BN67" s="5"/>
      <c r="BO67" s="29"/>
      <c r="BP67" s="5">
        <f t="shared" si="38"/>
        <v>78.742852670971757</v>
      </c>
      <c r="BQ67" s="5">
        <f t="shared" si="39"/>
        <v>173.5393473875346</v>
      </c>
      <c r="BR67" s="5">
        <f t="shared" si="19"/>
        <v>2.3428366396703466</v>
      </c>
      <c r="BS67" s="5">
        <f t="shared" si="20"/>
        <v>2.440175030913915</v>
      </c>
    </row>
    <row r="68" spans="1:71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8">
        <v>2489000</v>
      </c>
      <c r="H68" s="3">
        <v>43874</v>
      </c>
      <c r="I68" s="2">
        <v>66</v>
      </c>
      <c r="J68" s="1">
        <v>80.057738999999998</v>
      </c>
      <c r="K68" s="1">
        <v>176.839249</v>
      </c>
      <c r="L68" s="5">
        <f t="shared" si="21"/>
        <v>80.361327032993643</v>
      </c>
      <c r="M68" s="5">
        <f t="shared" si="22"/>
        <v>177.52739325140413</v>
      </c>
      <c r="N68" s="5">
        <f t="shared" ref="N68:N131" si="40">ABS(J68-L68)/J68*100</f>
        <v>0.37921135019019792</v>
      </c>
      <c r="O68" s="5">
        <f t="shared" ref="O68:O131" si="41">ABS(K68-M68)/K68*100</f>
        <v>0.389135474899093</v>
      </c>
      <c r="P68" s="1"/>
      <c r="Q68" s="1"/>
      <c r="R68" s="29"/>
      <c r="S68" s="5">
        <f t="shared" si="24"/>
        <v>80.028763285437208</v>
      </c>
      <c r="T68" s="5">
        <f t="shared" si="25"/>
        <v>176.86132000170079</v>
      </c>
      <c r="U68" s="5">
        <f t="shared" ref="U68:U131" si="42">ABS($J68-S68)/$J68*100</f>
        <v>3.6193520982137961E-2</v>
      </c>
      <c r="V68" s="5">
        <f t="shared" ref="V68:V131" si="43">ABS($K68-T68)/$K68*100</f>
        <v>1.2480827545696356E-2</v>
      </c>
      <c r="W68" s="5"/>
      <c r="X68" s="5"/>
      <c r="Y68" s="29"/>
      <c r="Z68" s="5">
        <f t="shared" si="27"/>
        <v>79.697914335430269</v>
      </c>
      <c r="AA68" s="5">
        <f t="shared" si="28"/>
        <v>175.90944582714994</v>
      </c>
      <c r="AB68" s="5">
        <f t="shared" ref="AB68:AB131" si="44">ABS($J68-Z68)/$J68*100</f>
        <v>0.44945644114397071</v>
      </c>
      <c r="AC68" s="5">
        <f t="shared" ref="AC68:AC131" si="45">ABS($K68-AA68)/$K68*100</f>
        <v>0.52579004836763221</v>
      </c>
      <c r="AD68" s="5"/>
      <c r="AE68" s="5"/>
      <c r="AF68" s="5">
        <f t="shared" si="30"/>
        <v>0.22559539120560351</v>
      </c>
      <c r="AG68" s="5">
        <f t="shared" si="31"/>
        <v>0.39976350787461223</v>
      </c>
      <c r="AH68" s="14">
        <f t="shared" ref="AH68:AH131" si="46">$Z68+AF68</f>
        <v>79.923509726635871</v>
      </c>
      <c r="AI68" s="14">
        <f t="shared" ref="AI68:AI131" si="47">$AA68+AG68</f>
        <v>176.30920933502455</v>
      </c>
      <c r="AJ68" s="5">
        <f t="shared" ref="AJ68:AJ131" si="48">ABS($J68-AH68)/$J68*100</f>
        <v>0.167665581167771</v>
      </c>
      <c r="AK68" s="5">
        <f t="shared" ref="AK68:AK131" si="49">ABS($K68-AI68)/$K68*100</f>
        <v>0.29972965163149246</v>
      </c>
      <c r="AL68" s="5"/>
      <c r="AM68" s="5"/>
      <c r="AN68" s="5"/>
      <c r="AO68" s="5">
        <f t="shared" si="32"/>
        <v>0.27157110873831303</v>
      </c>
      <c r="AP68" s="5">
        <f t="shared" si="33"/>
        <v>0.72278608303067782</v>
      </c>
      <c r="AQ68" s="14">
        <f t="shared" ref="AQ68:AQ131" si="50">$Z68+AO68</f>
        <v>79.969485444168583</v>
      </c>
      <c r="AR68" s="14">
        <f t="shared" ref="AR68:AR131" si="51">$AA68+AP68</f>
        <v>176.63223191018062</v>
      </c>
      <c r="AS68" s="5">
        <f t="shared" ref="AS68:AS131" si="52">ABS($J68-AQ68)/$J68*100</f>
        <v>0.11023738233653411</v>
      </c>
      <c r="AT68" s="5">
        <f t="shared" ref="AT68:AT131" si="53">ABS($K68-AR68)/$K68*100</f>
        <v>0.11706512609051722</v>
      </c>
      <c r="AU68" s="5"/>
      <c r="AV68" s="5"/>
      <c r="AW68" s="5"/>
      <c r="AX68" s="5">
        <f t="shared" si="34"/>
        <v>0.36959756356640916</v>
      </c>
      <c r="AY68" s="5">
        <f t="shared" si="35"/>
        <v>1.144079712956007</v>
      </c>
      <c r="AZ68" s="14">
        <f t="shared" ref="AZ68:AZ131" si="54">$Z68+AX68</f>
        <v>80.067511898996685</v>
      </c>
      <c r="BA68" s="14">
        <f t="shared" ref="BA68:BA131" si="55">$AA68+AY68</f>
        <v>177.05352554010594</v>
      </c>
      <c r="BB68" s="5">
        <f t="shared" ref="BB68:BB131" si="56">ABS($J68-AZ68)/$J68*100</f>
        <v>1.2207313270097176E-2</v>
      </c>
      <c r="BC68" s="5">
        <f t="shared" ref="BC68:BC131" si="57">ABS($K68-BA68)/$K68*100</f>
        <v>0.12117023868719445</v>
      </c>
      <c r="BD68" s="5"/>
      <c r="BE68" s="5"/>
      <c r="BF68" s="5"/>
      <c r="BG68" s="5">
        <f t="shared" si="36"/>
        <v>0.63438839204498521</v>
      </c>
      <c r="BH68" s="5">
        <f t="shared" si="37"/>
        <v>1.5471622244430816</v>
      </c>
      <c r="BI68" s="14">
        <f t="shared" ref="BI68:BI131" si="58">$Z68+BG68</f>
        <v>80.332302727475252</v>
      </c>
      <c r="BJ68" s="14">
        <f t="shared" ref="BJ68:BJ131" si="59">$AA68+BH68</f>
        <v>177.45660805159301</v>
      </c>
      <c r="BK68" s="5">
        <f t="shared" ref="BK68:BK131" si="60">ABS($J68-BI68)/$J68*100</f>
        <v>0.34295713431933661</v>
      </c>
      <c r="BL68" s="5">
        <f t="shared" ref="BL68:BL131" si="61">ABS($K68-BJ68)/$K68*100</f>
        <v>0.34910748325617069</v>
      </c>
      <c r="BM68" s="5"/>
      <c r="BN68" s="5"/>
      <c r="BO68" s="29"/>
      <c r="BP68" s="5">
        <f t="shared" si="38"/>
        <v>79.215121253228816</v>
      </c>
      <c r="BQ68" s="5">
        <f t="shared" si="39"/>
        <v>174.62449279065095</v>
      </c>
      <c r="BR68" s="5">
        <f t="shared" ref="BR68:BR131" si="62">ABS($J68-BP68)/$J68*100</f>
        <v>1.0525125456905327</v>
      </c>
      <c r="BS68" s="5">
        <f t="shared" ref="BS68:BS131" si="63">ABS($K68-BQ68)/$K68*100</f>
        <v>1.2524121324158348</v>
      </c>
    </row>
    <row r="69" spans="1:71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8">
        <v>1818600</v>
      </c>
      <c r="H69" s="3">
        <v>43875</v>
      </c>
      <c r="I69" s="2">
        <v>67</v>
      </c>
      <c r="J69" s="1">
        <v>80.077461</v>
      </c>
      <c r="K69" s="1">
        <v>177.516693</v>
      </c>
      <c r="L69" s="5">
        <f t="shared" ref="L69:L132" si="64">0.85*J68+0.15*L68</f>
        <v>80.103277204949052</v>
      </c>
      <c r="M69" s="5">
        <f t="shared" ref="M69:M132" si="65">0.85*K68+0.15*M68</f>
        <v>176.94247063771061</v>
      </c>
      <c r="N69" s="5">
        <f t="shared" si="40"/>
        <v>3.2239040332525323E-2</v>
      </c>
      <c r="O69" s="5">
        <f t="shared" si="41"/>
        <v>0.32347513497752589</v>
      </c>
      <c r="P69" s="1"/>
      <c r="Q69" s="1"/>
      <c r="R69" s="29"/>
      <c r="S69" s="5">
        <f t="shared" ref="S69:S132" si="66">0.65*J68+0.35*S68</f>
        <v>80.04759749990302</v>
      </c>
      <c r="T69" s="5">
        <f t="shared" ref="T69:T132" si="67">0.65*K68+0.35*T68</f>
        <v>176.84697385059528</v>
      </c>
      <c r="U69" s="5">
        <f t="shared" si="42"/>
        <v>3.7293265450785935E-2</v>
      </c>
      <c r="V69" s="5">
        <f t="shared" si="43"/>
        <v>0.37727108255938918</v>
      </c>
      <c r="W69" s="5"/>
      <c r="X69" s="5"/>
      <c r="Y69" s="29"/>
      <c r="Z69" s="5">
        <f t="shared" ref="Z69:Z132" si="68">0.45*J68+0.55*Z68</f>
        <v>79.859835434486655</v>
      </c>
      <c r="AA69" s="5">
        <f t="shared" ref="AA69:AA132" si="69">0.45*K68+0.55*AA68</f>
        <v>176.32785725493247</v>
      </c>
      <c r="AB69" s="5">
        <f t="shared" si="44"/>
        <v>0.27176881334105307</v>
      </c>
      <c r="AC69" s="5">
        <f t="shared" si="45"/>
        <v>0.66970363461397719</v>
      </c>
      <c r="AD69" s="5"/>
      <c r="AE69" s="5"/>
      <c r="AF69" s="5">
        <f t="shared" ref="AF69:AF132" si="70">0.15*($Z69-$Z68) + (1-0.15)*AF68</f>
        <v>0.21604424738322084</v>
      </c>
      <c r="AG69" s="5">
        <f t="shared" ref="AG69:AG132" si="71">0.15*($AA69-$AA68) + (1-0.15)*AG68</f>
        <v>0.4025606958607999</v>
      </c>
      <c r="AH69" s="14">
        <f t="shared" si="46"/>
        <v>80.075879681869878</v>
      </c>
      <c r="AI69" s="14">
        <f t="shared" si="47"/>
        <v>176.73041795079328</v>
      </c>
      <c r="AJ69" s="5">
        <f t="shared" si="48"/>
        <v>1.974735600222377E-3</v>
      </c>
      <c r="AK69" s="5">
        <f t="shared" si="49"/>
        <v>0.44293020330585026</v>
      </c>
      <c r="AL69" s="5"/>
      <c r="AM69" s="5"/>
      <c r="AN69" s="5"/>
      <c r="AO69" s="5">
        <f t="shared" ref="AO69:AO132" si="72">0.25*($Z69-$Z68) + (1-0.25)*AO68</f>
        <v>0.24415860631783121</v>
      </c>
      <c r="AP69" s="5">
        <f t="shared" ref="AP69:AP132" si="73">0.25*($AA69-$AA68) + (1-0.25)*AP68</f>
        <v>0.64669241921864096</v>
      </c>
      <c r="AQ69" s="14">
        <f t="shared" si="50"/>
        <v>80.10399404080448</v>
      </c>
      <c r="AR69" s="14">
        <f t="shared" si="51"/>
        <v>176.97454967415112</v>
      </c>
      <c r="AS69" s="5">
        <f t="shared" si="52"/>
        <v>3.3134218384471982E-2</v>
      </c>
      <c r="AT69" s="5">
        <f t="shared" si="53"/>
        <v>0.30540413787951942</v>
      </c>
      <c r="AU69" s="5"/>
      <c r="AV69" s="5"/>
      <c r="AW69" s="5"/>
      <c r="AX69" s="5">
        <f t="shared" ref="AX69:AX132" si="74">0.45*($Z69-$Z68) + (1-0.45)*AX68</f>
        <v>0.27614315453689864</v>
      </c>
      <c r="AY69" s="5">
        <f t="shared" ref="AY69:AY132" si="75">0.45*($AA69-$AA68) + (1-0.45)*AY68</f>
        <v>0.81752898462794243</v>
      </c>
      <c r="AZ69" s="14">
        <f t="shared" si="54"/>
        <v>80.135978589023551</v>
      </c>
      <c r="BA69" s="14">
        <f t="shared" si="55"/>
        <v>177.14538623956042</v>
      </c>
      <c r="BB69" s="5">
        <f t="shared" si="56"/>
        <v>7.3076229306960491E-2</v>
      </c>
      <c r="BC69" s="5">
        <f t="shared" si="57"/>
        <v>0.20916723614245128</v>
      </c>
      <c r="BD69" s="5"/>
      <c r="BE69" s="5"/>
      <c r="BF69" s="5"/>
      <c r="BG69" s="5">
        <f t="shared" ref="BG69:BG132" si="76">0.85*($Z69-$Z68) + (1-0.85)*BG68</f>
        <v>0.23279119300467566</v>
      </c>
      <c r="BH69" s="5">
        <f t="shared" ref="BH69:BH132" si="77">0.85*($AA69-$AA68) + (1-0.85)*BH68</f>
        <v>0.58772404728161287</v>
      </c>
      <c r="BI69" s="14">
        <f t="shared" si="58"/>
        <v>80.092626627491327</v>
      </c>
      <c r="BJ69" s="14">
        <f t="shared" si="59"/>
        <v>176.91558130221409</v>
      </c>
      <c r="BK69" s="5">
        <f t="shared" si="60"/>
        <v>1.8938696734313146E-2</v>
      </c>
      <c r="BL69" s="5">
        <f t="shared" si="61"/>
        <v>0.33862263183660724</v>
      </c>
      <c r="BM69" s="5"/>
      <c r="BN69" s="5"/>
      <c r="BO69" s="29"/>
      <c r="BP69" s="5">
        <f t="shared" ref="BP69:BP132" si="78">0.25*J68+0.75*BP68</f>
        <v>79.425775689921608</v>
      </c>
      <c r="BQ69" s="5">
        <f t="shared" ref="BQ69:BQ132" si="79">0.25*K68+0.75*BQ68</f>
        <v>175.17818184298821</v>
      </c>
      <c r="BR69" s="5">
        <f t="shared" si="62"/>
        <v>0.81381864751979582</v>
      </c>
      <c r="BS69" s="5">
        <f t="shared" si="63"/>
        <v>1.3173471843641174</v>
      </c>
    </row>
    <row r="70" spans="1:71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8">
        <v>2464500</v>
      </c>
      <c r="H70" s="3">
        <v>43879</v>
      </c>
      <c r="I70" s="2">
        <v>68</v>
      </c>
      <c r="J70" s="1">
        <v>78.611198000000002</v>
      </c>
      <c r="K70" s="1">
        <v>176.151993</v>
      </c>
      <c r="L70" s="5">
        <f t="shared" si="64"/>
        <v>80.081333430742362</v>
      </c>
      <c r="M70" s="5">
        <f t="shared" si="65"/>
        <v>177.43055964565659</v>
      </c>
      <c r="N70" s="5">
        <f t="shared" si="40"/>
        <v>1.8701348766397885</v>
      </c>
      <c r="O70" s="5">
        <f t="shared" si="41"/>
        <v>0.72583149579044615</v>
      </c>
      <c r="P70" s="1"/>
      <c r="Q70" s="1"/>
      <c r="R70" s="29"/>
      <c r="S70" s="5">
        <f t="shared" si="66"/>
        <v>80.067008774966055</v>
      </c>
      <c r="T70" s="5">
        <f t="shared" si="67"/>
        <v>177.28229129770835</v>
      </c>
      <c r="U70" s="5">
        <f t="shared" si="42"/>
        <v>1.8519127198214862</v>
      </c>
      <c r="V70" s="5">
        <f t="shared" si="43"/>
        <v>0.64166080579533968</v>
      </c>
      <c r="W70" s="5"/>
      <c r="X70" s="5"/>
      <c r="Y70" s="29"/>
      <c r="Z70" s="5">
        <f t="shared" si="68"/>
        <v>79.957766938967666</v>
      </c>
      <c r="AA70" s="5">
        <f t="shared" si="69"/>
        <v>176.86283334021286</v>
      </c>
      <c r="AB70" s="5">
        <f t="shared" si="44"/>
        <v>1.7129479937039811</v>
      </c>
      <c r="AC70" s="5">
        <f t="shared" si="45"/>
        <v>0.40353806284374788</v>
      </c>
      <c r="AD70" s="5"/>
      <c r="AE70" s="5"/>
      <c r="AF70" s="5">
        <f t="shared" si="70"/>
        <v>0.19832733594788932</v>
      </c>
      <c r="AG70" s="5">
        <f t="shared" si="71"/>
        <v>0.42242300427373858</v>
      </c>
      <c r="AH70" s="14">
        <f t="shared" si="46"/>
        <v>80.15609427491556</v>
      </c>
      <c r="AI70" s="14">
        <f t="shared" si="47"/>
        <v>177.28525634448658</v>
      </c>
      <c r="AJ70" s="5">
        <f t="shared" si="48"/>
        <v>1.9652369054540528</v>
      </c>
      <c r="AK70" s="5">
        <f t="shared" si="49"/>
        <v>0.64334403783133987</v>
      </c>
      <c r="AL70" s="5"/>
      <c r="AM70" s="5"/>
      <c r="AN70" s="5"/>
      <c r="AO70" s="5">
        <f t="shared" si="72"/>
        <v>0.2076018308586261</v>
      </c>
      <c r="AP70" s="5">
        <f t="shared" si="73"/>
        <v>0.61876333573407849</v>
      </c>
      <c r="AQ70" s="14">
        <f t="shared" si="50"/>
        <v>80.165368769826287</v>
      </c>
      <c r="AR70" s="14">
        <f t="shared" si="51"/>
        <v>177.48159667594695</v>
      </c>
      <c r="AS70" s="5">
        <f t="shared" si="52"/>
        <v>1.9770348364698442</v>
      </c>
      <c r="AT70" s="5">
        <f t="shared" si="53"/>
        <v>0.75480478721971744</v>
      </c>
      <c r="AU70" s="5"/>
      <c r="AV70" s="5"/>
      <c r="AW70" s="5"/>
      <c r="AX70" s="5">
        <f t="shared" si="74"/>
        <v>0.19594791201174908</v>
      </c>
      <c r="AY70" s="5">
        <f t="shared" si="75"/>
        <v>0.69038017992154432</v>
      </c>
      <c r="AZ70" s="14">
        <f t="shared" si="54"/>
        <v>80.153714850979412</v>
      </c>
      <c r="BA70" s="14">
        <f t="shared" si="55"/>
        <v>177.55321352013439</v>
      </c>
      <c r="BB70" s="5">
        <f t="shared" si="56"/>
        <v>1.9622100797642219</v>
      </c>
      <c r="BC70" s="5">
        <f t="shared" si="57"/>
        <v>0.7954610653394012</v>
      </c>
      <c r="BD70" s="5"/>
      <c r="BE70" s="5"/>
      <c r="BF70" s="5"/>
      <c r="BG70" s="5">
        <f t="shared" si="76"/>
        <v>0.11816045775956047</v>
      </c>
      <c r="BH70" s="5">
        <f t="shared" si="77"/>
        <v>0.5428882795805744</v>
      </c>
      <c r="BI70" s="14">
        <f t="shared" si="58"/>
        <v>80.075927396727224</v>
      </c>
      <c r="BJ70" s="14">
        <f t="shared" si="59"/>
        <v>177.40572161979344</v>
      </c>
      <c r="BK70" s="5">
        <f t="shared" si="60"/>
        <v>1.8632579505113531</v>
      </c>
      <c r="BL70" s="5">
        <f t="shared" si="61"/>
        <v>0.7117311580990372</v>
      </c>
      <c r="BM70" s="5"/>
      <c r="BN70" s="5"/>
      <c r="BO70" s="29"/>
      <c r="BP70" s="5">
        <f t="shared" si="78"/>
        <v>79.588697017441206</v>
      </c>
      <c r="BQ70" s="5">
        <f t="shared" si="79"/>
        <v>175.76280963224116</v>
      </c>
      <c r="BR70" s="5">
        <f t="shared" si="62"/>
        <v>1.2434602732313071</v>
      </c>
      <c r="BS70" s="5">
        <f t="shared" si="63"/>
        <v>0.22093611382463696</v>
      </c>
    </row>
    <row r="71" spans="1:71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8">
        <v>2336800</v>
      </c>
      <c r="H71" s="3">
        <v>43880</v>
      </c>
      <c r="I71" s="2">
        <v>69</v>
      </c>
      <c r="J71" s="1">
        <v>79.749701999999999</v>
      </c>
      <c r="K71" s="1">
        <v>177.565765</v>
      </c>
      <c r="L71" s="5">
        <f t="shared" si="64"/>
        <v>78.831718314611351</v>
      </c>
      <c r="M71" s="5">
        <f t="shared" si="65"/>
        <v>176.34377799684847</v>
      </c>
      <c r="N71" s="5">
        <f t="shared" si="40"/>
        <v>1.1510810227085844</v>
      </c>
      <c r="O71" s="5">
        <f t="shared" si="41"/>
        <v>0.68818840340733789</v>
      </c>
      <c r="P71" s="1"/>
      <c r="Q71" s="1"/>
      <c r="R71" s="29"/>
      <c r="S71" s="5">
        <f t="shared" si="66"/>
        <v>79.120731771238127</v>
      </c>
      <c r="T71" s="5">
        <f t="shared" si="67"/>
        <v>176.54759740419792</v>
      </c>
      <c r="U71" s="5">
        <f t="shared" si="42"/>
        <v>0.78868034988001878</v>
      </c>
      <c r="V71" s="5">
        <f t="shared" si="43"/>
        <v>0.57340309704524595</v>
      </c>
      <c r="W71" s="5"/>
      <c r="X71" s="5"/>
      <c r="Y71" s="29"/>
      <c r="Z71" s="5">
        <f t="shared" si="68"/>
        <v>79.351810916432214</v>
      </c>
      <c r="AA71" s="5">
        <f t="shared" si="69"/>
        <v>176.54295518711709</v>
      </c>
      <c r="AB71" s="5">
        <f t="shared" si="44"/>
        <v>0.49892485312081181</v>
      </c>
      <c r="AC71" s="5">
        <f t="shared" si="45"/>
        <v>0.57601746197129367</v>
      </c>
      <c r="AD71" s="5"/>
      <c r="AE71" s="5"/>
      <c r="AF71" s="5">
        <f t="shared" si="70"/>
        <v>7.7684832175388172E-2</v>
      </c>
      <c r="AG71" s="5">
        <f t="shared" si="71"/>
        <v>0.31107783066831202</v>
      </c>
      <c r="AH71" s="14">
        <f t="shared" si="46"/>
        <v>79.429495748607607</v>
      </c>
      <c r="AI71" s="14">
        <f t="shared" si="47"/>
        <v>176.85403301778541</v>
      </c>
      <c r="AJ71" s="5">
        <f t="shared" si="48"/>
        <v>0.40151404125922879</v>
      </c>
      <c r="AK71" s="5">
        <f t="shared" si="49"/>
        <v>0.4008272553071181</v>
      </c>
      <c r="AL71" s="5"/>
      <c r="AM71" s="5"/>
      <c r="AN71" s="5"/>
      <c r="AO71" s="5">
        <f t="shared" si="72"/>
        <v>4.2123675101066738E-3</v>
      </c>
      <c r="AP71" s="5">
        <f t="shared" si="73"/>
        <v>0.38410296352661594</v>
      </c>
      <c r="AQ71" s="14">
        <f t="shared" si="50"/>
        <v>79.356023283942321</v>
      </c>
      <c r="AR71" s="14">
        <f t="shared" si="51"/>
        <v>176.92705815064372</v>
      </c>
      <c r="AS71" s="5">
        <f t="shared" si="52"/>
        <v>0.493642867853824</v>
      </c>
      <c r="AT71" s="5">
        <f t="shared" si="53"/>
        <v>0.35970157274195408</v>
      </c>
      <c r="AU71" s="5"/>
      <c r="AV71" s="5"/>
      <c r="AW71" s="5"/>
      <c r="AX71" s="5">
        <f t="shared" si="74"/>
        <v>-0.16490885853449128</v>
      </c>
      <c r="AY71" s="5">
        <f t="shared" si="75"/>
        <v>0.23576393006375213</v>
      </c>
      <c r="AZ71" s="14">
        <f t="shared" si="54"/>
        <v>79.186902057897726</v>
      </c>
      <c r="BA71" s="14">
        <f t="shared" si="55"/>
        <v>176.77871911718083</v>
      </c>
      <c r="BB71" s="5">
        <f t="shared" si="56"/>
        <v>0.70570789355711139</v>
      </c>
      <c r="BC71" s="5">
        <f t="shared" si="57"/>
        <v>0.44324190691779553</v>
      </c>
      <c r="BD71" s="5"/>
      <c r="BE71" s="5"/>
      <c r="BF71" s="5"/>
      <c r="BG71" s="5">
        <f t="shared" si="76"/>
        <v>-0.49733855049119979</v>
      </c>
      <c r="BH71" s="5">
        <f t="shared" si="77"/>
        <v>-0.19046318819431979</v>
      </c>
      <c r="BI71" s="14">
        <f t="shared" si="58"/>
        <v>78.854472365941021</v>
      </c>
      <c r="BJ71" s="14">
        <f t="shared" si="59"/>
        <v>176.35249199892277</v>
      </c>
      <c r="BK71" s="5">
        <f t="shared" si="60"/>
        <v>1.12254919028911</v>
      </c>
      <c r="BL71" s="5">
        <f t="shared" si="61"/>
        <v>0.68328092471948432</v>
      </c>
      <c r="BM71" s="5"/>
      <c r="BN71" s="5"/>
      <c r="BO71" s="29"/>
      <c r="BP71" s="5">
        <f t="shared" si="78"/>
        <v>79.344322263080898</v>
      </c>
      <c r="BQ71" s="5">
        <f t="shared" si="79"/>
        <v>175.86010547418084</v>
      </c>
      <c r="BR71" s="5">
        <f t="shared" si="62"/>
        <v>0.50831504915103221</v>
      </c>
      <c r="BS71" s="5">
        <f t="shared" si="63"/>
        <v>0.96057904282346196</v>
      </c>
    </row>
    <row r="72" spans="1:71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8">
        <v>1940400</v>
      </c>
      <c r="H72" s="3">
        <v>43881</v>
      </c>
      <c r="I72" s="2">
        <v>70</v>
      </c>
      <c r="J72" s="1">
        <v>78.931563999999995</v>
      </c>
      <c r="K72" s="1">
        <v>177.408691</v>
      </c>
      <c r="L72" s="5">
        <f t="shared" si="64"/>
        <v>79.612004447191694</v>
      </c>
      <c r="M72" s="5">
        <f t="shared" si="65"/>
        <v>177.38246694952727</v>
      </c>
      <c r="N72" s="5">
        <f t="shared" si="40"/>
        <v>0.86206380908871849</v>
      </c>
      <c r="O72" s="5">
        <f t="shared" si="41"/>
        <v>1.4781716907394609E-2</v>
      </c>
      <c r="P72" s="1"/>
      <c r="Q72" s="1"/>
      <c r="R72" s="29"/>
      <c r="S72" s="5">
        <f t="shared" si="66"/>
        <v>79.529562419933342</v>
      </c>
      <c r="T72" s="5">
        <f t="shared" si="67"/>
        <v>177.20940634146928</v>
      </c>
      <c r="U72" s="5">
        <f t="shared" si="42"/>
        <v>0.75761633195732359</v>
      </c>
      <c r="V72" s="5">
        <f t="shared" si="43"/>
        <v>0.11233083193806388</v>
      </c>
      <c r="W72" s="5"/>
      <c r="X72" s="5"/>
      <c r="Y72" s="29"/>
      <c r="Z72" s="5">
        <f t="shared" si="68"/>
        <v>79.530861904037721</v>
      </c>
      <c r="AA72" s="5">
        <f t="shared" si="69"/>
        <v>177.00321960291441</v>
      </c>
      <c r="AB72" s="5">
        <f t="shared" si="44"/>
        <v>0.75926267473646725</v>
      </c>
      <c r="AC72" s="5">
        <f t="shared" si="45"/>
        <v>0.22855216100184822</v>
      </c>
      <c r="AD72" s="5"/>
      <c r="AE72" s="5"/>
      <c r="AF72" s="5">
        <f t="shared" si="70"/>
        <v>9.2889755489905967E-2</v>
      </c>
      <c r="AG72" s="5">
        <f t="shared" si="71"/>
        <v>0.33345581843766414</v>
      </c>
      <c r="AH72" s="14">
        <f t="shared" si="46"/>
        <v>79.623751659527628</v>
      </c>
      <c r="AI72" s="14">
        <f t="shared" si="47"/>
        <v>177.33667542135208</v>
      </c>
      <c r="AJ72" s="5">
        <f t="shared" si="48"/>
        <v>0.87694659075504089</v>
      </c>
      <c r="AK72" s="5">
        <f t="shared" si="49"/>
        <v>4.0593038729946476E-2</v>
      </c>
      <c r="AL72" s="5"/>
      <c r="AM72" s="5"/>
      <c r="AN72" s="5"/>
      <c r="AO72" s="5">
        <f t="shared" si="72"/>
        <v>4.7922022533956721E-2</v>
      </c>
      <c r="AP72" s="5">
        <f t="shared" si="73"/>
        <v>0.40314332659429342</v>
      </c>
      <c r="AQ72" s="14">
        <f t="shared" si="50"/>
        <v>79.578783926571674</v>
      </c>
      <c r="AR72" s="14">
        <f t="shared" si="51"/>
        <v>177.4063629295087</v>
      </c>
      <c r="AS72" s="5">
        <f t="shared" si="52"/>
        <v>0.81997605745108459</v>
      </c>
      <c r="AT72" s="5">
        <f t="shared" si="53"/>
        <v>1.3122640599958063E-3</v>
      </c>
      <c r="AU72" s="5"/>
      <c r="AV72" s="5"/>
      <c r="AW72" s="5"/>
      <c r="AX72" s="5">
        <f t="shared" si="74"/>
        <v>-1.0126927771492128E-2</v>
      </c>
      <c r="AY72" s="5">
        <f t="shared" si="75"/>
        <v>0.33678914864386034</v>
      </c>
      <c r="AZ72" s="14">
        <f t="shared" si="54"/>
        <v>79.520734976266226</v>
      </c>
      <c r="BA72" s="14">
        <f t="shared" si="55"/>
        <v>177.34000875155829</v>
      </c>
      <c r="BB72" s="5">
        <f t="shared" si="56"/>
        <v>0.74643266446137013</v>
      </c>
      <c r="BC72" s="5">
        <f t="shared" si="57"/>
        <v>3.8714139681983097E-2</v>
      </c>
      <c r="BD72" s="5"/>
      <c r="BE72" s="5"/>
      <c r="BF72" s="5"/>
      <c r="BG72" s="5">
        <f t="shared" si="76"/>
        <v>7.759255689100085E-2</v>
      </c>
      <c r="BH72" s="5">
        <f t="shared" si="77"/>
        <v>0.36265527519857904</v>
      </c>
      <c r="BI72" s="14">
        <f t="shared" si="58"/>
        <v>79.608454460928726</v>
      </c>
      <c r="BJ72" s="14">
        <f t="shared" si="59"/>
        <v>177.365874878113</v>
      </c>
      <c r="BK72" s="5">
        <f t="shared" si="60"/>
        <v>0.85756625946083098</v>
      </c>
      <c r="BL72" s="5">
        <f t="shared" si="61"/>
        <v>2.4134173836500621E-2</v>
      </c>
      <c r="BM72" s="5"/>
      <c r="BN72" s="5"/>
      <c r="BO72" s="29"/>
      <c r="BP72" s="5">
        <f t="shared" si="78"/>
        <v>79.445667197310669</v>
      </c>
      <c r="BQ72" s="5">
        <f t="shared" si="79"/>
        <v>176.28652035563562</v>
      </c>
      <c r="BR72" s="5">
        <f t="shared" si="62"/>
        <v>0.65132777213267301</v>
      </c>
      <c r="BS72" s="5">
        <f t="shared" si="63"/>
        <v>0.63253420000961968</v>
      </c>
    </row>
    <row r="73" spans="1:71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8">
        <v>3204300</v>
      </c>
      <c r="H73" s="3">
        <v>43882</v>
      </c>
      <c r="I73" s="2">
        <v>71</v>
      </c>
      <c r="J73" s="1">
        <v>77.144942999999998</v>
      </c>
      <c r="K73" s="1">
        <v>176.603622</v>
      </c>
      <c r="L73" s="5">
        <f t="shared" si="64"/>
        <v>79.033630067078747</v>
      </c>
      <c r="M73" s="5">
        <f t="shared" si="65"/>
        <v>177.4047573924291</v>
      </c>
      <c r="N73" s="5">
        <f t="shared" si="40"/>
        <v>2.4482318524478641</v>
      </c>
      <c r="O73" s="5">
        <f t="shared" si="41"/>
        <v>0.45363474619399535</v>
      </c>
      <c r="P73" s="1"/>
      <c r="Q73" s="1"/>
      <c r="R73" s="29"/>
      <c r="S73" s="5">
        <f t="shared" si="66"/>
        <v>79.140863446976667</v>
      </c>
      <c r="T73" s="5">
        <f t="shared" si="67"/>
        <v>177.33894136951426</v>
      </c>
      <c r="U73" s="5">
        <f t="shared" si="42"/>
        <v>2.5872343271764024</v>
      </c>
      <c r="V73" s="5">
        <f t="shared" si="43"/>
        <v>0.4163670943930346</v>
      </c>
      <c r="W73" s="5"/>
      <c r="X73" s="5"/>
      <c r="Y73" s="29"/>
      <c r="Z73" s="5">
        <f t="shared" si="68"/>
        <v>79.26117784722075</v>
      </c>
      <c r="AA73" s="5">
        <f t="shared" si="69"/>
        <v>177.18568173160293</v>
      </c>
      <c r="AB73" s="5">
        <f t="shared" si="44"/>
        <v>2.7431932216486992</v>
      </c>
      <c r="AC73" s="5">
        <f t="shared" si="45"/>
        <v>0.32958538732740428</v>
      </c>
      <c r="AD73" s="5"/>
      <c r="AE73" s="5"/>
      <c r="AF73" s="5">
        <f t="shared" si="70"/>
        <v>3.8503683643874499E-2</v>
      </c>
      <c r="AG73" s="5">
        <f t="shared" si="71"/>
        <v>0.31080676497529153</v>
      </c>
      <c r="AH73" s="14">
        <f t="shared" si="46"/>
        <v>79.299681530864632</v>
      </c>
      <c r="AI73" s="14">
        <f t="shared" si="47"/>
        <v>177.49648849657822</v>
      </c>
      <c r="AJ73" s="5">
        <f t="shared" si="48"/>
        <v>2.7931040546165598</v>
      </c>
      <c r="AK73" s="5">
        <f t="shared" si="49"/>
        <v>0.50557654846865019</v>
      </c>
      <c r="AL73" s="5"/>
      <c r="AM73" s="5"/>
      <c r="AN73" s="5"/>
      <c r="AO73" s="5">
        <f t="shared" si="72"/>
        <v>-3.1479497303775084E-2</v>
      </c>
      <c r="AP73" s="5">
        <f t="shared" si="73"/>
        <v>0.34797302711784839</v>
      </c>
      <c r="AQ73" s="14">
        <f t="shared" si="50"/>
        <v>79.229698349916973</v>
      </c>
      <c r="AR73" s="14">
        <f t="shared" si="51"/>
        <v>177.53365475872079</v>
      </c>
      <c r="AS73" s="5">
        <f t="shared" si="52"/>
        <v>2.7023875692240447</v>
      </c>
      <c r="AT73" s="5">
        <f t="shared" si="53"/>
        <v>0.52662156539506566</v>
      </c>
      <c r="AU73" s="5"/>
      <c r="AV73" s="5"/>
      <c r="AW73" s="5"/>
      <c r="AX73" s="5">
        <f t="shared" si="74"/>
        <v>-0.1269276358419574</v>
      </c>
      <c r="AY73" s="5">
        <f t="shared" si="75"/>
        <v>0.26734198966395417</v>
      </c>
      <c r="AZ73" s="14">
        <f t="shared" si="54"/>
        <v>79.134250211378799</v>
      </c>
      <c r="BA73" s="14">
        <f t="shared" si="55"/>
        <v>177.45302372126687</v>
      </c>
      <c r="BB73" s="5">
        <f t="shared" si="56"/>
        <v>2.5786618461547128</v>
      </c>
      <c r="BC73" s="5">
        <f t="shared" si="57"/>
        <v>0.48096506269099748</v>
      </c>
      <c r="BD73" s="5"/>
      <c r="BE73" s="5"/>
      <c r="BF73" s="5"/>
      <c r="BG73" s="5">
        <f t="shared" si="76"/>
        <v>-0.21759256476077476</v>
      </c>
      <c r="BH73" s="5">
        <f t="shared" si="77"/>
        <v>0.20949110066502319</v>
      </c>
      <c r="BI73" s="14">
        <f t="shared" si="58"/>
        <v>79.043585282459972</v>
      </c>
      <c r="BJ73" s="14">
        <f t="shared" si="59"/>
        <v>177.39517283226795</v>
      </c>
      <c r="BK73" s="5">
        <f t="shared" si="60"/>
        <v>2.4611364123504171</v>
      </c>
      <c r="BL73" s="5">
        <f t="shared" si="61"/>
        <v>0.44820758674357442</v>
      </c>
      <c r="BM73" s="5"/>
      <c r="BN73" s="5"/>
      <c r="BO73" s="29"/>
      <c r="BP73" s="5">
        <f t="shared" si="78"/>
        <v>79.317141397982994</v>
      </c>
      <c r="BQ73" s="5">
        <f t="shared" si="79"/>
        <v>176.56706301672671</v>
      </c>
      <c r="BR73" s="5">
        <f t="shared" si="62"/>
        <v>2.8157366037369367</v>
      </c>
      <c r="BS73" s="5">
        <f t="shared" si="63"/>
        <v>2.0701151459563551E-2</v>
      </c>
    </row>
    <row r="74" spans="1:71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8">
        <v>4092200</v>
      </c>
      <c r="H74" s="3">
        <v>43885</v>
      </c>
      <c r="I74" s="2">
        <v>72</v>
      </c>
      <c r="J74" s="1">
        <v>73.480521999999993</v>
      </c>
      <c r="K74" s="1">
        <v>172.07759100000001</v>
      </c>
      <c r="L74" s="5">
        <f t="shared" si="64"/>
        <v>77.428246060061809</v>
      </c>
      <c r="M74" s="5">
        <f t="shared" si="65"/>
        <v>176.72379230886435</v>
      </c>
      <c r="N74" s="5">
        <f t="shared" si="40"/>
        <v>5.3724768858634624</v>
      </c>
      <c r="O74" s="5">
        <f t="shared" si="41"/>
        <v>2.7000618045985627</v>
      </c>
      <c r="P74" s="1"/>
      <c r="Q74" s="1"/>
      <c r="R74" s="29"/>
      <c r="S74" s="5">
        <f t="shared" si="66"/>
        <v>77.843515156441839</v>
      </c>
      <c r="T74" s="5">
        <f t="shared" si="67"/>
        <v>176.86098377932998</v>
      </c>
      <c r="U74" s="5">
        <f t="shared" si="42"/>
        <v>5.9376186201315306</v>
      </c>
      <c r="V74" s="5">
        <f t="shared" si="43"/>
        <v>2.7797883219610924</v>
      </c>
      <c r="W74" s="5"/>
      <c r="X74" s="5"/>
      <c r="Y74" s="29"/>
      <c r="Z74" s="5">
        <f t="shared" si="68"/>
        <v>78.308872165971422</v>
      </c>
      <c r="AA74" s="5">
        <f t="shared" si="69"/>
        <v>176.92375485238162</v>
      </c>
      <c r="AB74" s="5">
        <f t="shared" si="44"/>
        <v>6.5709252391694077</v>
      </c>
      <c r="AC74" s="5">
        <f t="shared" si="45"/>
        <v>2.8162666761075283</v>
      </c>
      <c r="AD74" s="5"/>
      <c r="AE74" s="5"/>
      <c r="AF74" s="5">
        <f t="shared" si="70"/>
        <v>-0.11011772109010587</v>
      </c>
      <c r="AG74" s="5">
        <f t="shared" si="71"/>
        <v>0.22489671834580188</v>
      </c>
      <c r="AH74" s="14">
        <f t="shared" si="46"/>
        <v>78.198754444881317</v>
      </c>
      <c r="AI74" s="14">
        <f t="shared" si="47"/>
        <v>177.14865157072742</v>
      </c>
      <c r="AJ74" s="5">
        <f t="shared" si="48"/>
        <v>6.4210654966241583</v>
      </c>
      <c r="AK74" s="5">
        <f t="shared" si="49"/>
        <v>2.9469616242636794</v>
      </c>
      <c r="AL74" s="5"/>
      <c r="AM74" s="5"/>
      <c r="AN74" s="5"/>
      <c r="AO74" s="5">
        <f t="shared" si="72"/>
        <v>-0.26168604329016332</v>
      </c>
      <c r="AP74" s="5">
        <f t="shared" si="73"/>
        <v>0.19549805053305969</v>
      </c>
      <c r="AQ74" s="14">
        <f t="shared" si="50"/>
        <v>78.047186122681254</v>
      </c>
      <c r="AR74" s="14">
        <f t="shared" si="51"/>
        <v>177.11925290291467</v>
      </c>
      <c r="AS74" s="5">
        <f t="shared" si="52"/>
        <v>6.2147954292992917</v>
      </c>
      <c r="AT74" s="5">
        <f t="shared" si="53"/>
        <v>2.9298770825508904</v>
      </c>
      <c r="AU74" s="5"/>
      <c r="AV74" s="5"/>
      <c r="AW74" s="5"/>
      <c r="AX74" s="5">
        <f t="shared" si="74"/>
        <v>-0.49834775627527417</v>
      </c>
      <c r="AY74" s="5">
        <f t="shared" si="75"/>
        <v>2.9170998665586964E-2</v>
      </c>
      <c r="AZ74" s="14">
        <f t="shared" si="54"/>
        <v>77.810524409696143</v>
      </c>
      <c r="BA74" s="14">
        <f t="shared" si="55"/>
        <v>176.95292585104721</v>
      </c>
      <c r="BB74" s="5">
        <f t="shared" si="56"/>
        <v>5.8927213523281035</v>
      </c>
      <c r="BC74" s="5">
        <f t="shared" si="57"/>
        <v>2.8332189117217474</v>
      </c>
      <c r="BD74" s="5"/>
      <c r="BE74" s="5"/>
      <c r="BF74" s="5"/>
      <c r="BG74" s="5">
        <f t="shared" si="76"/>
        <v>-0.84209871377604506</v>
      </c>
      <c r="BH74" s="5">
        <f t="shared" si="77"/>
        <v>-0.19121418223835687</v>
      </c>
      <c r="BI74" s="14">
        <f t="shared" si="58"/>
        <v>77.466773452195383</v>
      </c>
      <c r="BJ74" s="14">
        <f t="shared" si="59"/>
        <v>176.73254067014327</v>
      </c>
      <c r="BK74" s="5">
        <f t="shared" si="60"/>
        <v>5.4249090013206356</v>
      </c>
      <c r="BL74" s="5">
        <f t="shared" si="61"/>
        <v>2.7051457677271022</v>
      </c>
      <c r="BM74" s="5"/>
      <c r="BN74" s="5"/>
      <c r="BO74" s="29"/>
      <c r="BP74" s="5">
        <f t="shared" si="78"/>
        <v>78.774091798487248</v>
      </c>
      <c r="BQ74" s="5">
        <f t="shared" si="79"/>
        <v>176.57620276254502</v>
      </c>
      <c r="BR74" s="5">
        <f t="shared" si="62"/>
        <v>7.2040449011606844</v>
      </c>
      <c r="BS74" s="5">
        <f t="shared" si="63"/>
        <v>2.6142926202081771</v>
      </c>
    </row>
    <row r="75" spans="1:71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8">
        <v>3411700</v>
      </c>
      <c r="H75" s="3">
        <v>43886</v>
      </c>
      <c r="I75" s="2">
        <v>73</v>
      </c>
      <c r="J75" s="1">
        <v>70.991577000000007</v>
      </c>
      <c r="K75" s="1">
        <v>164.743652</v>
      </c>
      <c r="L75" s="5">
        <f t="shared" si="64"/>
        <v>74.072680609009268</v>
      </c>
      <c r="M75" s="5">
        <f t="shared" si="65"/>
        <v>172.77452119632966</v>
      </c>
      <c r="N75" s="5">
        <f t="shared" si="40"/>
        <v>4.3400974301631043</v>
      </c>
      <c r="O75" s="5">
        <f t="shared" si="41"/>
        <v>4.8747670085216157</v>
      </c>
      <c r="P75" s="1"/>
      <c r="Q75" s="1"/>
      <c r="R75" s="29"/>
      <c r="S75" s="5">
        <f t="shared" si="66"/>
        <v>75.00756960475465</v>
      </c>
      <c r="T75" s="5">
        <f t="shared" si="67"/>
        <v>173.75177847276549</v>
      </c>
      <c r="U75" s="5">
        <f t="shared" si="42"/>
        <v>5.6569987236015944</v>
      </c>
      <c r="V75" s="5">
        <f t="shared" si="43"/>
        <v>5.4679657537065509</v>
      </c>
      <c r="W75" s="5"/>
      <c r="X75" s="5"/>
      <c r="Y75" s="29"/>
      <c r="Z75" s="5">
        <f t="shared" si="68"/>
        <v>76.136114591284283</v>
      </c>
      <c r="AA75" s="5">
        <f t="shared" si="69"/>
        <v>174.74298111880989</v>
      </c>
      <c r="AB75" s="5">
        <f t="shared" si="44"/>
        <v>7.2466872954298172</v>
      </c>
      <c r="AC75" s="5">
        <f t="shared" si="45"/>
        <v>6.06962938930715</v>
      </c>
      <c r="AD75" s="5"/>
      <c r="AE75" s="5"/>
      <c r="AF75" s="5">
        <f t="shared" si="70"/>
        <v>-0.41951369912966086</v>
      </c>
      <c r="AG75" s="5">
        <f t="shared" si="71"/>
        <v>-0.13595384944182734</v>
      </c>
      <c r="AH75" s="14">
        <f t="shared" si="46"/>
        <v>75.716600892154617</v>
      </c>
      <c r="AI75" s="14">
        <f t="shared" si="47"/>
        <v>174.60702726936807</v>
      </c>
      <c r="AJ75" s="5">
        <f t="shared" si="48"/>
        <v>6.6557528256550906</v>
      </c>
      <c r="AK75" s="5">
        <f t="shared" si="49"/>
        <v>5.9871049048785672</v>
      </c>
      <c r="AL75" s="5"/>
      <c r="AM75" s="5"/>
      <c r="AN75" s="5"/>
      <c r="AO75" s="5">
        <f t="shared" si="72"/>
        <v>-0.7394539261394073</v>
      </c>
      <c r="AP75" s="5">
        <f t="shared" si="73"/>
        <v>-0.39856989549313682</v>
      </c>
      <c r="AQ75" s="14">
        <f t="shared" si="50"/>
        <v>75.396660665144879</v>
      </c>
      <c r="AR75" s="14">
        <f t="shared" si="51"/>
        <v>174.34441122331677</v>
      </c>
      <c r="AS75" s="5">
        <f t="shared" si="52"/>
        <v>6.2050793225016987</v>
      </c>
      <c r="AT75" s="5">
        <f t="shared" si="53"/>
        <v>5.8276960033135428</v>
      </c>
      <c r="AU75" s="5"/>
      <c r="AV75" s="5"/>
      <c r="AW75" s="5"/>
      <c r="AX75" s="5">
        <f t="shared" si="74"/>
        <v>-1.2518321745606136</v>
      </c>
      <c r="AY75" s="5">
        <f t="shared" si="75"/>
        <v>-0.96530413084120403</v>
      </c>
      <c r="AZ75" s="14">
        <f t="shared" si="54"/>
        <v>74.884282416723664</v>
      </c>
      <c r="BA75" s="14">
        <f t="shared" si="55"/>
        <v>173.7776769879687</v>
      </c>
      <c r="BB75" s="5">
        <f t="shared" si="56"/>
        <v>5.4833341943138647</v>
      </c>
      <c r="BC75" s="5">
        <f t="shared" si="57"/>
        <v>5.4836862472665757</v>
      </c>
      <c r="BD75" s="5"/>
      <c r="BE75" s="5"/>
      <c r="BF75" s="5"/>
      <c r="BG75" s="5">
        <f t="shared" si="76"/>
        <v>-1.9731587455504753</v>
      </c>
      <c r="BH75" s="5">
        <f t="shared" si="77"/>
        <v>-1.8823398008717209</v>
      </c>
      <c r="BI75" s="14">
        <f t="shared" si="58"/>
        <v>74.162955845733805</v>
      </c>
      <c r="BJ75" s="14">
        <f t="shared" si="59"/>
        <v>172.86064131793816</v>
      </c>
      <c r="BK75" s="5">
        <f t="shared" si="60"/>
        <v>4.4672607367685293</v>
      </c>
      <c r="BL75" s="5">
        <f t="shared" si="61"/>
        <v>4.9270422376809782</v>
      </c>
      <c r="BM75" s="5"/>
      <c r="BN75" s="5"/>
      <c r="BO75" s="29"/>
      <c r="BP75" s="5">
        <f t="shared" si="78"/>
        <v>77.450699348865442</v>
      </c>
      <c r="BQ75" s="5">
        <f t="shared" si="79"/>
        <v>175.45154982190877</v>
      </c>
      <c r="BR75" s="5">
        <f t="shared" si="62"/>
        <v>9.0984348028575752</v>
      </c>
      <c r="BS75" s="5">
        <f t="shared" si="63"/>
        <v>6.4997331866291113</v>
      </c>
    </row>
    <row r="76" spans="1:71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8">
        <v>3951300</v>
      </c>
      <c r="H76" s="3">
        <v>43887</v>
      </c>
      <c r="I76" s="2">
        <v>74</v>
      </c>
      <c r="J76" s="1">
        <v>72.117767000000001</v>
      </c>
      <c r="K76" s="1">
        <v>164.134918</v>
      </c>
      <c r="L76" s="5">
        <f t="shared" si="64"/>
        <v>71.453742541351389</v>
      </c>
      <c r="M76" s="5">
        <f t="shared" si="65"/>
        <v>165.94828237944944</v>
      </c>
      <c r="N76" s="5">
        <f t="shared" si="40"/>
        <v>0.92075016500249085</v>
      </c>
      <c r="O76" s="5">
        <f t="shared" si="41"/>
        <v>1.1048010999398914</v>
      </c>
      <c r="P76" s="1"/>
      <c r="Q76" s="1"/>
      <c r="R76" s="29"/>
      <c r="S76" s="5">
        <f t="shared" si="66"/>
        <v>72.397174411664139</v>
      </c>
      <c r="T76" s="5">
        <f t="shared" si="67"/>
        <v>167.89649626546793</v>
      </c>
      <c r="U76" s="5">
        <f t="shared" si="42"/>
        <v>0.38743214506924251</v>
      </c>
      <c r="V76" s="5">
        <f t="shared" si="43"/>
        <v>2.2917599200116165</v>
      </c>
      <c r="W76" s="5"/>
      <c r="X76" s="5"/>
      <c r="Y76" s="29"/>
      <c r="Z76" s="5">
        <f t="shared" si="68"/>
        <v>73.821072675206366</v>
      </c>
      <c r="AA76" s="5">
        <f t="shared" si="69"/>
        <v>170.24328301534547</v>
      </c>
      <c r="AB76" s="5">
        <f t="shared" si="44"/>
        <v>2.3618391778635712</v>
      </c>
      <c r="AC76" s="5">
        <f t="shared" si="45"/>
        <v>3.721551202983798</v>
      </c>
      <c r="AD76" s="5"/>
      <c r="AE76" s="5"/>
      <c r="AF76" s="5">
        <f t="shared" si="70"/>
        <v>-0.70384293167189915</v>
      </c>
      <c r="AG76" s="5">
        <f t="shared" si="71"/>
        <v>-0.79051548754521694</v>
      </c>
      <c r="AH76" s="14">
        <f t="shared" si="46"/>
        <v>73.117229743534466</v>
      </c>
      <c r="AI76" s="14">
        <f t="shared" si="47"/>
        <v>169.45276752780026</v>
      </c>
      <c r="AJ76" s="5">
        <f t="shared" si="48"/>
        <v>1.3858758876082025</v>
      </c>
      <c r="AK76" s="5">
        <f t="shared" si="49"/>
        <v>3.2399257833730801</v>
      </c>
      <c r="AL76" s="5"/>
      <c r="AM76" s="5"/>
      <c r="AN76" s="5"/>
      <c r="AO76" s="5">
        <f t="shared" si="72"/>
        <v>-1.1333509236240347</v>
      </c>
      <c r="AP76" s="5">
        <f t="shared" si="73"/>
        <v>-1.423851947485959</v>
      </c>
      <c r="AQ76" s="14">
        <f t="shared" si="50"/>
        <v>72.68772175158233</v>
      </c>
      <c r="AR76" s="14">
        <f t="shared" si="51"/>
        <v>168.81943106785951</v>
      </c>
      <c r="AS76" s="5">
        <f t="shared" si="52"/>
        <v>0.79031114701919403</v>
      </c>
      <c r="AT76" s="5">
        <f t="shared" si="53"/>
        <v>2.8540624535843815</v>
      </c>
      <c r="AU76" s="5"/>
      <c r="AV76" s="5"/>
      <c r="AW76" s="5"/>
      <c r="AX76" s="5">
        <f t="shared" si="74"/>
        <v>-1.7302765582433999</v>
      </c>
      <c r="AY76" s="5">
        <f t="shared" si="75"/>
        <v>-2.5557814185216534</v>
      </c>
      <c r="AZ76" s="14">
        <f t="shared" si="54"/>
        <v>72.090796116962963</v>
      </c>
      <c r="BA76" s="14">
        <f t="shared" si="55"/>
        <v>167.68750159682381</v>
      </c>
      <c r="BB76" s="5">
        <f t="shared" si="56"/>
        <v>3.7398388994819613E-2</v>
      </c>
      <c r="BC76" s="5">
        <f t="shared" si="57"/>
        <v>2.1644288979532122</v>
      </c>
      <c r="BD76" s="5"/>
      <c r="BE76" s="5"/>
      <c r="BF76" s="5"/>
      <c r="BG76" s="5">
        <f t="shared" si="76"/>
        <v>-2.2637594404988004</v>
      </c>
      <c r="BH76" s="5">
        <f t="shared" si="77"/>
        <v>-4.1070943580755195</v>
      </c>
      <c r="BI76" s="14">
        <f t="shared" si="58"/>
        <v>71.557313234707564</v>
      </c>
      <c r="BJ76" s="14">
        <f t="shared" si="59"/>
        <v>166.13618865726994</v>
      </c>
      <c r="BK76" s="5">
        <f t="shared" si="60"/>
        <v>0.77713688125207259</v>
      </c>
      <c r="BL76" s="5">
        <f t="shared" si="61"/>
        <v>1.2192839169480936</v>
      </c>
      <c r="BM76" s="5"/>
      <c r="BN76" s="5"/>
      <c r="BO76" s="29"/>
      <c r="BP76" s="5">
        <f t="shared" si="78"/>
        <v>75.835918761649083</v>
      </c>
      <c r="BQ76" s="5">
        <f t="shared" si="79"/>
        <v>172.77457536643158</v>
      </c>
      <c r="BR76" s="5">
        <f t="shared" si="62"/>
        <v>5.155666788253555</v>
      </c>
      <c r="BS76" s="5">
        <f t="shared" si="63"/>
        <v>5.2637534241382919</v>
      </c>
    </row>
    <row r="77" spans="1:71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8">
        <v>9558100</v>
      </c>
      <c r="H77" s="3">
        <v>43888</v>
      </c>
      <c r="I77" s="2">
        <v>75</v>
      </c>
      <c r="J77" s="1">
        <v>67.403557000000006</v>
      </c>
      <c r="K77" s="1">
        <v>157.49176</v>
      </c>
      <c r="L77" s="5">
        <f t="shared" si="64"/>
        <v>72.0181633312027</v>
      </c>
      <c r="M77" s="5">
        <f t="shared" si="65"/>
        <v>164.40692265691743</v>
      </c>
      <c r="N77" s="5">
        <f t="shared" si="40"/>
        <v>6.8462356240379023</v>
      </c>
      <c r="O77" s="5">
        <f t="shared" si="41"/>
        <v>4.3908091806945526</v>
      </c>
      <c r="P77" s="1"/>
      <c r="Q77" s="1"/>
      <c r="R77" s="29"/>
      <c r="S77" s="5">
        <f t="shared" si="66"/>
        <v>72.21555959408245</v>
      </c>
      <c r="T77" s="5">
        <f t="shared" si="67"/>
        <v>165.45147039291379</v>
      </c>
      <c r="U77" s="5">
        <f t="shared" si="42"/>
        <v>7.1390929622340895</v>
      </c>
      <c r="V77" s="5">
        <f t="shared" si="43"/>
        <v>5.0540487914502901</v>
      </c>
      <c r="W77" s="5"/>
      <c r="X77" s="5"/>
      <c r="Y77" s="29"/>
      <c r="Z77" s="5">
        <f t="shared" si="68"/>
        <v>73.054585121363502</v>
      </c>
      <c r="AA77" s="5">
        <f t="shared" si="69"/>
        <v>167.49451875843999</v>
      </c>
      <c r="AB77" s="5">
        <f t="shared" si="44"/>
        <v>8.3838722656187041</v>
      </c>
      <c r="AC77" s="5">
        <f t="shared" si="45"/>
        <v>6.3512902252409882</v>
      </c>
      <c r="AD77" s="5"/>
      <c r="AE77" s="5"/>
      <c r="AF77" s="5">
        <f t="shared" si="70"/>
        <v>-0.7132396249975439</v>
      </c>
      <c r="AG77" s="5">
        <f t="shared" si="71"/>
        <v>-1.0842528029492555</v>
      </c>
      <c r="AH77" s="14">
        <f t="shared" si="46"/>
        <v>72.34134549636596</v>
      </c>
      <c r="AI77" s="14">
        <f t="shared" si="47"/>
        <v>166.41026595549073</v>
      </c>
      <c r="AJ77" s="5">
        <f t="shared" si="48"/>
        <v>7.3257090814449946</v>
      </c>
      <c r="AK77" s="5">
        <f t="shared" si="49"/>
        <v>5.6628397291964543</v>
      </c>
      <c r="AL77" s="5"/>
      <c r="AM77" s="5"/>
      <c r="AN77" s="5"/>
      <c r="AO77" s="5">
        <f t="shared" si="72"/>
        <v>-1.0416350811787423</v>
      </c>
      <c r="AP77" s="5">
        <f t="shared" si="73"/>
        <v>-1.7550800248408378</v>
      </c>
      <c r="AQ77" s="14">
        <f t="shared" si="50"/>
        <v>72.012950040184762</v>
      </c>
      <c r="AR77" s="14">
        <f t="shared" si="51"/>
        <v>165.73943873359914</v>
      </c>
      <c r="AS77" s="5">
        <f t="shared" si="52"/>
        <v>6.8385011790768777</v>
      </c>
      <c r="AT77" s="5">
        <f t="shared" si="53"/>
        <v>5.236895399225423</v>
      </c>
      <c r="AU77" s="5"/>
      <c r="AV77" s="5"/>
      <c r="AW77" s="5"/>
      <c r="AX77" s="5">
        <f t="shared" si="74"/>
        <v>-1.2965715062631591</v>
      </c>
      <c r="AY77" s="5">
        <f t="shared" si="75"/>
        <v>-2.6426236957943727</v>
      </c>
      <c r="AZ77" s="14">
        <f t="shared" si="54"/>
        <v>71.758013615100339</v>
      </c>
      <c r="BA77" s="14">
        <f t="shared" si="55"/>
        <v>164.85189506264561</v>
      </c>
      <c r="BB77" s="5">
        <f t="shared" si="56"/>
        <v>6.4602771855205381</v>
      </c>
      <c r="BC77" s="5">
        <f t="shared" si="57"/>
        <v>4.6733461246770061</v>
      </c>
      <c r="BD77" s="5"/>
      <c r="BE77" s="5"/>
      <c r="BF77" s="5"/>
      <c r="BG77" s="5">
        <f t="shared" si="76"/>
        <v>-0.99107833684125501</v>
      </c>
      <c r="BH77" s="5">
        <f t="shared" si="77"/>
        <v>-2.9525137720809811</v>
      </c>
      <c r="BI77" s="14">
        <f t="shared" si="58"/>
        <v>72.063506784522247</v>
      </c>
      <c r="BJ77" s="14">
        <f t="shared" si="59"/>
        <v>164.54200498635902</v>
      </c>
      <c r="BK77" s="5">
        <f t="shared" si="60"/>
        <v>6.9135072271070799</v>
      </c>
      <c r="BL77" s="5">
        <f t="shared" si="61"/>
        <v>4.4765802263934438</v>
      </c>
      <c r="BM77" s="5"/>
      <c r="BN77" s="5"/>
      <c r="BO77" s="29"/>
      <c r="BP77" s="5">
        <f t="shared" si="78"/>
        <v>74.906380821236809</v>
      </c>
      <c r="BQ77" s="5">
        <f t="shared" si="79"/>
        <v>170.61466102482368</v>
      </c>
      <c r="BR77" s="5">
        <f t="shared" si="62"/>
        <v>11.131198641693052</v>
      </c>
      <c r="BS77" s="5">
        <f t="shared" si="63"/>
        <v>8.3324365826019573</v>
      </c>
    </row>
    <row r="78" spans="1:71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8">
        <v>6744900</v>
      </c>
      <c r="H78" s="3">
        <v>43889</v>
      </c>
      <c r="I78" s="2">
        <v>76</v>
      </c>
      <c r="J78" s="1">
        <v>67.364127999999994</v>
      </c>
      <c r="K78" s="1">
        <v>160.077957</v>
      </c>
      <c r="L78" s="5">
        <f t="shared" si="64"/>
        <v>68.095747949680415</v>
      </c>
      <c r="M78" s="5">
        <f t="shared" si="65"/>
        <v>158.52903439853762</v>
      </c>
      <c r="N78" s="5">
        <f t="shared" si="40"/>
        <v>1.0860675724629312</v>
      </c>
      <c r="O78" s="5">
        <f t="shared" si="41"/>
        <v>0.96760517843339278</v>
      </c>
      <c r="P78" s="1"/>
      <c r="Q78" s="1"/>
      <c r="R78" s="29"/>
      <c r="S78" s="5">
        <f t="shared" si="66"/>
        <v>69.087757907928861</v>
      </c>
      <c r="T78" s="5">
        <f t="shared" si="67"/>
        <v>160.27765863751983</v>
      </c>
      <c r="U78" s="5">
        <f t="shared" si="42"/>
        <v>2.5586761962225166</v>
      </c>
      <c r="V78" s="5">
        <f t="shared" si="43"/>
        <v>0.12475274001643902</v>
      </c>
      <c r="W78" s="5"/>
      <c r="X78" s="5"/>
      <c r="Y78" s="29"/>
      <c r="Z78" s="5">
        <f t="shared" si="68"/>
        <v>70.511622466749927</v>
      </c>
      <c r="AA78" s="5">
        <f t="shared" si="69"/>
        <v>162.993277317142</v>
      </c>
      <c r="AB78" s="5">
        <f t="shared" si="44"/>
        <v>4.6723598452130686</v>
      </c>
      <c r="AC78" s="5">
        <f t="shared" si="45"/>
        <v>1.8211878585769337</v>
      </c>
      <c r="AD78" s="5"/>
      <c r="AE78" s="5"/>
      <c r="AF78" s="5">
        <f t="shared" si="70"/>
        <v>-0.98769807943994858</v>
      </c>
      <c r="AG78" s="5">
        <f t="shared" si="71"/>
        <v>-1.5968010987015659</v>
      </c>
      <c r="AH78" s="14">
        <f t="shared" si="46"/>
        <v>69.523924387309975</v>
      </c>
      <c r="AI78" s="14">
        <f t="shared" si="47"/>
        <v>161.39647621844043</v>
      </c>
      <c r="AJ78" s="5">
        <f t="shared" si="48"/>
        <v>3.2061520744541987</v>
      </c>
      <c r="AK78" s="5">
        <f t="shared" si="49"/>
        <v>0.8236731922062378</v>
      </c>
      <c r="AL78" s="5"/>
      <c r="AM78" s="5"/>
      <c r="AN78" s="5"/>
      <c r="AO78" s="5">
        <f t="shared" si="72"/>
        <v>-1.4169669745374505</v>
      </c>
      <c r="AP78" s="5">
        <f t="shared" si="73"/>
        <v>-2.4416203789551263</v>
      </c>
      <c r="AQ78" s="14">
        <f t="shared" si="50"/>
        <v>69.094655492212482</v>
      </c>
      <c r="AR78" s="14">
        <f t="shared" si="51"/>
        <v>160.55165693818688</v>
      </c>
      <c r="AS78" s="5">
        <f t="shared" si="52"/>
        <v>2.568915450389988</v>
      </c>
      <c r="AT78" s="5">
        <f t="shared" si="53"/>
        <v>0.29591828073298232</v>
      </c>
      <c r="AU78" s="5"/>
      <c r="AV78" s="5"/>
      <c r="AW78" s="5"/>
      <c r="AX78" s="5">
        <f t="shared" si="74"/>
        <v>-1.8574475230208463</v>
      </c>
      <c r="AY78" s="5">
        <f t="shared" si="75"/>
        <v>-3.4790016812710016</v>
      </c>
      <c r="AZ78" s="14">
        <f t="shared" si="54"/>
        <v>68.654174943729075</v>
      </c>
      <c r="BA78" s="14">
        <f t="shared" si="55"/>
        <v>159.514275635871</v>
      </c>
      <c r="BB78" s="5">
        <f t="shared" si="56"/>
        <v>1.9150354677330359</v>
      </c>
      <c r="BC78" s="5">
        <f t="shared" si="57"/>
        <v>0.35212928418932543</v>
      </c>
      <c r="BD78" s="5"/>
      <c r="BE78" s="5"/>
      <c r="BF78" s="5"/>
      <c r="BG78" s="5">
        <f t="shared" si="76"/>
        <v>-2.3101800069477272</v>
      </c>
      <c r="BH78" s="5">
        <f t="shared" si="77"/>
        <v>-4.2689322909154406</v>
      </c>
      <c r="BI78" s="14">
        <f t="shared" si="58"/>
        <v>68.201442459802195</v>
      </c>
      <c r="BJ78" s="14">
        <f t="shared" si="59"/>
        <v>158.72434502622656</v>
      </c>
      <c r="BK78" s="5">
        <f t="shared" si="60"/>
        <v>1.2429678593957321</v>
      </c>
      <c r="BL78" s="5">
        <f t="shared" si="61"/>
        <v>0.84559548306419197</v>
      </c>
      <c r="BM78" s="5"/>
      <c r="BN78" s="5"/>
      <c r="BO78" s="29"/>
      <c r="BP78" s="5">
        <f t="shared" si="78"/>
        <v>73.030674865927608</v>
      </c>
      <c r="BQ78" s="5">
        <f t="shared" si="79"/>
        <v>167.33393576861775</v>
      </c>
      <c r="BR78" s="5">
        <f t="shared" si="62"/>
        <v>8.41181654712077</v>
      </c>
      <c r="BS78" s="5">
        <f t="shared" si="63"/>
        <v>4.532778219188387</v>
      </c>
    </row>
    <row r="79" spans="1:71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8">
        <v>6108500</v>
      </c>
      <c r="H79" s="3">
        <v>43892</v>
      </c>
      <c r="I79" s="2">
        <v>77</v>
      </c>
      <c r="J79" s="1">
        <v>73.635773</v>
      </c>
      <c r="K79" s="1">
        <v>162.12127699999999</v>
      </c>
      <c r="L79" s="5">
        <f t="shared" si="64"/>
        <v>67.473870992452049</v>
      </c>
      <c r="M79" s="5">
        <f t="shared" si="65"/>
        <v>159.84561860978064</v>
      </c>
      <c r="N79" s="5">
        <f t="shared" si="40"/>
        <v>8.3680821922626532</v>
      </c>
      <c r="O79" s="5">
        <f t="shared" si="41"/>
        <v>1.4036765761593084</v>
      </c>
      <c r="P79" s="1"/>
      <c r="Q79" s="1"/>
      <c r="R79" s="29"/>
      <c r="S79" s="5">
        <f t="shared" si="66"/>
        <v>67.967398467775098</v>
      </c>
      <c r="T79" s="5">
        <f t="shared" si="67"/>
        <v>160.14785257313196</v>
      </c>
      <c r="U79" s="5">
        <f t="shared" si="42"/>
        <v>7.6978543190208679</v>
      </c>
      <c r="V79" s="5">
        <f t="shared" si="43"/>
        <v>1.2172519630893581</v>
      </c>
      <c r="W79" s="5"/>
      <c r="X79" s="5"/>
      <c r="Y79" s="29"/>
      <c r="Z79" s="5">
        <f t="shared" si="68"/>
        <v>69.095249956712465</v>
      </c>
      <c r="AA79" s="5">
        <f t="shared" si="69"/>
        <v>161.68138317442811</v>
      </c>
      <c r="AB79" s="5">
        <f t="shared" si="44"/>
        <v>6.1661918634133652</v>
      </c>
      <c r="AC79" s="5">
        <f t="shared" si="45"/>
        <v>0.27133626980491038</v>
      </c>
      <c r="AD79" s="5"/>
      <c r="AE79" s="5"/>
      <c r="AF79" s="5">
        <f t="shared" si="70"/>
        <v>-1.0519992440295756</v>
      </c>
      <c r="AG79" s="5">
        <f t="shared" si="71"/>
        <v>-1.5540650553034154</v>
      </c>
      <c r="AH79" s="14">
        <f t="shared" si="46"/>
        <v>68.043250712682891</v>
      </c>
      <c r="AI79" s="14">
        <f t="shared" si="47"/>
        <v>160.12731811912468</v>
      </c>
      <c r="AJ79" s="5">
        <f t="shared" si="48"/>
        <v>7.5948442712988289</v>
      </c>
      <c r="AK79" s="5">
        <f t="shared" si="49"/>
        <v>1.2299180698381198</v>
      </c>
      <c r="AL79" s="5"/>
      <c r="AM79" s="5"/>
      <c r="AN79" s="5"/>
      <c r="AO79" s="5">
        <f t="shared" si="72"/>
        <v>-1.4168183584124534</v>
      </c>
      <c r="AP79" s="5">
        <f t="shared" si="73"/>
        <v>-2.159188819894819</v>
      </c>
      <c r="AQ79" s="14">
        <f t="shared" si="50"/>
        <v>67.678431598300008</v>
      </c>
      <c r="AR79" s="14">
        <f t="shared" si="51"/>
        <v>159.5221943545333</v>
      </c>
      <c r="AS79" s="5">
        <f t="shared" si="52"/>
        <v>8.0902816104069313</v>
      </c>
      <c r="AT79" s="5">
        <f t="shared" si="53"/>
        <v>1.6031718313362993</v>
      </c>
      <c r="AU79" s="5"/>
      <c r="AV79" s="5"/>
      <c r="AW79" s="5"/>
      <c r="AX79" s="5">
        <f t="shared" si="74"/>
        <v>-1.6589637671783235</v>
      </c>
      <c r="AY79" s="5">
        <f t="shared" si="75"/>
        <v>-2.5038032889203041</v>
      </c>
      <c r="AZ79" s="14">
        <f t="shared" si="54"/>
        <v>67.436286189534144</v>
      </c>
      <c r="BA79" s="14">
        <f t="shared" si="55"/>
        <v>159.17757988550781</v>
      </c>
      <c r="BB79" s="5">
        <f t="shared" si="56"/>
        <v>8.4191236920482329</v>
      </c>
      <c r="BC79" s="5">
        <f t="shared" si="57"/>
        <v>1.8157376804354812</v>
      </c>
      <c r="BD79" s="5"/>
      <c r="BE79" s="5"/>
      <c r="BF79" s="5"/>
      <c r="BG79" s="5">
        <f t="shared" si="76"/>
        <v>-1.5504436345740018</v>
      </c>
      <c r="BH79" s="5">
        <f t="shared" si="77"/>
        <v>-1.7554498649441281</v>
      </c>
      <c r="BI79" s="14">
        <f t="shared" si="58"/>
        <v>67.54480632213847</v>
      </c>
      <c r="BJ79" s="14">
        <f t="shared" si="59"/>
        <v>159.92593330948398</v>
      </c>
      <c r="BK79" s="5">
        <f t="shared" si="60"/>
        <v>8.2717494903754609</v>
      </c>
      <c r="BL79" s="5">
        <f t="shared" si="61"/>
        <v>1.3541366877562973</v>
      </c>
      <c r="BM79" s="5"/>
      <c r="BN79" s="5"/>
      <c r="BO79" s="29"/>
      <c r="BP79" s="5">
        <f t="shared" si="78"/>
        <v>71.614038149445705</v>
      </c>
      <c r="BQ79" s="5">
        <f t="shared" si="79"/>
        <v>165.51994107646331</v>
      </c>
      <c r="BR79" s="5">
        <f t="shared" si="62"/>
        <v>2.7455878687581587</v>
      </c>
      <c r="BS79" s="5">
        <f t="shared" si="63"/>
        <v>2.0963713951397751</v>
      </c>
    </row>
    <row r="80" spans="1:71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8">
        <v>4532500</v>
      </c>
      <c r="H80" s="3">
        <v>43893</v>
      </c>
      <c r="I80" s="2">
        <v>78</v>
      </c>
      <c r="J80" s="1">
        <v>71.297156999999999</v>
      </c>
      <c r="K80" s="1">
        <v>159.80157500000001</v>
      </c>
      <c r="L80" s="5">
        <f t="shared" si="64"/>
        <v>72.711487698867799</v>
      </c>
      <c r="M80" s="5">
        <f t="shared" si="65"/>
        <v>161.7799282414671</v>
      </c>
      <c r="N80" s="5">
        <f t="shared" si="40"/>
        <v>1.9837126168548356</v>
      </c>
      <c r="O80" s="5">
        <f t="shared" si="41"/>
        <v>1.2380060969155591</v>
      </c>
      <c r="P80" s="1"/>
      <c r="Q80" s="1"/>
      <c r="R80" s="29"/>
      <c r="S80" s="5">
        <f t="shared" si="66"/>
        <v>71.651841913721285</v>
      </c>
      <c r="T80" s="5">
        <f t="shared" si="67"/>
        <v>161.43057845059619</v>
      </c>
      <c r="U80" s="5">
        <f t="shared" si="42"/>
        <v>0.49747413311485333</v>
      </c>
      <c r="V80" s="5">
        <f t="shared" si="43"/>
        <v>1.0193913611903842</v>
      </c>
      <c r="W80" s="5"/>
      <c r="X80" s="5"/>
      <c r="Y80" s="29"/>
      <c r="Z80" s="5">
        <f t="shared" si="68"/>
        <v>71.138485326191855</v>
      </c>
      <c r="AA80" s="5">
        <f t="shared" si="69"/>
        <v>161.87933539593547</v>
      </c>
      <c r="AB80" s="5">
        <f t="shared" si="44"/>
        <v>0.22254979088176477</v>
      </c>
      <c r="AC80" s="5">
        <f t="shared" si="45"/>
        <v>1.3002127143837325</v>
      </c>
      <c r="AD80" s="5"/>
      <c r="AE80" s="5"/>
      <c r="AF80" s="5">
        <f t="shared" si="70"/>
        <v>-0.58771405200323068</v>
      </c>
      <c r="AG80" s="5">
        <f t="shared" si="71"/>
        <v>-1.2912624637817984</v>
      </c>
      <c r="AH80" s="14">
        <f t="shared" si="46"/>
        <v>70.550771274188619</v>
      </c>
      <c r="AI80" s="14">
        <f t="shared" si="47"/>
        <v>160.58807293215366</v>
      </c>
      <c r="AJ80" s="5">
        <f t="shared" si="48"/>
        <v>1.0468660423744234</v>
      </c>
      <c r="AK80" s="5">
        <f t="shared" si="49"/>
        <v>0.49217157725363525</v>
      </c>
      <c r="AL80" s="5"/>
      <c r="AM80" s="5"/>
      <c r="AN80" s="5"/>
      <c r="AO80" s="5">
        <f t="shared" si="72"/>
        <v>-0.55180492643949242</v>
      </c>
      <c r="AP80" s="5">
        <f t="shared" si="73"/>
        <v>-1.5699035595442732</v>
      </c>
      <c r="AQ80" s="14">
        <f t="shared" si="50"/>
        <v>70.586680399752368</v>
      </c>
      <c r="AR80" s="14">
        <f t="shared" si="51"/>
        <v>160.30943183639118</v>
      </c>
      <c r="AS80" s="5">
        <f t="shared" si="52"/>
        <v>0.99650060415120212</v>
      </c>
      <c r="AT80" s="5">
        <f t="shared" si="53"/>
        <v>0.31780465016766568</v>
      </c>
      <c r="AU80" s="5"/>
      <c r="AV80" s="5"/>
      <c r="AW80" s="5"/>
      <c r="AX80" s="5">
        <f t="shared" si="74"/>
        <v>7.0258443176476337E-3</v>
      </c>
      <c r="AY80" s="5">
        <f t="shared" si="75"/>
        <v>-1.2880133092278534</v>
      </c>
      <c r="AZ80" s="14">
        <f t="shared" si="54"/>
        <v>71.145511170509508</v>
      </c>
      <c r="BA80" s="14">
        <f t="shared" si="55"/>
        <v>160.59132208670761</v>
      </c>
      <c r="BB80" s="5">
        <f t="shared" si="56"/>
        <v>0.21269547885407378</v>
      </c>
      <c r="BC80" s="5">
        <f t="shared" si="57"/>
        <v>0.49420482038903085</v>
      </c>
      <c r="BD80" s="5"/>
      <c r="BE80" s="5"/>
      <c r="BF80" s="5"/>
      <c r="BG80" s="5">
        <f t="shared" si="76"/>
        <v>1.5041835188713815</v>
      </c>
      <c r="BH80" s="5">
        <f t="shared" si="77"/>
        <v>-9.5058091460359595E-2</v>
      </c>
      <c r="BI80" s="14">
        <f t="shared" si="58"/>
        <v>72.642668845063241</v>
      </c>
      <c r="BJ80" s="14">
        <f t="shared" si="59"/>
        <v>161.7842773044751</v>
      </c>
      <c r="BK80" s="5">
        <f t="shared" si="60"/>
        <v>1.8871886365163799</v>
      </c>
      <c r="BL80" s="5">
        <f t="shared" si="61"/>
        <v>1.240727636429793</v>
      </c>
      <c r="BM80" s="5"/>
      <c r="BN80" s="5"/>
      <c r="BO80" s="29"/>
      <c r="BP80" s="5">
        <f t="shared" si="78"/>
        <v>72.119471862084282</v>
      </c>
      <c r="BQ80" s="5">
        <f t="shared" si="79"/>
        <v>164.67027505734748</v>
      </c>
      <c r="BR80" s="5">
        <f t="shared" si="62"/>
        <v>1.1533627660416859</v>
      </c>
      <c r="BS80" s="5">
        <f t="shared" si="63"/>
        <v>3.046715939656707</v>
      </c>
    </row>
    <row r="81" spans="1:71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8">
        <v>5394700</v>
      </c>
      <c r="H81" s="3">
        <v>43894</v>
      </c>
      <c r="I81" s="2">
        <v>79</v>
      </c>
      <c r="J81" s="1">
        <v>74.604240000000004</v>
      </c>
      <c r="K81" s="1">
        <v>168.98161300000001</v>
      </c>
      <c r="L81" s="5">
        <f t="shared" si="64"/>
        <v>71.509306604830172</v>
      </c>
      <c r="M81" s="5">
        <f t="shared" si="65"/>
        <v>160.09832798622008</v>
      </c>
      <c r="N81" s="5">
        <f t="shared" si="40"/>
        <v>4.1484684988009155</v>
      </c>
      <c r="O81" s="5">
        <f t="shared" si="41"/>
        <v>5.256953615290632</v>
      </c>
      <c r="P81" s="1"/>
      <c r="Q81" s="1"/>
      <c r="R81" s="29"/>
      <c r="S81" s="5">
        <f t="shared" si="66"/>
        <v>71.421296719802456</v>
      </c>
      <c r="T81" s="5">
        <f t="shared" si="67"/>
        <v>160.37172620770866</v>
      </c>
      <c r="U81" s="5">
        <f t="shared" si="42"/>
        <v>4.2664375110550665</v>
      </c>
      <c r="V81" s="5">
        <f t="shared" si="43"/>
        <v>5.095161916989956</v>
      </c>
      <c r="W81" s="5"/>
      <c r="X81" s="5"/>
      <c r="Y81" s="29"/>
      <c r="Z81" s="5">
        <f t="shared" si="68"/>
        <v>71.209887579405517</v>
      </c>
      <c r="AA81" s="5">
        <f t="shared" si="69"/>
        <v>160.94434321776453</v>
      </c>
      <c r="AB81" s="5">
        <f t="shared" si="44"/>
        <v>4.5498116736990912</v>
      </c>
      <c r="AC81" s="5">
        <f t="shared" si="45"/>
        <v>4.7562984158729051</v>
      </c>
      <c r="AD81" s="5"/>
      <c r="AE81" s="5"/>
      <c r="AF81" s="5">
        <f t="shared" si="70"/>
        <v>-0.4888466062206967</v>
      </c>
      <c r="AG81" s="5">
        <f t="shared" si="71"/>
        <v>-1.2378219209401702</v>
      </c>
      <c r="AH81" s="14">
        <f t="shared" si="46"/>
        <v>70.721040973184827</v>
      </c>
      <c r="AI81" s="14">
        <f t="shared" si="47"/>
        <v>159.70652129682435</v>
      </c>
      <c r="AJ81" s="5">
        <f t="shared" si="48"/>
        <v>5.2050647882951111</v>
      </c>
      <c r="AK81" s="5">
        <f t="shared" si="49"/>
        <v>5.4888171195144535</v>
      </c>
      <c r="AL81" s="5"/>
      <c r="AM81" s="5"/>
      <c r="AN81" s="5"/>
      <c r="AO81" s="5">
        <f t="shared" si="72"/>
        <v>-0.3960031315262037</v>
      </c>
      <c r="AP81" s="5">
        <f t="shared" si="73"/>
        <v>-1.4111757142009409</v>
      </c>
      <c r="AQ81" s="14">
        <f t="shared" si="50"/>
        <v>70.813884447879317</v>
      </c>
      <c r="AR81" s="14">
        <f t="shared" si="51"/>
        <v>159.53316750356359</v>
      </c>
      <c r="AS81" s="5">
        <f t="shared" si="52"/>
        <v>5.0806168015660864</v>
      </c>
      <c r="AT81" s="5">
        <f t="shared" si="53"/>
        <v>5.5914044899289843</v>
      </c>
      <c r="AU81" s="5"/>
      <c r="AV81" s="5"/>
      <c r="AW81" s="5"/>
      <c r="AX81" s="5">
        <f t="shared" si="74"/>
        <v>3.5995228320854306E-2</v>
      </c>
      <c r="AY81" s="5">
        <f t="shared" si="75"/>
        <v>-1.1291538002522443</v>
      </c>
      <c r="AZ81" s="14">
        <f t="shared" si="54"/>
        <v>71.245882807726375</v>
      </c>
      <c r="BA81" s="14">
        <f t="shared" si="55"/>
        <v>159.81518941751227</v>
      </c>
      <c r="BB81" s="5">
        <f t="shared" si="56"/>
        <v>4.501563439656552</v>
      </c>
      <c r="BC81" s="5">
        <f t="shared" si="57"/>
        <v>5.4245094597882302</v>
      </c>
      <c r="BD81" s="5"/>
      <c r="BE81" s="5"/>
      <c r="BF81" s="5"/>
      <c r="BG81" s="5">
        <f t="shared" si="76"/>
        <v>0.28631944306232032</v>
      </c>
      <c r="BH81" s="5">
        <f t="shared" si="77"/>
        <v>-0.80900206516435635</v>
      </c>
      <c r="BI81" s="14">
        <f t="shared" si="58"/>
        <v>71.496207022467843</v>
      </c>
      <c r="BJ81" s="14">
        <f t="shared" si="59"/>
        <v>160.13534115260018</v>
      </c>
      <c r="BK81" s="5">
        <f t="shared" si="60"/>
        <v>4.1660272627027117</v>
      </c>
      <c r="BL81" s="5">
        <f t="shared" si="61"/>
        <v>5.2350499503160934</v>
      </c>
      <c r="BM81" s="5"/>
      <c r="BN81" s="5"/>
      <c r="BO81" s="29"/>
      <c r="BP81" s="5">
        <f t="shared" si="78"/>
        <v>71.913893146563211</v>
      </c>
      <c r="BQ81" s="5">
        <f t="shared" si="79"/>
        <v>163.45310004301064</v>
      </c>
      <c r="BR81" s="5">
        <f t="shared" si="62"/>
        <v>3.6061581130466487</v>
      </c>
      <c r="BS81" s="5">
        <f t="shared" si="63"/>
        <v>3.2716653953287649</v>
      </c>
    </row>
    <row r="82" spans="1:71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8">
        <v>5021600</v>
      </c>
      <c r="H82" s="3">
        <v>43895</v>
      </c>
      <c r="I82" s="2">
        <v>80</v>
      </c>
      <c r="J82" s="1">
        <v>72.184303</v>
      </c>
      <c r="K82" s="1">
        <v>162.79248000000001</v>
      </c>
      <c r="L82" s="5">
        <f t="shared" si="64"/>
        <v>74.139999990724519</v>
      </c>
      <c r="M82" s="5">
        <f t="shared" si="65"/>
        <v>167.64912024793301</v>
      </c>
      <c r="N82" s="5">
        <f t="shared" si="40"/>
        <v>2.7093106249491927</v>
      </c>
      <c r="O82" s="5">
        <f t="shared" si="41"/>
        <v>2.9833320605061124</v>
      </c>
      <c r="P82" s="1"/>
      <c r="Q82" s="1"/>
      <c r="R82" s="29"/>
      <c r="S82" s="5">
        <f t="shared" si="66"/>
        <v>73.490209851930871</v>
      </c>
      <c r="T82" s="5">
        <f t="shared" si="67"/>
        <v>165.96815262269803</v>
      </c>
      <c r="U82" s="5">
        <f t="shared" si="42"/>
        <v>1.8091285745750998</v>
      </c>
      <c r="V82" s="5">
        <f t="shared" si="43"/>
        <v>1.9507489674572289</v>
      </c>
      <c r="W82" s="5"/>
      <c r="X82" s="5"/>
      <c r="Y82" s="29"/>
      <c r="Z82" s="5">
        <f t="shared" si="68"/>
        <v>72.737346168673042</v>
      </c>
      <c r="AA82" s="5">
        <f t="shared" si="69"/>
        <v>164.56111461977051</v>
      </c>
      <c r="AB82" s="5">
        <f t="shared" si="44"/>
        <v>0.76615433783857734</v>
      </c>
      <c r="AC82" s="5">
        <f t="shared" si="45"/>
        <v>1.0864350858040217</v>
      </c>
      <c r="AD82" s="5"/>
      <c r="AE82" s="5"/>
      <c r="AF82" s="5">
        <f t="shared" si="70"/>
        <v>-0.18640082689746348</v>
      </c>
      <c r="AG82" s="5">
        <f t="shared" si="71"/>
        <v>-0.50963292249824765</v>
      </c>
      <c r="AH82" s="14">
        <f t="shared" si="46"/>
        <v>72.550945341775574</v>
      </c>
      <c r="AI82" s="14">
        <f t="shared" si="47"/>
        <v>164.05148169727227</v>
      </c>
      <c r="AJ82" s="5">
        <f t="shared" si="48"/>
        <v>0.50792530583217477</v>
      </c>
      <c r="AK82" s="5">
        <f t="shared" si="49"/>
        <v>0.77337828950836907</v>
      </c>
      <c r="AL82" s="5"/>
      <c r="AM82" s="5"/>
      <c r="AN82" s="5"/>
      <c r="AO82" s="5">
        <f t="shared" si="72"/>
        <v>8.4862298672228387E-2</v>
      </c>
      <c r="AP82" s="5">
        <f t="shared" si="73"/>
        <v>-0.1541889351492105</v>
      </c>
      <c r="AQ82" s="14">
        <f t="shared" si="50"/>
        <v>72.822208467345277</v>
      </c>
      <c r="AR82" s="14">
        <f t="shared" si="51"/>
        <v>164.40692568462129</v>
      </c>
      <c r="AS82" s="5">
        <f t="shared" si="52"/>
        <v>0.8837177070827672</v>
      </c>
      <c r="AT82" s="5">
        <f t="shared" si="53"/>
        <v>0.99172006263512502</v>
      </c>
      <c r="AU82" s="5"/>
      <c r="AV82" s="5"/>
      <c r="AW82" s="5"/>
      <c r="AX82" s="5">
        <f t="shared" si="74"/>
        <v>0.707153740746856</v>
      </c>
      <c r="AY82" s="5">
        <f t="shared" si="75"/>
        <v>1.0065125407639568</v>
      </c>
      <c r="AZ82" s="14">
        <f t="shared" si="54"/>
        <v>73.444499909419903</v>
      </c>
      <c r="BA82" s="14">
        <f t="shared" si="55"/>
        <v>165.56762716053447</v>
      </c>
      <c r="BB82" s="5">
        <f t="shared" si="56"/>
        <v>1.7458046376369436</v>
      </c>
      <c r="BC82" s="5">
        <f t="shared" si="57"/>
        <v>1.7047145915674109</v>
      </c>
      <c r="BD82" s="5"/>
      <c r="BE82" s="5"/>
      <c r="BF82" s="5"/>
      <c r="BG82" s="5">
        <f t="shared" si="76"/>
        <v>1.3412877173367441</v>
      </c>
      <c r="BH82" s="5">
        <f t="shared" si="77"/>
        <v>2.9529053819304298</v>
      </c>
      <c r="BI82" s="14">
        <f t="shared" si="58"/>
        <v>74.078633886009783</v>
      </c>
      <c r="BJ82" s="14">
        <f t="shared" si="59"/>
        <v>167.51402000170094</v>
      </c>
      <c r="BK82" s="5">
        <f t="shared" si="60"/>
        <v>2.6242975373881259</v>
      </c>
      <c r="BL82" s="5">
        <f t="shared" si="61"/>
        <v>2.9003428178629198</v>
      </c>
      <c r="BM82" s="5"/>
      <c r="BN82" s="5"/>
      <c r="BO82" s="29"/>
      <c r="BP82" s="5">
        <f t="shared" si="78"/>
        <v>72.586479859922406</v>
      </c>
      <c r="BQ82" s="5">
        <f t="shared" si="79"/>
        <v>164.83522828225799</v>
      </c>
      <c r="BR82" s="5">
        <f t="shared" si="62"/>
        <v>0.55715279251557781</v>
      </c>
      <c r="BS82" s="5">
        <f t="shared" si="63"/>
        <v>1.2548173492153782</v>
      </c>
    </row>
    <row r="83" spans="1:71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8">
        <v>5849000</v>
      </c>
      <c r="H83" s="3">
        <v>43896</v>
      </c>
      <c r="I83" s="2">
        <v>81</v>
      </c>
      <c r="J83" s="1">
        <v>71.225684999999999</v>
      </c>
      <c r="K83" s="1">
        <v>161.913971</v>
      </c>
      <c r="L83" s="5">
        <f t="shared" si="64"/>
        <v>72.477657548608676</v>
      </c>
      <c r="M83" s="5">
        <f t="shared" si="65"/>
        <v>163.52097603718997</v>
      </c>
      <c r="N83" s="5">
        <f t="shared" si="40"/>
        <v>1.7577543109745832</v>
      </c>
      <c r="O83" s="5">
        <f t="shared" si="41"/>
        <v>0.99250548131511396</v>
      </c>
      <c r="P83" s="1"/>
      <c r="Q83" s="1"/>
      <c r="R83" s="29"/>
      <c r="S83" s="5">
        <f t="shared" si="66"/>
        <v>72.641370398175809</v>
      </c>
      <c r="T83" s="5">
        <f t="shared" si="67"/>
        <v>163.90396541794433</v>
      </c>
      <c r="U83" s="5">
        <f t="shared" si="42"/>
        <v>1.9876051710500369</v>
      </c>
      <c r="V83" s="5">
        <f t="shared" si="43"/>
        <v>1.2290442916407325</v>
      </c>
      <c r="W83" s="5"/>
      <c r="X83" s="5"/>
      <c r="Y83" s="29"/>
      <c r="Z83" s="5">
        <f t="shared" si="68"/>
        <v>72.488476742770189</v>
      </c>
      <c r="AA83" s="5">
        <f t="shared" si="69"/>
        <v>163.76522904087381</v>
      </c>
      <c r="AB83" s="5">
        <f t="shared" si="44"/>
        <v>1.7729443286788893</v>
      </c>
      <c r="AC83" s="5">
        <f t="shared" si="45"/>
        <v>1.1433590501426227</v>
      </c>
      <c r="AD83" s="5"/>
      <c r="AE83" s="5"/>
      <c r="AF83" s="5">
        <f t="shared" si="70"/>
        <v>-0.19577111674827197</v>
      </c>
      <c r="AG83" s="5">
        <f t="shared" si="71"/>
        <v>-0.55257082095801568</v>
      </c>
      <c r="AH83" s="14">
        <f t="shared" si="46"/>
        <v>72.292705626021913</v>
      </c>
      <c r="AI83" s="14">
        <f t="shared" si="47"/>
        <v>163.2126582199158</v>
      </c>
      <c r="AJ83" s="5">
        <f t="shared" si="48"/>
        <v>1.4980840493452814</v>
      </c>
      <c r="AK83" s="5">
        <f t="shared" si="49"/>
        <v>0.80208471936976422</v>
      </c>
      <c r="AL83" s="5"/>
      <c r="AM83" s="5"/>
      <c r="AN83" s="5"/>
      <c r="AO83" s="5">
        <f t="shared" si="72"/>
        <v>1.429367528457931E-3</v>
      </c>
      <c r="AP83" s="5">
        <f t="shared" si="73"/>
        <v>-0.31461309608608323</v>
      </c>
      <c r="AQ83" s="14">
        <f t="shared" si="50"/>
        <v>72.489906110298648</v>
      </c>
      <c r="AR83" s="14">
        <f t="shared" si="51"/>
        <v>163.45061594478773</v>
      </c>
      <c r="AS83" s="5">
        <f t="shared" si="52"/>
        <v>1.7749511433953207</v>
      </c>
      <c r="AT83" s="5">
        <f t="shared" si="53"/>
        <v>0.94905024890515732</v>
      </c>
      <c r="AU83" s="5"/>
      <c r="AV83" s="5"/>
      <c r="AW83" s="5"/>
      <c r="AX83" s="5">
        <f t="shared" si="74"/>
        <v>0.27694331575448677</v>
      </c>
      <c r="AY83" s="5">
        <f t="shared" si="75"/>
        <v>0.19543338691666062</v>
      </c>
      <c r="AZ83" s="14">
        <f t="shared" si="54"/>
        <v>72.765420058524683</v>
      </c>
      <c r="BA83" s="14">
        <f t="shared" si="55"/>
        <v>163.96066242779045</v>
      </c>
      <c r="BB83" s="5">
        <f t="shared" si="56"/>
        <v>2.1617693933370865</v>
      </c>
      <c r="BC83" s="5">
        <f t="shared" si="57"/>
        <v>1.264061041273856</v>
      </c>
      <c r="BD83" s="5"/>
      <c r="BE83" s="5"/>
      <c r="BF83" s="5"/>
      <c r="BG83" s="5">
        <f t="shared" si="76"/>
        <v>-1.0345854416913769E-2</v>
      </c>
      <c r="BH83" s="5">
        <f t="shared" si="77"/>
        <v>-0.23356693477263163</v>
      </c>
      <c r="BI83" s="14">
        <f t="shared" si="58"/>
        <v>72.478130888353277</v>
      </c>
      <c r="BJ83" s="14">
        <f t="shared" si="59"/>
        <v>163.53166210610118</v>
      </c>
      <c r="BK83" s="5">
        <f t="shared" si="60"/>
        <v>1.7584188742491964</v>
      </c>
      <c r="BL83" s="5">
        <f t="shared" si="61"/>
        <v>0.99910532495134496</v>
      </c>
      <c r="BM83" s="5"/>
      <c r="BN83" s="5"/>
      <c r="BO83" s="29"/>
      <c r="BP83" s="5">
        <f t="shared" si="78"/>
        <v>72.485935644941804</v>
      </c>
      <c r="BQ83" s="5">
        <f t="shared" si="79"/>
        <v>164.32454121169349</v>
      </c>
      <c r="BR83" s="5">
        <f t="shared" si="62"/>
        <v>1.7693766580718819</v>
      </c>
      <c r="BS83" s="5">
        <f t="shared" si="63"/>
        <v>1.4887969190092201</v>
      </c>
    </row>
    <row r="84" spans="1:71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8">
        <v>5477600</v>
      </c>
      <c r="H84" s="3">
        <v>43899</v>
      </c>
      <c r="I84" s="2">
        <v>82</v>
      </c>
      <c r="J84" s="1">
        <v>65.592308000000003</v>
      </c>
      <c r="K84" s="1">
        <v>150.88806199999999</v>
      </c>
      <c r="L84" s="5">
        <f t="shared" si="64"/>
        <v>71.413480882291296</v>
      </c>
      <c r="M84" s="5">
        <f t="shared" si="65"/>
        <v>162.1550217555785</v>
      </c>
      <c r="N84" s="5">
        <f t="shared" si="40"/>
        <v>8.8747797718770514</v>
      </c>
      <c r="O84" s="5">
        <f t="shared" si="41"/>
        <v>7.467098195998112</v>
      </c>
      <c r="P84" s="1"/>
      <c r="Q84" s="1"/>
      <c r="R84" s="29"/>
      <c r="S84" s="5">
        <f t="shared" si="66"/>
        <v>71.721174889361535</v>
      </c>
      <c r="T84" s="5">
        <f t="shared" si="67"/>
        <v>162.61046904628051</v>
      </c>
      <c r="U84" s="5">
        <f t="shared" si="42"/>
        <v>9.343880519285177</v>
      </c>
      <c r="V84" s="5">
        <f t="shared" si="43"/>
        <v>7.7689426790308467</v>
      </c>
      <c r="W84" s="5"/>
      <c r="X84" s="5"/>
      <c r="Y84" s="29"/>
      <c r="Z84" s="5">
        <f t="shared" si="68"/>
        <v>71.920220458523602</v>
      </c>
      <c r="AA84" s="5">
        <f t="shared" si="69"/>
        <v>162.93216292248061</v>
      </c>
      <c r="AB84" s="5">
        <f t="shared" si="44"/>
        <v>9.6473392253914874</v>
      </c>
      <c r="AC84" s="5">
        <f t="shared" si="45"/>
        <v>7.9821430289697961</v>
      </c>
      <c r="AD84" s="5"/>
      <c r="AE84" s="5"/>
      <c r="AF84" s="5">
        <f t="shared" si="70"/>
        <v>-0.25164389187301922</v>
      </c>
      <c r="AG84" s="5">
        <f t="shared" si="71"/>
        <v>-0.59464511557329192</v>
      </c>
      <c r="AH84" s="14">
        <f t="shared" si="46"/>
        <v>71.668576566650586</v>
      </c>
      <c r="AI84" s="14">
        <f t="shared" si="47"/>
        <v>162.33751780690733</v>
      </c>
      <c r="AJ84" s="5">
        <f t="shared" si="48"/>
        <v>9.263690746559158</v>
      </c>
      <c r="AK84" s="5">
        <f t="shared" si="49"/>
        <v>7.5880461682298881</v>
      </c>
      <c r="AL84" s="5"/>
      <c r="AM84" s="5"/>
      <c r="AN84" s="5"/>
      <c r="AO84" s="5">
        <f t="shared" si="72"/>
        <v>-0.1409920454153033</v>
      </c>
      <c r="AP84" s="5">
        <f t="shared" si="73"/>
        <v>-0.44422635166286017</v>
      </c>
      <c r="AQ84" s="14">
        <f t="shared" si="50"/>
        <v>71.779228413108299</v>
      </c>
      <c r="AR84" s="14">
        <f t="shared" si="51"/>
        <v>162.48793657081777</v>
      </c>
      <c r="AS84" s="5">
        <f t="shared" si="52"/>
        <v>9.4323871224477962</v>
      </c>
      <c r="AT84" s="5">
        <f t="shared" si="53"/>
        <v>7.6877351442274975</v>
      </c>
      <c r="AU84" s="5"/>
      <c r="AV84" s="5"/>
      <c r="AW84" s="5"/>
      <c r="AX84" s="5">
        <f t="shared" si="74"/>
        <v>-0.10339650424599645</v>
      </c>
      <c r="AY84" s="5">
        <f t="shared" si="75"/>
        <v>-0.26739139047277255</v>
      </c>
      <c r="AZ84" s="14">
        <f t="shared" si="54"/>
        <v>71.816823954277609</v>
      </c>
      <c r="BA84" s="14">
        <f t="shared" si="55"/>
        <v>162.66477153200785</v>
      </c>
      <c r="BB84" s="5">
        <f t="shared" si="56"/>
        <v>9.4897041193879108</v>
      </c>
      <c r="BC84" s="5">
        <f t="shared" si="57"/>
        <v>7.8049312688553574</v>
      </c>
      <c r="BD84" s="5"/>
      <c r="BE84" s="5"/>
      <c r="BF84" s="5"/>
      <c r="BG84" s="5">
        <f t="shared" si="76"/>
        <v>-0.48456971977213603</v>
      </c>
      <c r="BH84" s="5">
        <f t="shared" si="77"/>
        <v>-0.74314124085010702</v>
      </c>
      <c r="BI84" s="14">
        <f t="shared" si="58"/>
        <v>71.435650738751463</v>
      </c>
      <c r="BJ84" s="14">
        <f t="shared" si="59"/>
        <v>162.18902168163052</v>
      </c>
      <c r="BK84" s="5">
        <f t="shared" si="60"/>
        <v>8.9085792479683121</v>
      </c>
      <c r="BL84" s="5">
        <f t="shared" si="61"/>
        <v>7.4896314074406574</v>
      </c>
      <c r="BM84" s="5"/>
      <c r="BN84" s="5"/>
      <c r="BO84" s="29"/>
      <c r="BP84" s="5">
        <f t="shared" si="78"/>
        <v>72.170872983706346</v>
      </c>
      <c r="BQ84" s="5">
        <f t="shared" si="79"/>
        <v>163.7218986587701</v>
      </c>
      <c r="BR84" s="5">
        <f t="shared" si="62"/>
        <v>10.029476297291358</v>
      </c>
      <c r="BS84" s="5">
        <f t="shared" si="63"/>
        <v>8.5055348240672028</v>
      </c>
    </row>
    <row r="85" spans="1:71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8">
        <v>4826900</v>
      </c>
      <c r="H85" s="3">
        <v>43900</v>
      </c>
      <c r="I85" s="2">
        <v>83</v>
      </c>
      <c r="J85" s="1">
        <v>70.316367999999997</v>
      </c>
      <c r="K85" s="1">
        <v>159.60415599999999</v>
      </c>
      <c r="L85" s="5">
        <f t="shared" si="64"/>
        <v>66.465483932343702</v>
      </c>
      <c r="M85" s="5">
        <f t="shared" si="65"/>
        <v>152.57810596333675</v>
      </c>
      <c r="N85" s="5">
        <f t="shared" si="40"/>
        <v>5.4765116247987891</v>
      </c>
      <c r="O85" s="5">
        <f t="shared" si="41"/>
        <v>4.4021723573809926</v>
      </c>
      <c r="P85" s="1"/>
      <c r="Q85" s="1"/>
      <c r="R85" s="29"/>
      <c r="S85" s="5">
        <f t="shared" si="66"/>
        <v>67.73741141127654</v>
      </c>
      <c r="T85" s="5">
        <f t="shared" si="67"/>
        <v>154.99090446619817</v>
      </c>
      <c r="U85" s="5">
        <f t="shared" si="42"/>
        <v>3.6676476076287918</v>
      </c>
      <c r="V85" s="5">
        <f t="shared" si="43"/>
        <v>2.8904332126550738</v>
      </c>
      <c r="W85" s="5"/>
      <c r="X85" s="5"/>
      <c r="Y85" s="29"/>
      <c r="Z85" s="5">
        <f t="shared" si="68"/>
        <v>69.072659852187982</v>
      </c>
      <c r="AA85" s="5">
        <f t="shared" si="69"/>
        <v>157.51231750736434</v>
      </c>
      <c r="AB85" s="5">
        <f t="shared" si="44"/>
        <v>1.7687320650748271</v>
      </c>
      <c r="AC85" s="5">
        <f t="shared" si="45"/>
        <v>1.3106416180263158</v>
      </c>
      <c r="AD85" s="5"/>
      <c r="AE85" s="5"/>
      <c r="AF85" s="5">
        <f t="shared" si="70"/>
        <v>-0.64103139904240924</v>
      </c>
      <c r="AG85" s="5">
        <f t="shared" si="71"/>
        <v>-1.3184251605047388</v>
      </c>
      <c r="AH85" s="14">
        <f t="shared" si="46"/>
        <v>68.431628453145578</v>
      </c>
      <c r="AI85" s="14">
        <f t="shared" si="47"/>
        <v>156.1938923468596</v>
      </c>
      <c r="AJ85" s="5">
        <f t="shared" si="48"/>
        <v>2.6803710152583808</v>
      </c>
      <c r="AK85" s="5">
        <f t="shared" si="49"/>
        <v>2.1367010349908373</v>
      </c>
      <c r="AL85" s="5"/>
      <c r="AM85" s="5"/>
      <c r="AN85" s="5"/>
      <c r="AO85" s="5">
        <f t="shared" si="72"/>
        <v>-0.81763418564538237</v>
      </c>
      <c r="AP85" s="5">
        <f t="shared" si="73"/>
        <v>-1.6881311175262128</v>
      </c>
      <c r="AQ85" s="14">
        <f t="shared" si="50"/>
        <v>68.255025666542593</v>
      </c>
      <c r="AR85" s="14">
        <f t="shared" si="51"/>
        <v>155.82418638983813</v>
      </c>
      <c r="AS85" s="5">
        <f t="shared" si="52"/>
        <v>2.9315256064667672</v>
      </c>
      <c r="AT85" s="5">
        <f t="shared" si="53"/>
        <v>2.3683403395597398</v>
      </c>
      <c r="AU85" s="5"/>
      <c r="AV85" s="5"/>
      <c r="AW85" s="5"/>
      <c r="AX85" s="5">
        <f t="shared" si="74"/>
        <v>-1.3382703501863269</v>
      </c>
      <c r="AY85" s="5">
        <f t="shared" si="75"/>
        <v>-2.5859957015623469</v>
      </c>
      <c r="AZ85" s="14">
        <f t="shared" si="54"/>
        <v>67.734389502001662</v>
      </c>
      <c r="BA85" s="14">
        <f t="shared" si="55"/>
        <v>154.92632180580199</v>
      </c>
      <c r="BB85" s="5">
        <f t="shared" si="56"/>
        <v>3.6719451977359459</v>
      </c>
      <c r="BC85" s="5">
        <f t="shared" si="57"/>
        <v>2.9308974850241363</v>
      </c>
      <c r="BD85" s="5"/>
      <c r="BE85" s="5"/>
      <c r="BF85" s="5"/>
      <c r="BG85" s="5">
        <f t="shared" si="76"/>
        <v>-2.4931119733510969</v>
      </c>
      <c r="BH85" s="5">
        <f t="shared" si="77"/>
        <v>-4.7183397889763459</v>
      </c>
      <c r="BI85" s="14">
        <f t="shared" si="58"/>
        <v>66.579547878836891</v>
      </c>
      <c r="BJ85" s="14">
        <f t="shared" si="59"/>
        <v>152.79397771838799</v>
      </c>
      <c r="BK85" s="5">
        <f t="shared" si="60"/>
        <v>5.3142962690608631</v>
      </c>
      <c r="BL85" s="5">
        <f t="shared" si="61"/>
        <v>4.2669178875342055</v>
      </c>
      <c r="BM85" s="5"/>
      <c r="BN85" s="5"/>
      <c r="BO85" s="29"/>
      <c r="BP85" s="5">
        <f t="shared" si="78"/>
        <v>70.526231737779767</v>
      </c>
      <c r="BQ85" s="5">
        <f t="shared" si="79"/>
        <v>160.51343949407757</v>
      </c>
      <c r="BR85" s="5">
        <f t="shared" si="62"/>
        <v>0.29845645295526368</v>
      </c>
      <c r="BS85" s="5">
        <f t="shared" si="63"/>
        <v>0.5697116646997491</v>
      </c>
    </row>
    <row r="86" spans="1:71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8">
        <v>7170500</v>
      </c>
      <c r="H86" s="3">
        <v>43901</v>
      </c>
      <c r="I86" s="2">
        <v>84</v>
      </c>
      <c r="J86" s="1">
        <v>67.874245000000002</v>
      </c>
      <c r="K86" s="1">
        <v>151.411224</v>
      </c>
      <c r="L86" s="5">
        <f t="shared" si="64"/>
        <v>69.738735389851556</v>
      </c>
      <c r="M86" s="5">
        <f t="shared" si="65"/>
        <v>158.55024849450052</v>
      </c>
      <c r="N86" s="5">
        <f t="shared" si="40"/>
        <v>2.7469777230694112</v>
      </c>
      <c r="O86" s="5">
        <f t="shared" si="41"/>
        <v>4.7149902800472159</v>
      </c>
      <c r="P86" s="1"/>
      <c r="Q86" s="1"/>
      <c r="R86" s="29"/>
      <c r="S86" s="5">
        <f t="shared" si="66"/>
        <v>69.413733193946783</v>
      </c>
      <c r="T86" s="5">
        <f t="shared" si="67"/>
        <v>157.98951796316936</v>
      </c>
      <c r="U86" s="5">
        <f t="shared" si="42"/>
        <v>2.2681477988400176</v>
      </c>
      <c r="V86" s="5">
        <f t="shared" si="43"/>
        <v>4.3446541077888376</v>
      </c>
      <c r="W86" s="5"/>
      <c r="X86" s="5"/>
      <c r="Y86" s="29"/>
      <c r="Z86" s="5">
        <f t="shared" si="68"/>
        <v>69.632328518703389</v>
      </c>
      <c r="AA86" s="5">
        <f t="shared" si="69"/>
        <v>158.4536448290504</v>
      </c>
      <c r="AB86" s="5">
        <f t="shared" si="44"/>
        <v>2.5902071083124194</v>
      </c>
      <c r="AC86" s="5">
        <f t="shared" si="45"/>
        <v>4.6511880975550399</v>
      </c>
      <c r="AD86" s="5"/>
      <c r="AE86" s="5"/>
      <c r="AF86" s="5">
        <f t="shared" si="70"/>
        <v>-0.4609263892087368</v>
      </c>
      <c r="AG86" s="5">
        <f t="shared" si="71"/>
        <v>-0.97946228817611902</v>
      </c>
      <c r="AH86" s="14">
        <f t="shared" si="46"/>
        <v>69.171402129494652</v>
      </c>
      <c r="AI86" s="14">
        <f t="shared" si="47"/>
        <v>157.4741825408743</v>
      </c>
      <c r="AJ86" s="5">
        <f t="shared" si="48"/>
        <v>1.911118318140629</v>
      </c>
      <c r="AK86" s="5">
        <f t="shared" si="49"/>
        <v>4.0042992723407949</v>
      </c>
      <c r="AL86" s="5"/>
      <c r="AM86" s="5"/>
      <c r="AN86" s="5"/>
      <c r="AO86" s="5">
        <f t="shared" si="72"/>
        <v>-0.47330847260518505</v>
      </c>
      <c r="AP86" s="5">
        <f t="shared" si="73"/>
        <v>-1.0307665077231445</v>
      </c>
      <c r="AQ86" s="14">
        <f t="shared" si="50"/>
        <v>69.159020046098206</v>
      </c>
      <c r="AR86" s="14">
        <f t="shared" si="51"/>
        <v>157.42287832132726</v>
      </c>
      <c r="AS86" s="5">
        <f t="shared" si="52"/>
        <v>1.8928756350780833</v>
      </c>
      <c r="AT86" s="5">
        <f t="shared" si="53"/>
        <v>3.9704152456539528</v>
      </c>
      <c r="AU86" s="5"/>
      <c r="AV86" s="5"/>
      <c r="AW86" s="5"/>
      <c r="AX86" s="5">
        <f t="shared" si="74"/>
        <v>-0.4841977926705468</v>
      </c>
      <c r="AY86" s="5">
        <f t="shared" si="75"/>
        <v>-0.99870034110056372</v>
      </c>
      <c r="AZ86" s="14">
        <f t="shared" si="54"/>
        <v>69.148130726032846</v>
      </c>
      <c r="BA86" s="14">
        <f t="shared" si="55"/>
        <v>157.45494448794983</v>
      </c>
      <c r="BB86" s="5">
        <f t="shared" si="56"/>
        <v>1.8768322594716809</v>
      </c>
      <c r="BC86" s="5">
        <f t="shared" si="57"/>
        <v>3.9915934422073143</v>
      </c>
      <c r="BD86" s="5"/>
      <c r="BE86" s="5"/>
      <c r="BF86" s="5"/>
      <c r="BG86" s="5">
        <f t="shared" si="76"/>
        <v>0.1017515705354311</v>
      </c>
      <c r="BH86" s="5">
        <f t="shared" si="77"/>
        <v>9.2377255086699139E-2</v>
      </c>
      <c r="BI86" s="14">
        <f t="shared" si="58"/>
        <v>69.734080089238816</v>
      </c>
      <c r="BJ86" s="14">
        <f t="shared" si="59"/>
        <v>158.54602208413709</v>
      </c>
      <c r="BK86" s="5">
        <f t="shared" si="60"/>
        <v>2.7401190086737817</v>
      </c>
      <c r="BL86" s="5">
        <f t="shared" si="61"/>
        <v>4.7121989345631921</v>
      </c>
      <c r="BM86" s="5"/>
      <c r="BN86" s="5"/>
      <c r="BO86" s="29"/>
      <c r="BP86" s="5">
        <f t="shared" si="78"/>
        <v>70.473765803334828</v>
      </c>
      <c r="BQ86" s="5">
        <f t="shared" si="79"/>
        <v>160.28611862055817</v>
      </c>
      <c r="BR86" s="5">
        <f t="shared" si="62"/>
        <v>3.8299075051734661</v>
      </c>
      <c r="BS86" s="5">
        <f t="shared" si="63"/>
        <v>5.8614509453791648</v>
      </c>
    </row>
    <row r="87" spans="1:71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8">
        <v>6324800</v>
      </c>
      <c r="H87" s="3">
        <v>43902</v>
      </c>
      <c r="I87" s="2">
        <v>85</v>
      </c>
      <c r="J87" s="1">
        <v>61.171340999999998</v>
      </c>
      <c r="K87" s="1">
        <v>133.11039700000001</v>
      </c>
      <c r="L87" s="5">
        <f t="shared" si="64"/>
        <v>68.153918558477727</v>
      </c>
      <c r="M87" s="5">
        <f t="shared" si="65"/>
        <v>152.48207767417506</v>
      </c>
      <c r="N87" s="5">
        <f t="shared" si="40"/>
        <v>11.414785820173092</v>
      </c>
      <c r="O87" s="5">
        <f t="shared" si="41"/>
        <v>14.553093605584433</v>
      </c>
      <c r="P87" s="1"/>
      <c r="Q87" s="1"/>
      <c r="R87" s="29"/>
      <c r="S87" s="5">
        <f t="shared" si="66"/>
        <v>68.413065867881372</v>
      </c>
      <c r="T87" s="5">
        <f t="shared" si="67"/>
        <v>153.71362688710929</v>
      </c>
      <c r="U87" s="5">
        <f t="shared" si="42"/>
        <v>11.838427520955236</v>
      </c>
      <c r="V87" s="5">
        <f t="shared" si="43"/>
        <v>15.478302485349268</v>
      </c>
      <c r="W87" s="5"/>
      <c r="X87" s="5"/>
      <c r="Y87" s="29"/>
      <c r="Z87" s="5">
        <f t="shared" si="68"/>
        <v>68.841190935286875</v>
      </c>
      <c r="AA87" s="5">
        <f t="shared" si="69"/>
        <v>155.28455545597774</v>
      </c>
      <c r="AB87" s="5">
        <f t="shared" si="44"/>
        <v>12.538306026815526</v>
      </c>
      <c r="AC87" s="5">
        <f t="shared" si="45"/>
        <v>16.658472182287706</v>
      </c>
      <c r="AD87" s="5"/>
      <c r="AE87" s="5"/>
      <c r="AF87" s="5">
        <f t="shared" si="70"/>
        <v>-0.51045806833990337</v>
      </c>
      <c r="AG87" s="5">
        <f t="shared" si="71"/>
        <v>-1.307906350910601</v>
      </c>
      <c r="AH87" s="14">
        <f t="shared" si="46"/>
        <v>68.330732866946974</v>
      </c>
      <c r="AI87" s="14">
        <f t="shared" si="47"/>
        <v>153.97664910506714</v>
      </c>
      <c r="AJ87" s="5">
        <f t="shared" si="48"/>
        <v>11.703833445382497</v>
      </c>
      <c r="AK87" s="5">
        <f t="shared" si="49"/>
        <v>15.675899535531498</v>
      </c>
      <c r="AL87" s="5"/>
      <c r="AM87" s="5"/>
      <c r="AN87" s="5"/>
      <c r="AO87" s="5">
        <f t="shared" si="72"/>
        <v>-0.55276575030801733</v>
      </c>
      <c r="AP87" s="5">
        <f t="shared" si="73"/>
        <v>-1.5653472240605248</v>
      </c>
      <c r="AQ87" s="14">
        <f t="shared" si="50"/>
        <v>68.288425184978863</v>
      </c>
      <c r="AR87" s="14">
        <f t="shared" si="51"/>
        <v>153.71920823191721</v>
      </c>
      <c r="AS87" s="5">
        <f t="shared" si="52"/>
        <v>11.634670858333585</v>
      </c>
      <c r="AT87" s="5">
        <f t="shared" si="53"/>
        <v>15.482495504778038</v>
      </c>
      <c r="AU87" s="5"/>
      <c r="AV87" s="5"/>
      <c r="AW87" s="5"/>
      <c r="AX87" s="5">
        <f t="shared" si="74"/>
        <v>-0.62232069850623217</v>
      </c>
      <c r="AY87" s="5">
        <f t="shared" si="75"/>
        <v>-1.9753754054880095</v>
      </c>
      <c r="AZ87" s="14">
        <f t="shared" si="54"/>
        <v>68.218870236780646</v>
      </c>
      <c r="BA87" s="14">
        <f t="shared" si="55"/>
        <v>153.30918005048972</v>
      </c>
      <c r="BB87" s="5">
        <f t="shared" si="56"/>
        <v>11.520965735867467</v>
      </c>
      <c r="BC87" s="5">
        <f t="shared" si="57"/>
        <v>15.174459325284491</v>
      </c>
      <c r="BD87" s="5"/>
      <c r="BE87" s="5"/>
      <c r="BF87" s="5"/>
      <c r="BG87" s="5">
        <f t="shared" si="76"/>
        <v>-0.65720421032372234</v>
      </c>
      <c r="BH87" s="5">
        <f t="shared" si="77"/>
        <v>-2.6798693788487609</v>
      </c>
      <c r="BI87" s="14">
        <f t="shared" si="58"/>
        <v>68.183986724963148</v>
      </c>
      <c r="BJ87" s="14">
        <f t="shared" si="59"/>
        <v>152.60468607712897</v>
      </c>
      <c r="BK87" s="5">
        <f t="shared" si="60"/>
        <v>11.463939829213734</v>
      </c>
      <c r="BL87" s="5">
        <f t="shared" si="61"/>
        <v>14.645203918315236</v>
      </c>
      <c r="BM87" s="5"/>
      <c r="BN87" s="5"/>
      <c r="BO87" s="29"/>
      <c r="BP87" s="5">
        <f t="shared" si="78"/>
        <v>69.823885602501122</v>
      </c>
      <c r="BQ87" s="5">
        <f t="shared" si="79"/>
        <v>158.06739496541863</v>
      </c>
      <c r="BR87" s="5">
        <f t="shared" si="62"/>
        <v>14.144768548561201</v>
      </c>
      <c r="BS87" s="5">
        <f t="shared" si="63"/>
        <v>18.749097386749302</v>
      </c>
    </row>
    <row r="88" spans="1:71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8">
        <v>5891000</v>
      </c>
      <c r="H88" s="3">
        <v>43903</v>
      </c>
      <c r="I88" s="2">
        <v>86</v>
      </c>
      <c r="J88" s="1">
        <v>68.500174999999999</v>
      </c>
      <c r="K88" s="1">
        <v>147.482574</v>
      </c>
      <c r="L88" s="5">
        <f t="shared" si="64"/>
        <v>62.218727633771657</v>
      </c>
      <c r="M88" s="5">
        <f t="shared" si="65"/>
        <v>136.01614910112627</v>
      </c>
      <c r="N88" s="5">
        <f t="shared" si="40"/>
        <v>9.1699727281402446</v>
      </c>
      <c r="O88" s="5">
        <f t="shared" si="41"/>
        <v>7.7747659183611244</v>
      </c>
      <c r="P88" s="1"/>
      <c r="Q88" s="1"/>
      <c r="R88" s="29"/>
      <c r="S88" s="5">
        <f t="shared" si="66"/>
        <v>63.705944703758476</v>
      </c>
      <c r="T88" s="5">
        <f t="shared" si="67"/>
        <v>140.32152746048826</v>
      </c>
      <c r="U88" s="5">
        <f t="shared" si="42"/>
        <v>6.9988584645827885</v>
      </c>
      <c r="V88" s="5">
        <f t="shared" si="43"/>
        <v>4.8555204491560779</v>
      </c>
      <c r="W88" s="5"/>
      <c r="X88" s="5"/>
      <c r="Y88" s="29"/>
      <c r="Z88" s="5">
        <f t="shared" si="68"/>
        <v>65.389758464407777</v>
      </c>
      <c r="AA88" s="5">
        <f t="shared" si="69"/>
        <v>145.30618415078777</v>
      </c>
      <c r="AB88" s="5">
        <f t="shared" si="44"/>
        <v>4.5407424661210314</v>
      </c>
      <c r="AC88" s="5">
        <f t="shared" si="45"/>
        <v>1.4756928836977228</v>
      </c>
      <c r="AD88" s="5"/>
      <c r="AE88" s="5"/>
      <c r="AF88" s="5">
        <f t="shared" si="70"/>
        <v>-0.95160422872078265</v>
      </c>
      <c r="AG88" s="5">
        <f t="shared" si="71"/>
        <v>-2.6084760940525058</v>
      </c>
      <c r="AH88" s="14">
        <f t="shared" si="46"/>
        <v>64.438154235686994</v>
      </c>
      <c r="AI88" s="14">
        <f t="shared" si="47"/>
        <v>142.69770805673528</v>
      </c>
      <c r="AJ88" s="5">
        <f t="shared" si="48"/>
        <v>5.9299421706776725</v>
      </c>
      <c r="AK88" s="5">
        <f t="shared" si="49"/>
        <v>3.2443602071012942</v>
      </c>
      <c r="AL88" s="5"/>
      <c r="AM88" s="5"/>
      <c r="AN88" s="5"/>
      <c r="AO88" s="5">
        <f t="shared" si="72"/>
        <v>-1.2774324304507876</v>
      </c>
      <c r="AP88" s="5">
        <f t="shared" si="73"/>
        <v>-3.6686032443428855</v>
      </c>
      <c r="AQ88" s="14">
        <f t="shared" si="50"/>
        <v>64.11232603395699</v>
      </c>
      <c r="AR88" s="14">
        <f t="shared" si="51"/>
        <v>141.6375809064449</v>
      </c>
      <c r="AS88" s="5">
        <f t="shared" si="52"/>
        <v>6.4056025638518577</v>
      </c>
      <c r="AT88" s="5">
        <f t="shared" si="53"/>
        <v>3.9631754010172777</v>
      </c>
      <c r="AU88" s="5"/>
      <c r="AV88" s="5"/>
      <c r="AW88" s="5"/>
      <c r="AX88" s="5">
        <f t="shared" si="74"/>
        <v>-1.8954209960740218</v>
      </c>
      <c r="AY88" s="5">
        <f t="shared" si="75"/>
        <v>-5.5767235603538898</v>
      </c>
      <c r="AZ88" s="14">
        <f t="shared" si="54"/>
        <v>63.494337468333754</v>
      </c>
      <c r="BA88" s="14">
        <f t="shared" si="55"/>
        <v>139.72946059043389</v>
      </c>
      <c r="BB88" s="5">
        <f t="shared" si="56"/>
        <v>7.3077733475370614</v>
      </c>
      <c r="BC88" s="5">
        <f t="shared" si="57"/>
        <v>5.2569691450910749</v>
      </c>
      <c r="BD88" s="5"/>
      <c r="BE88" s="5"/>
      <c r="BF88" s="5"/>
      <c r="BG88" s="5">
        <f t="shared" si="76"/>
        <v>-3.0322982317957918</v>
      </c>
      <c r="BH88" s="5">
        <f t="shared" si="77"/>
        <v>-8.883596016238787</v>
      </c>
      <c r="BI88" s="14">
        <f t="shared" si="58"/>
        <v>62.357460232611984</v>
      </c>
      <c r="BJ88" s="14">
        <f t="shared" si="59"/>
        <v>136.42258813454899</v>
      </c>
      <c r="BK88" s="5">
        <f t="shared" si="60"/>
        <v>8.9674439041769087</v>
      </c>
      <c r="BL88" s="5">
        <f t="shared" si="61"/>
        <v>7.4991814730945849</v>
      </c>
      <c r="BM88" s="5"/>
      <c r="BN88" s="5"/>
      <c r="BO88" s="29"/>
      <c r="BP88" s="5">
        <f t="shared" si="78"/>
        <v>67.660749451875844</v>
      </c>
      <c r="BQ88" s="5">
        <f t="shared" si="79"/>
        <v>151.82814547406397</v>
      </c>
      <c r="BR88" s="5">
        <f t="shared" si="62"/>
        <v>1.2254356257106707</v>
      </c>
      <c r="BS88" s="5">
        <f t="shared" si="63"/>
        <v>2.9464982582036936</v>
      </c>
    </row>
    <row r="89" spans="1:71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8">
        <v>8524800</v>
      </c>
      <c r="H89" s="3">
        <v>43906</v>
      </c>
      <c r="I89" s="2">
        <v>87</v>
      </c>
      <c r="J89" s="1">
        <v>59.687832</v>
      </c>
      <c r="K89" s="1">
        <v>133.524979</v>
      </c>
      <c r="L89" s="5">
        <f t="shared" si="64"/>
        <v>67.557957895065741</v>
      </c>
      <c r="M89" s="5">
        <f t="shared" si="65"/>
        <v>145.76261026516895</v>
      </c>
      <c r="N89" s="5">
        <f t="shared" si="40"/>
        <v>13.185477896174449</v>
      </c>
      <c r="O89" s="5">
        <f t="shared" si="41"/>
        <v>9.1650501328061953</v>
      </c>
      <c r="P89" s="1"/>
      <c r="Q89" s="1"/>
      <c r="R89" s="29"/>
      <c r="S89" s="5">
        <f t="shared" si="66"/>
        <v>66.822194396315467</v>
      </c>
      <c r="T89" s="5">
        <f t="shared" si="67"/>
        <v>144.9762077111709</v>
      </c>
      <c r="U89" s="5">
        <f t="shared" si="42"/>
        <v>11.952791979972513</v>
      </c>
      <c r="V89" s="5">
        <f t="shared" si="43"/>
        <v>8.5760947479129719</v>
      </c>
      <c r="W89" s="5"/>
      <c r="X89" s="5"/>
      <c r="Y89" s="29"/>
      <c r="Z89" s="5">
        <f t="shared" si="68"/>
        <v>66.789445905424273</v>
      </c>
      <c r="AA89" s="5">
        <f t="shared" si="69"/>
        <v>146.28555958293327</v>
      </c>
      <c r="AB89" s="5">
        <f t="shared" si="44"/>
        <v>11.897925703557592</v>
      </c>
      <c r="AC89" s="5">
        <f t="shared" si="45"/>
        <v>9.5566991872983351</v>
      </c>
      <c r="AD89" s="5"/>
      <c r="AE89" s="5"/>
      <c r="AF89" s="5">
        <f t="shared" si="70"/>
        <v>-0.59891047826019073</v>
      </c>
      <c r="AG89" s="5">
        <f t="shared" si="71"/>
        <v>-2.0702983651228042</v>
      </c>
      <c r="AH89" s="14">
        <f t="shared" si="46"/>
        <v>66.190535427164079</v>
      </c>
      <c r="AI89" s="14">
        <f t="shared" si="47"/>
        <v>144.21526121781048</v>
      </c>
      <c r="AJ89" s="5">
        <f t="shared" si="48"/>
        <v>10.894521059441526</v>
      </c>
      <c r="AK89" s="5">
        <f t="shared" si="49"/>
        <v>8.0062040060762527</v>
      </c>
      <c r="AL89" s="5"/>
      <c r="AM89" s="5"/>
      <c r="AN89" s="5"/>
      <c r="AO89" s="5">
        <f t="shared" si="72"/>
        <v>-0.6081524625839666</v>
      </c>
      <c r="AP89" s="5">
        <f t="shared" si="73"/>
        <v>-2.5066085752207883</v>
      </c>
      <c r="AQ89" s="14">
        <f t="shared" si="50"/>
        <v>66.1812934428403</v>
      </c>
      <c r="AR89" s="14">
        <f t="shared" si="51"/>
        <v>143.77895100771249</v>
      </c>
      <c r="AS89" s="5">
        <f t="shared" si="52"/>
        <v>10.879037192773728</v>
      </c>
      <c r="AT89" s="5">
        <f t="shared" si="53"/>
        <v>7.6794410188317581</v>
      </c>
      <c r="AU89" s="5"/>
      <c r="AV89" s="5"/>
      <c r="AW89" s="5"/>
      <c r="AX89" s="5">
        <f t="shared" si="74"/>
        <v>-0.4126221993832887</v>
      </c>
      <c r="AY89" s="5">
        <f t="shared" si="75"/>
        <v>-2.6264790137291638</v>
      </c>
      <c r="AZ89" s="14">
        <f t="shared" si="54"/>
        <v>66.37682370604098</v>
      </c>
      <c r="BA89" s="14">
        <f t="shared" si="55"/>
        <v>143.65908056920412</v>
      </c>
      <c r="BB89" s="5">
        <f t="shared" si="56"/>
        <v>11.206625340389277</v>
      </c>
      <c r="BC89" s="5">
        <f t="shared" si="57"/>
        <v>7.5896672256388218</v>
      </c>
      <c r="BD89" s="5"/>
      <c r="BE89" s="5"/>
      <c r="BF89" s="5"/>
      <c r="BG89" s="5">
        <f t="shared" si="76"/>
        <v>0.73488959009465293</v>
      </c>
      <c r="BH89" s="5">
        <f t="shared" si="77"/>
        <v>-0.50007028511214091</v>
      </c>
      <c r="BI89" s="14">
        <f t="shared" si="58"/>
        <v>67.524335495518926</v>
      </c>
      <c r="BJ89" s="14">
        <f t="shared" si="59"/>
        <v>145.78548929782113</v>
      </c>
      <c r="BK89" s="5">
        <f t="shared" si="60"/>
        <v>13.129147487747462</v>
      </c>
      <c r="BL89" s="5">
        <f t="shared" si="61"/>
        <v>9.182184778940222</v>
      </c>
      <c r="BM89" s="5"/>
      <c r="BN89" s="5"/>
      <c r="BO89" s="29"/>
      <c r="BP89" s="5">
        <f t="shared" si="78"/>
        <v>67.870605838906883</v>
      </c>
      <c r="BQ89" s="5">
        <f t="shared" si="79"/>
        <v>150.74175260554799</v>
      </c>
      <c r="BR89" s="5">
        <f t="shared" si="62"/>
        <v>13.709283056062219</v>
      </c>
      <c r="BS89" s="5">
        <f t="shared" si="63"/>
        <v>12.894047042350021</v>
      </c>
    </row>
    <row r="90" spans="1:71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8">
        <v>7633900</v>
      </c>
      <c r="H90" s="3">
        <v>43907</v>
      </c>
      <c r="I90" s="2">
        <v>88</v>
      </c>
      <c r="J90" s="1">
        <v>62.312308999999999</v>
      </c>
      <c r="K90" s="1">
        <v>130.09974700000001</v>
      </c>
      <c r="L90" s="5">
        <f t="shared" si="64"/>
        <v>60.868350884259861</v>
      </c>
      <c r="M90" s="5">
        <f t="shared" si="65"/>
        <v>135.36062368977534</v>
      </c>
      <c r="N90" s="5">
        <f t="shared" si="40"/>
        <v>2.3172919426563663</v>
      </c>
      <c r="O90" s="5">
        <f t="shared" si="41"/>
        <v>4.0437255345126299</v>
      </c>
      <c r="P90" s="1"/>
      <c r="Q90" s="1"/>
      <c r="R90" s="29"/>
      <c r="S90" s="5">
        <f t="shared" si="66"/>
        <v>62.184858838710412</v>
      </c>
      <c r="T90" s="5">
        <f t="shared" si="67"/>
        <v>137.5329090489098</v>
      </c>
      <c r="U90" s="5">
        <f t="shared" si="42"/>
        <v>0.20453448658047246</v>
      </c>
      <c r="V90" s="5">
        <f t="shared" si="43"/>
        <v>5.7134331313571218</v>
      </c>
      <c r="W90" s="5"/>
      <c r="X90" s="5"/>
      <c r="Y90" s="29"/>
      <c r="Z90" s="5">
        <f t="shared" si="68"/>
        <v>63.593719647983349</v>
      </c>
      <c r="AA90" s="5">
        <f t="shared" si="69"/>
        <v>140.5432983206133</v>
      </c>
      <c r="AB90" s="5">
        <f t="shared" si="44"/>
        <v>2.0564326190887097</v>
      </c>
      <c r="AC90" s="5">
        <f t="shared" si="45"/>
        <v>8.027341760021482</v>
      </c>
      <c r="AD90" s="5"/>
      <c r="AE90" s="5"/>
      <c r="AF90" s="5">
        <f t="shared" si="70"/>
        <v>-0.98843284513730079</v>
      </c>
      <c r="AG90" s="5">
        <f t="shared" si="71"/>
        <v>-2.6210927997023794</v>
      </c>
      <c r="AH90" s="14">
        <f t="shared" si="46"/>
        <v>62.605286802846045</v>
      </c>
      <c r="AI90" s="14">
        <f t="shared" si="47"/>
        <v>137.92220552091092</v>
      </c>
      <c r="AJ90" s="5">
        <f t="shared" si="48"/>
        <v>0.47017645076520298</v>
      </c>
      <c r="AK90" s="5">
        <f t="shared" si="49"/>
        <v>6.012662361988232</v>
      </c>
      <c r="AL90" s="5"/>
      <c r="AM90" s="5"/>
      <c r="AN90" s="5"/>
      <c r="AO90" s="5">
        <f t="shared" si="72"/>
        <v>-1.255045911298206</v>
      </c>
      <c r="AP90" s="5">
        <f t="shared" si="73"/>
        <v>-3.315521746995584</v>
      </c>
      <c r="AQ90" s="14">
        <f t="shared" si="50"/>
        <v>62.338673736685145</v>
      </c>
      <c r="AR90" s="14">
        <f t="shared" si="51"/>
        <v>137.22777657361772</v>
      </c>
      <c r="AS90" s="5">
        <f t="shared" si="52"/>
        <v>4.2310639917300816E-2</v>
      </c>
      <c r="AT90" s="5">
        <f t="shared" si="53"/>
        <v>5.4788957995573266</v>
      </c>
      <c r="AU90" s="5"/>
      <c r="AV90" s="5"/>
      <c r="AW90" s="5"/>
      <c r="AX90" s="5">
        <f t="shared" si="74"/>
        <v>-1.6650190255092245</v>
      </c>
      <c r="AY90" s="5">
        <f t="shared" si="75"/>
        <v>-4.0285810255950274</v>
      </c>
      <c r="AZ90" s="14">
        <f t="shared" si="54"/>
        <v>61.928700622474125</v>
      </c>
      <c r="BA90" s="14">
        <f t="shared" si="55"/>
        <v>136.51471729501827</v>
      </c>
      <c r="BB90" s="5">
        <f t="shared" si="56"/>
        <v>0.61562215183820945</v>
      </c>
      <c r="BC90" s="5">
        <f t="shared" si="57"/>
        <v>4.9308092005884259</v>
      </c>
      <c r="BD90" s="5"/>
      <c r="BE90" s="5"/>
      <c r="BF90" s="5"/>
      <c r="BG90" s="5">
        <f t="shared" si="76"/>
        <v>-2.6061338803105878</v>
      </c>
      <c r="BH90" s="5">
        <f t="shared" si="77"/>
        <v>-4.9559326157387966</v>
      </c>
      <c r="BI90" s="14">
        <f t="shared" si="58"/>
        <v>60.987585767672762</v>
      </c>
      <c r="BJ90" s="14">
        <f t="shared" si="59"/>
        <v>135.58736570487451</v>
      </c>
      <c r="BK90" s="5">
        <f t="shared" si="60"/>
        <v>2.1259414930800222</v>
      </c>
      <c r="BL90" s="5">
        <f t="shared" si="61"/>
        <v>4.2180087443786549</v>
      </c>
      <c r="BM90" s="5"/>
      <c r="BN90" s="5"/>
      <c r="BO90" s="29"/>
      <c r="BP90" s="5">
        <f t="shared" si="78"/>
        <v>65.824912379180162</v>
      </c>
      <c r="BQ90" s="5">
        <f t="shared" si="79"/>
        <v>146.437559204161</v>
      </c>
      <c r="BR90" s="5">
        <f t="shared" si="62"/>
        <v>5.6370939153934474</v>
      </c>
      <c r="BS90" s="5">
        <f t="shared" si="63"/>
        <v>12.557912356402195</v>
      </c>
    </row>
    <row r="91" spans="1:71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8">
        <v>6814100</v>
      </c>
      <c r="H91" s="3">
        <v>43908</v>
      </c>
      <c r="I91" s="2">
        <v>89</v>
      </c>
      <c r="J91" s="1">
        <v>60.786911000000003</v>
      </c>
      <c r="K91" s="1">
        <v>118.067001</v>
      </c>
      <c r="L91" s="5">
        <f t="shared" si="64"/>
        <v>62.095715282638977</v>
      </c>
      <c r="M91" s="5">
        <f t="shared" si="65"/>
        <v>130.88887850346629</v>
      </c>
      <c r="N91" s="5">
        <f t="shared" si="40"/>
        <v>2.1531021417406353</v>
      </c>
      <c r="O91" s="5">
        <f t="shared" si="41"/>
        <v>10.859831616682026</v>
      </c>
      <c r="P91" s="1"/>
      <c r="Q91" s="1"/>
      <c r="R91" s="29"/>
      <c r="S91" s="5">
        <f t="shared" si="66"/>
        <v>62.267701443548646</v>
      </c>
      <c r="T91" s="5">
        <f t="shared" si="67"/>
        <v>132.70135371711842</v>
      </c>
      <c r="U91" s="5">
        <f t="shared" si="42"/>
        <v>2.4360350266007793</v>
      </c>
      <c r="V91" s="5">
        <f t="shared" si="43"/>
        <v>12.394955909076081</v>
      </c>
      <c r="W91" s="5"/>
      <c r="X91" s="5"/>
      <c r="Y91" s="29"/>
      <c r="Z91" s="5">
        <f t="shared" si="68"/>
        <v>63.017084856390845</v>
      </c>
      <c r="AA91" s="5">
        <f t="shared" si="69"/>
        <v>135.84370022633732</v>
      </c>
      <c r="AB91" s="5">
        <f t="shared" si="44"/>
        <v>3.6688389321030663</v>
      </c>
      <c r="AC91" s="5">
        <f t="shared" si="45"/>
        <v>15.056450215363151</v>
      </c>
      <c r="AD91" s="5"/>
      <c r="AE91" s="5"/>
      <c r="AF91" s="5">
        <f t="shared" si="70"/>
        <v>-0.92666313710558124</v>
      </c>
      <c r="AG91" s="5">
        <f t="shared" si="71"/>
        <v>-2.9328685938884198</v>
      </c>
      <c r="AH91" s="14">
        <f t="shared" si="46"/>
        <v>62.090421719285267</v>
      </c>
      <c r="AI91" s="14">
        <f t="shared" si="47"/>
        <v>132.91083163244889</v>
      </c>
      <c r="AJ91" s="5">
        <f t="shared" si="48"/>
        <v>2.144393748327273</v>
      </c>
      <c r="AK91" s="5">
        <f t="shared" si="49"/>
        <v>12.57237882450227</v>
      </c>
      <c r="AL91" s="5"/>
      <c r="AM91" s="5"/>
      <c r="AN91" s="5"/>
      <c r="AO91" s="5">
        <f t="shared" si="72"/>
        <v>-1.0854431313717805</v>
      </c>
      <c r="AP91" s="5">
        <f t="shared" si="73"/>
        <v>-3.6615408338156841</v>
      </c>
      <c r="AQ91" s="14">
        <f t="shared" si="50"/>
        <v>61.931641725019063</v>
      </c>
      <c r="AR91" s="14">
        <f t="shared" si="51"/>
        <v>132.18215939252164</v>
      </c>
      <c r="AS91" s="5">
        <f t="shared" si="52"/>
        <v>1.8831862093124934</v>
      </c>
      <c r="AT91" s="5">
        <f t="shared" si="53"/>
        <v>11.955210408471064</v>
      </c>
      <c r="AU91" s="5"/>
      <c r="AV91" s="5"/>
      <c r="AW91" s="5"/>
      <c r="AX91" s="5">
        <f t="shared" si="74"/>
        <v>-1.1752461202467004</v>
      </c>
      <c r="AY91" s="5">
        <f t="shared" si="75"/>
        <v>-4.3305387065014589</v>
      </c>
      <c r="AZ91" s="14">
        <f t="shared" si="54"/>
        <v>61.841838736144148</v>
      </c>
      <c r="BA91" s="14">
        <f t="shared" si="55"/>
        <v>131.51316151983585</v>
      </c>
      <c r="BB91" s="5">
        <f t="shared" si="56"/>
        <v>1.7354521208425018</v>
      </c>
      <c r="BC91" s="5">
        <f t="shared" si="57"/>
        <v>11.388584791643723</v>
      </c>
      <c r="BD91" s="5"/>
      <c r="BE91" s="5"/>
      <c r="BF91" s="5"/>
      <c r="BG91" s="5">
        <f t="shared" si="76"/>
        <v>-0.88105965490021654</v>
      </c>
      <c r="BH91" s="5">
        <f t="shared" si="77"/>
        <v>-4.7380482724954067</v>
      </c>
      <c r="BI91" s="14">
        <f t="shared" si="58"/>
        <v>62.136025201490625</v>
      </c>
      <c r="BJ91" s="14">
        <f t="shared" si="59"/>
        <v>131.10565195384191</v>
      </c>
      <c r="BK91" s="5">
        <f t="shared" si="60"/>
        <v>2.2194156263189977</v>
      </c>
      <c r="BL91" s="5">
        <f t="shared" si="61"/>
        <v>11.04343368037434</v>
      </c>
      <c r="BM91" s="5"/>
      <c r="BN91" s="5"/>
      <c r="BO91" s="29"/>
      <c r="BP91" s="5">
        <f t="shared" si="78"/>
        <v>64.946761534385132</v>
      </c>
      <c r="BQ91" s="5">
        <f t="shared" si="79"/>
        <v>142.35310615312076</v>
      </c>
      <c r="BR91" s="5">
        <f t="shared" si="62"/>
        <v>6.8433326615085415</v>
      </c>
      <c r="BS91" s="5">
        <f t="shared" si="63"/>
        <v>20.569765427615764</v>
      </c>
    </row>
    <row r="92" spans="1:71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8">
        <v>6801200</v>
      </c>
      <c r="H92" s="3">
        <v>43909</v>
      </c>
      <c r="I92" s="2">
        <v>90</v>
      </c>
      <c r="J92" s="1">
        <v>60.321156000000002</v>
      </c>
      <c r="K92" s="1">
        <v>117.42538500000001</v>
      </c>
      <c r="L92" s="5">
        <f t="shared" si="64"/>
        <v>60.98323164239585</v>
      </c>
      <c r="M92" s="5">
        <f t="shared" si="65"/>
        <v>119.99028262551994</v>
      </c>
      <c r="N92" s="5">
        <f t="shared" si="40"/>
        <v>1.0975844733410749</v>
      </c>
      <c r="O92" s="5">
        <f t="shared" si="41"/>
        <v>2.1842786596100434</v>
      </c>
      <c r="P92" s="1"/>
      <c r="Q92" s="1"/>
      <c r="R92" s="29"/>
      <c r="S92" s="5">
        <f t="shared" si="66"/>
        <v>61.305187655242023</v>
      </c>
      <c r="T92" s="5">
        <f t="shared" si="67"/>
        <v>123.18902445099144</v>
      </c>
      <c r="U92" s="5">
        <f t="shared" si="42"/>
        <v>1.6313209502185608</v>
      </c>
      <c r="V92" s="5">
        <f t="shared" si="43"/>
        <v>4.9083419662549401</v>
      </c>
      <c r="W92" s="5"/>
      <c r="X92" s="5"/>
      <c r="Y92" s="29"/>
      <c r="Z92" s="5">
        <f t="shared" si="68"/>
        <v>62.013506621014969</v>
      </c>
      <c r="AA92" s="5">
        <f t="shared" si="69"/>
        <v>127.84418557448554</v>
      </c>
      <c r="AB92" s="5">
        <f t="shared" si="44"/>
        <v>2.8055672888877772</v>
      </c>
      <c r="AC92" s="5">
        <f t="shared" si="45"/>
        <v>8.8726986711480915</v>
      </c>
      <c r="AD92" s="5"/>
      <c r="AE92" s="5"/>
      <c r="AF92" s="5">
        <f t="shared" si="70"/>
        <v>-0.93820040184612552</v>
      </c>
      <c r="AG92" s="5">
        <f t="shared" si="71"/>
        <v>-3.692865502582924</v>
      </c>
      <c r="AH92" s="14">
        <f t="shared" si="46"/>
        <v>61.075306219168844</v>
      </c>
      <c r="AI92" s="14">
        <f t="shared" si="47"/>
        <v>124.15132007190262</v>
      </c>
      <c r="AJ92" s="5">
        <f t="shared" si="48"/>
        <v>1.2502250771998504</v>
      </c>
      <c r="AK92" s="5">
        <f t="shared" si="49"/>
        <v>5.7278373597860561</v>
      </c>
      <c r="AL92" s="5"/>
      <c r="AM92" s="5"/>
      <c r="AN92" s="5"/>
      <c r="AO92" s="5">
        <f t="shared" si="72"/>
        <v>-1.0649769073728044</v>
      </c>
      <c r="AP92" s="5">
        <f t="shared" si="73"/>
        <v>-4.7460342883247089</v>
      </c>
      <c r="AQ92" s="14">
        <f t="shared" si="50"/>
        <v>60.948529713642166</v>
      </c>
      <c r="AR92" s="14">
        <f t="shared" si="51"/>
        <v>123.09815128616083</v>
      </c>
      <c r="AS92" s="5">
        <f t="shared" si="52"/>
        <v>1.0400558531109125</v>
      </c>
      <c r="AT92" s="5">
        <f t="shared" si="53"/>
        <v>4.8309539595384949</v>
      </c>
      <c r="AU92" s="5"/>
      <c r="AV92" s="5"/>
      <c r="AW92" s="5"/>
      <c r="AX92" s="5">
        <f t="shared" si="74"/>
        <v>-1.0979955720548296</v>
      </c>
      <c r="AY92" s="5">
        <f t="shared" si="75"/>
        <v>-5.9815778819091046</v>
      </c>
      <c r="AZ92" s="14">
        <f t="shared" si="54"/>
        <v>60.915511048960141</v>
      </c>
      <c r="BA92" s="14">
        <f t="shared" si="55"/>
        <v>121.86260769257643</v>
      </c>
      <c r="BB92" s="5">
        <f t="shared" si="56"/>
        <v>0.98531773655023991</v>
      </c>
      <c r="BC92" s="5">
        <f t="shared" si="57"/>
        <v>3.7787593309371958</v>
      </c>
      <c r="BD92" s="5"/>
      <c r="BE92" s="5"/>
      <c r="BF92" s="5"/>
      <c r="BG92" s="5">
        <f t="shared" si="76"/>
        <v>-0.98520044830452724</v>
      </c>
      <c r="BH92" s="5">
        <f t="shared" si="77"/>
        <v>-7.5102946949483265</v>
      </c>
      <c r="BI92" s="14">
        <f t="shared" si="58"/>
        <v>61.028306172710444</v>
      </c>
      <c r="BJ92" s="14">
        <f t="shared" si="59"/>
        <v>120.33389087953721</v>
      </c>
      <c r="BK92" s="5">
        <f t="shared" si="60"/>
        <v>1.1723087215212551</v>
      </c>
      <c r="BL92" s="5">
        <f t="shared" si="61"/>
        <v>2.4768970351148534</v>
      </c>
      <c r="BM92" s="5"/>
      <c r="BN92" s="5"/>
      <c r="BO92" s="29"/>
      <c r="BP92" s="5">
        <f t="shared" si="78"/>
        <v>63.90679890078885</v>
      </c>
      <c r="BQ92" s="5">
        <f t="shared" si="79"/>
        <v>136.28157986484058</v>
      </c>
      <c r="BR92" s="5">
        <f t="shared" si="62"/>
        <v>5.9442542858244432</v>
      </c>
      <c r="BS92" s="5">
        <f t="shared" si="63"/>
        <v>16.058022602898493</v>
      </c>
    </row>
    <row r="93" spans="1:71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8">
        <v>8200400</v>
      </c>
      <c r="H93" s="3">
        <v>43910</v>
      </c>
      <c r="I93" s="2">
        <v>91</v>
      </c>
      <c r="J93" s="1">
        <v>56.491633999999998</v>
      </c>
      <c r="K93" s="1">
        <v>111.048721</v>
      </c>
      <c r="L93" s="5">
        <f t="shared" si="64"/>
        <v>60.420467346359374</v>
      </c>
      <c r="M93" s="5">
        <f t="shared" si="65"/>
        <v>117.81011964382799</v>
      </c>
      <c r="N93" s="5">
        <f t="shared" si="40"/>
        <v>6.9547171291936358</v>
      </c>
      <c r="O93" s="5">
        <f t="shared" si="41"/>
        <v>6.088677638914894</v>
      </c>
      <c r="P93" s="1"/>
      <c r="Q93" s="1"/>
      <c r="R93" s="29"/>
      <c r="S93" s="5">
        <f t="shared" si="66"/>
        <v>60.665567079334707</v>
      </c>
      <c r="T93" s="5">
        <f t="shared" si="67"/>
        <v>119.44265880784701</v>
      </c>
      <c r="U93" s="5">
        <f t="shared" si="42"/>
        <v>7.3885862096584241</v>
      </c>
      <c r="V93" s="5">
        <f t="shared" si="43"/>
        <v>7.558788369878668</v>
      </c>
      <c r="W93" s="5"/>
      <c r="X93" s="5"/>
      <c r="Y93" s="29"/>
      <c r="Z93" s="5">
        <f t="shared" si="68"/>
        <v>61.251948841558239</v>
      </c>
      <c r="AA93" s="5">
        <f t="shared" si="69"/>
        <v>123.15572531596706</v>
      </c>
      <c r="AB93" s="5">
        <f t="shared" si="44"/>
        <v>8.4265837337228398</v>
      </c>
      <c r="AC93" s="5">
        <f t="shared" si="45"/>
        <v>10.90242571633676</v>
      </c>
      <c r="AD93" s="5"/>
      <c r="AE93" s="5"/>
      <c r="AF93" s="5">
        <f t="shared" si="70"/>
        <v>-0.91170400848771616</v>
      </c>
      <c r="AG93" s="5">
        <f t="shared" si="71"/>
        <v>-3.8422047159732569</v>
      </c>
      <c r="AH93" s="14">
        <f t="shared" si="46"/>
        <v>60.340244833070521</v>
      </c>
      <c r="AI93" s="14">
        <f t="shared" si="47"/>
        <v>119.31352059999381</v>
      </c>
      <c r="AJ93" s="5">
        <f t="shared" si="48"/>
        <v>6.8127093528052729</v>
      </c>
      <c r="AK93" s="5">
        <f t="shared" si="49"/>
        <v>7.4424986848734695</v>
      </c>
      <c r="AL93" s="5"/>
      <c r="AM93" s="5"/>
      <c r="AN93" s="5"/>
      <c r="AO93" s="5">
        <f t="shared" si="72"/>
        <v>-0.98912212539378586</v>
      </c>
      <c r="AP93" s="5">
        <f t="shared" si="73"/>
        <v>-4.7316407808731507</v>
      </c>
      <c r="AQ93" s="14">
        <f t="shared" si="50"/>
        <v>60.262826716164454</v>
      </c>
      <c r="AR93" s="14">
        <f t="shared" si="51"/>
        <v>118.42408453509391</v>
      </c>
      <c r="AS93" s="5">
        <f t="shared" si="52"/>
        <v>6.6756658449009576</v>
      </c>
      <c r="AT93" s="5">
        <f t="shared" si="53"/>
        <v>6.6415564886099956</v>
      </c>
      <c r="AU93" s="5"/>
      <c r="AV93" s="5"/>
      <c r="AW93" s="5"/>
      <c r="AX93" s="5">
        <f t="shared" si="74"/>
        <v>-0.94659856538568488</v>
      </c>
      <c r="AY93" s="5">
        <f t="shared" si="75"/>
        <v>-5.3996749513833215</v>
      </c>
      <c r="AZ93" s="14">
        <f t="shared" si="54"/>
        <v>60.305350276172554</v>
      </c>
      <c r="BA93" s="14">
        <f t="shared" si="55"/>
        <v>117.75605036458374</v>
      </c>
      <c r="BB93" s="5">
        <f t="shared" si="56"/>
        <v>6.750939928861956</v>
      </c>
      <c r="BC93" s="5">
        <f t="shared" si="57"/>
        <v>6.0399879477979246</v>
      </c>
      <c r="BD93" s="5"/>
      <c r="BE93" s="5"/>
      <c r="BF93" s="5"/>
      <c r="BG93" s="5">
        <f t="shared" si="76"/>
        <v>-0.79510417978389958</v>
      </c>
      <c r="BH93" s="5">
        <f t="shared" si="77"/>
        <v>-5.1117354239829531</v>
      </c>
      <c r="BI93" s="14">
        <f t="shared" si="58"/>
        <v>60.45684466177434</v>
      </c>
      <c r="BJ93" s="14">
        <f t="shared" si="59"/>
        <v>118.04398989198411</v>
      </c>
      <c r="BK93" s="5">
        <f t="shared" si="60"/>
        <v>7.019111293141818</v>
      </c>
      <c r="BL93" s="5">
        <f t="shared" si="61"/>
        <v>6.2992791173021354</v>
      </c>
      <c r="BM93" s="5"/>
      <c r="BN93" s="5"/>
      <c r="BO93" s="29"/>
      <c r="BP93" s="5">
        <f t="shared" si="78"/>
        <v>63.010388175591636</v>
      </c>
      <c r="BQ93" s="5">
        <f t="shared" si="79"/>
        <v>131.56753114863045</v>
      </c>
      <c r="BR93" s="5">
        <f t="shared" si="62"/>
        <v>11.539326647183969</v>
      </c>
      <c r="BS93" s="5">
        <f t="shared" si="63"/>
        <v>18.477304343406576</v>
      </c>
    </row>
    <row r="94" spans="1:71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8">
        <v>5799100</v>
      </c>
      <c r="H94" s="3">
        <v>43913</v>
      </c>
      <c r="I94" s="2">
        <v>92</v>
      </c>
      <c r="J94" s="1">
        <v>55.291519000000001</v>
      </c>
      <c r="K94" s="1">
        <v>102.520172</v>
      </c>
      <c r="L94" s="5">
        <f t="shared" si="64"/>
        <v>57.0809590019539</v>
      </c>
      <c r="M94" s="5">
        <f t="shared" si="65"/>
        <v>112.06293079657419</v>
      </c>
      <c r="N94" s="5">
        <f t="shared" si="40"/>
        <v>3.2363733793493701</v>
      </c>
      <c r="O94" s="5">
        <f t="shared" si="41"/>
        <v>9.3081767328425773</v>
      </c>
      <c r="P94" s="1"/>
      <c r="Q94" s="1"/>
      <c r="R94" s="29"/>
      <c r="S94" s="5">
        <f t="shared" si="66"/>
        <v>57.952510577767143</v>
      </c>
      <c r="T94" s="5">
        <f t="shared" si="67"/>
        <v>113.98659923274646</v>
      </c>
      <c r="U94" s="5">
        <f t="shared" si="42"/>
        <v>4.8126577563679191</v>
      </c>
      <c r="V94" s="5">
        <f t="shared" si="43"/>
        <v>11.184557155002095</v>
      </c>
      <c r="W94" s="5"/>
      <c r="X94" s="5"/>
      <c r="Y94" s="29"/>
      <c r="Z94" s="5">
        <f t="shared" si="68"/>
        <v>59.109807162857031</v>
      </c>
      <c r="AA94" s="5">
        <f t="shared" si="69"/>
        <v>117.7075733737819</v>
      </c>
      <c r="AB94" s="5">
        <f t="shared" si="44"/>
        <v>6.9057393103217697</v>
      </c>
      <c r="AC94" s="5">
        <f t="shared" si="45"/>
        <v>14.814061542719509</v>
      </c>
      <c r="AD94" s="5"/>
      <c r="AE94" s="5"/>
      <c r="AF94" s="5">
        <f t="shared" si="70"/>
        <v>-1.0962696590197398</v>
      </c>
      <c r="AG94" s="5">
        <f t="shared" si="71"/>
        <v>-4.0830967999050429</v>
      </c>
      <c r="AH94" s="14">
        <f t="shared" si="46"/>
        <v>58.013537503837291</v>
      </c>
      <c r="AI94" s="14">
        <f t="shared" si="47"/>
        <v>113.62447657387685</v>
      </c>
      <c r="AJ94" s="5">
        <f t="shared" si="48"/>
        <v>4.9230307885686591</v>
      </c>
      <c r="AK94" s="5">
        <f t="shared" si="49"/>
        <v>10.83133626997509</v>
      </c>
      <c r="AL94" s="5"/>
      <c r="AM94" s="5"/>
      <c r="AN94" s="5"/>
      <c r="AO94" s="5">
        <f t="shared" si="72"/>
        <v>-1.2773770137206413</v>
      </c>
      <c r="AP94" s="5">
        <f t="shared" si="73"/>
        <v>-4.910768571201154</v>
      </c>
      <c r="AQ94" s="14">
        <f t="shared" si="50"/>
        <v>57.832430149136393</v>
      </c>
      <c r="AR94" s="14">
        <f t="shared" si="51"/>
        <v>112.79680480258074</v>
      </c>
      <c r="AS94" s="5">
        <f t="shared" si="52"/>
        <v>4.5954808171148125</v>
      </c>
      <c r="AT94" s="5">
        <f t="shared" si="53"/>
        <v>10.024010496764223</v>
      </c>
      <c r="AU94" s="5"/>
      <c r="AV94" s="5"/>
      <c r="AW94" s="5"/>
      <c r="AX94" s="5">
        <f t="shared" si="74"/>
        <v>-1.4845929663776702</v>
      </c>
      <c r="AY94" s="5">
        <f t="shared" si="75"/>
        <v>-5.4214895972441504</v>
      </c>
      <c r="AZ94" s="14">
        <f t="shared" si="54"/>
        <v>57.625214196479362</v>
      </c>
      <c r="BA94" s="14">
        <f t="shared" si="55"/>
        <v>112.28608377653775</v>
      </c>
      <c r="BB94" s="5">
        <f t="shared" si="56"/>
        <v>4.2207109493218322</v>
      </c>
      <c r="BC94" s="5">
        <f t="shared" si="57"/>
        <v>9.5258441202554245</v>
      </c>
      <c r="BD94" s="5"/>
      <c r="BE94" s="5"/>
      <c r="BF94" s="5"/>
      <c r="BG94" s="5">
        <f t="shared" si="76"/>
        <v>-1.9400860538636115</v>
      </c>
      <c r="BH94" s="5">
        <f t="shared" si="77"/>
        <v>-5.3976894644548308</v>
      </c>
      <c r="BI94" s="14">
        <f t="shared" si="58"/>
        <v>57.169721108993421</v>
      </c>
      <c r="BJ94" s="14">
        <f t="shared" si="59"/>
        <v>112.30988390932707</v>
      </c>
      <c r="BK94" s="5">
        <f t="shared" si="60"/>
        <v>3.3969081388294295</v>
      </c>
      <c r="BL94" s="5">
        <f t="shared" si="61"/>
        <v>9.5490591932747311</v>
      </c>
      <c r="BM94" s="5"/>
      <c r="BN94" s="5"/>
      <c r="BO94" s="29"/>
      <c r="BP94" s="5">
        <f t="shared" si="78"/>
        <v>61.38069963169373</v>
      </c>
      <c r="BQ94" s="5">
        <f t="shared" si="79"/>
        <v>126.43782861147284</v>
      </c>
      <c r="BR94" s="5">
        <f t="shared" si="62"/>
        <v>11.012865520467487</v>
      </c>
      <c r="BS94" s="5">
        <f t="shared" si="63"/>
        <v>23.329707846640009</v>
      </c>
    </row>
    <row r="95" spans="1:71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8">
        <v>7159100</v>
      </c>
      <c r="H95" s="3">
        <v>43914</v>
      </c>
      <c r="I95" s="2">
        <v>93</v>
      </c>
      <c r="J95" s="1">
        <v>60.838661000000002</v>
      </c>
      <c r="K95" s="1">
        <v>117.96828499999999</v>
      </c>
      <c r="L95" s="5">
        <f t="shared" si="64"/>
        <v>55.559935000293081</v>
      </c>
      <c r="M95" s="5">
        <f t="shared" si="65"/>
        <v>103.95158581948613</v>
      </c>
      <c r="N95" s="5">
        <f t="shared" si="40"/>
        <v>8.6765979279309278</v>
      </c>
      <c r="O95" s="5">
        <f t="shared" si="41"/>
        <v>11.88175210016308</v>
      </c>
      <c r="P95" s="1"/>
      <c r="Q95" s="1"/>
      <c r="R95" s="29"/>
      <c r="S95" s="5">
        <f t="shared" si="66"/>
        <v>56.2228660522185</v>
      </c>
      <c r="T95" s="5">
        <f t="shared" si="67"/>
        <v>106.53342153146127</v>
      </c>
      <c r="U95" s="5">
        <f t="shared" si="42"/>
        <v>7.5869436833619703</v>
      </c>
      <c r="V95" s="5">
        <f t="shared" si="43"/>
        <v>9.6931675056043449</v>
      </c>
      <c r="W95" s="5"/>
      <c r="X95" s="5"/>
      <c r="Y95" s="29"/>
      <c r="Z95" s="5">
        <f t="shared" si="68"/>
        <v>57.391577489571375</v>
      </c>
      <c r="AA95" s="5">
        <f t="shared" si="69"/>
        <v>110.87324275558007</v>
      </c>
      <c r="AB95" s="5">
        <f t="shared" si="44"/>
        <v>5.6659424349076764</v>
      </c>
      <c r="AC95" s="5">
        <f t="shared" si="45"/>
        <v>6.0143641525516198</v>
      </c>
      <c r="AD95" s="5"/>
      <c r="AE95" s="5"/>
      <c r="AF95" s="5">
        <f t="shared" si="70"/>
        <v>-1.1895636611596272</v>
      </c>
      <c r="AG95" s="5">
        <f t="shared" si="71"/>
        <v>-4.4957818726495615</v>
      </c>
      <c r="AH95" s="14">
        <f t="shared" si="46"/>
        <v>56.202013828411751</v>
      </c>
      <c r="AI95" s="14">
        <f t="shared" si="47"/>
        <v>106.37746088293051</v>
      </c>
      <c r="AJ95" s="5">
        <f t="shared" si="48"/>
        <v>7.6212183098313933</v>
      </c>
      <c r="AK95" s="5">
        <f t="shared" si="49"/>
        <v>9.8253730797811372</v>
      </c>
      <c r="AL95" s="5"/>
      <c r="AM95" s="5"/>
      <c r="AN95" s="5"/>
      <c r="AO95" s="5">
        <f t="shared" si="72"/>
        <v>-1.3875901786118949</v>
      </c>
      <c r="AP95" s="5">
        <f t="shared" si="73"/>
        <v>-5.3916590829513238</v>
      </c>
      <c r="AQ95" s="14">
        <f t="shared" si="50"/>
        <v>56.003987310959481</v>
      </c>
      <c r="AR95" s="14">
        <f t="shared" si="51"/>
        <v>105.48158367262874</v>
      </c>
      <c r="AS95" s="5">
        <f t="shared" si="52"/>
        <v>7.946712846031442</v>
      </c>
      <c r="AT95" s="5">
        <f t="shared" si="53"/>
        <v>10.584795165388096</v>
      </c>
      <c r="AU95" s="5"/>
      <c r="AV95" s="5"/>
      <c r="AW95" s="5"/>
      <c r="AX95" s="5">
        <f t="shared" si="74"/>
        <v>-1.5897294844862637</v>
      </c>
      <c r="AY95" s="5">
        <f t="shared" si="75"/>
        <v>-6.0572680566751078</v>
      </c>
      <c r="AZ95" s="14">
        <f t="shared" si="54"/>
        <v>55.801848005085112</v>
      </c>
      <c r="BA95" s="14">
        <f t="shared" si="55"/>
        <v>104.81597469890495</v>
      </c>
      <c r="BB95" s="5">
        <f t="shared" si="56"/>
        <v>8.2789675382811101</v>
      </c>
      <c r="BC95" s="5">
        <f t="shared" si="57"/>
        <v>11.149022214822434</v>
      </c>
      <c r="BD95" s="5"/>
      <c r="BE95" s="5"/>
      <c r="BF95" s="5"/>
      <c r="BG95" s="5">
        <f t="shared" si="76"/>
        <v>-1.7515081303723492</v>
      </c>
      <c r="BH95" s="5">
        <f t="shared" si="77"/>
        <v>-6.6188344451397816</v>
      </c>
      <c r="BI95" s="14">
        <f t="shared" si="58"/>
        <v>55.640069359199025</v>
      </c>
      <c r="BJ95" s="14">
        <f t="shared" si="59"/>
        <v>104.25440831044028</v>
      </c>
      <c r="BK95" s="5">
        <f t="shared" si="60"/>
        <v>8.5448817501111289</v>
      </c>
      <c r="BL95" s="5">
        <f t="shared" si="61"/>
        <v>11.62505387745504</v>
      </c>
      <c r="BM95" s="5"/>
      <c r="BN95" s="5"/>
      <c r="BO95" s="29"/>
      <c r="BP95" s="5">
        <f t="shared" si="78"/>
        <v>59.858404473770292</v>
      </c>
      <c r="BQ95" s="5">
        <f t="shared" si="79"/>
        <v>120.45841445860464</v>
      </c>
      <c r="BR95" s="5">
        <f t="shared" si="62"/>
        <v>1.6112394817987683</v>
      </c>
      <c r="BS95" s="5">
        <f t="shared" si="63"/>
        <v>2.1108465369354503</v>
      </c>
    </row>
    <row r="96" spans="1:71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8">
        <v>5594400</v>
      </c>
      <c r="H96" s="3">
        <v>43915</v>
      </c>
      <c r="I96" s="2">
        <v>94</v>
      </c>
      <c r="J96" s="1">
        <v>60.503517000000002</v>
      </c>
      <c r="K96" s="1">
        <v>127.977478</v>
      </c>
      <c r="L96" s="5">
        <f t="shared" si="64"/>
        <v>60.046852100043964</v>
      </c>
      <c r="M96" s="5">
        <f t="shared" si="65"/>
        <v>115.8657801229229</v>
      </c>
      <c r="N96" s="5">
        <f t="shared" si="40"/>
        <v>0.75477413975131158</v>
      </c>
      <c r="O96" s="5">
        <f t="shared" si="41"/>
        <v>9.4639291743794978</v>
      </c>
      <c r="P96" s="1"/>
      <c r="Q96" s="1"/>
      <c r="R96" s="29"/>
      <c r="S96" s="5">
        <f t="shared" si="66"/>
        <v>59.223132768276471</v>
      </c>
      <c r="T96" s="5">
        <f t="shared" si="67"/>
        <v>113.96608278601144</v>
      </c>
      <c r="U96" s="5">
        <f t="shared" si="42"/>
        <v>2.1162145528226577</v>
      </c>
      <c r="V96" s="5">
        <f t="shared" si="43"/>
        <v>10.948328903612683</v>
      </c>
      <c r="W96" s="5"/>
      <c r="X96" s="5"/>
      <c r="Y96" s="29"/>
      <c r="Z96" s="5">
        <f t="shared" si="68"/>
        <v>58.942765069264254</v>
      </c>
      <c r="AA96" s="5">
        <f t="shared" si="69"/>
        <v>114.06601176556904</v>
      </c>
      <c r="AB96" s="5">
        <f t="shared" si="44"/>
        <v>2.5796052992022722</v>
      </c>
      <c r="AC96" s="5">
        <f t="shared" si="45"/>
        <v>10.870245649340706</v>
      </c>
      <c r="AD96" s="5"/>
      <c r="AE96" s="5"/>
      <c r="AF96" s="5">
        <f t="shared" si="70"/>
        <v>-0.7784509750317512</v>
      </c>
      <c r="AG96" s="5">
        <f t="shared" si="71"/>
        <v>-3.3424992402537805</v>
      </c>
      <c r="AH96" s="14">
        <f t="shared" si="46"/>
        <v>58.164314094232502</v>
      </c>
      <c r="AI96" s="14">
        <f t="shared" si="47"/>
        <v>110.72351252531526</v>
      </c>
      <c r="AJ96" s="5">
        <f t="shared" si="48"/>
        <v>3.8662263315494543</v>
      </c>
      <c r="AK96" s="5">
        <f t="shared" si="49"/>
        <v>13.482032732888163</v>
      </c>
      <c r="AL96" s="5"/>
      <c r="AM96" s="5"/>
      <c r="AN96" s="5"/>
      <c r="AO96" s="5">
        <f t="shared" si="72"/>
        <v>-0.65289573903570153</v>
      </c>
      <c r="AP96" s="5">
        <f t="shared" si="73"/>
        <v>-3.2455520597162479</v>
      </c>
      <c r="AQ96" s="14">
        <f t="shared" si="50"/>
        <v>58.289869330228555</v>
      </c>
      <c r="AR96" s="14">
        <f t="shared" si="51"/>
        <v>110.8204597058528</v>
      </c>
      <c r="AS96" s="5">
        <f t="shared" si="52"/>
        <v>3.658709079294427</v>
      </c>
      <c r="AT96" s="5">
        <f t="shared" si="53"/>
        <v>13.406279419060912</v>
      </c>
      <c r="AU96" s="5"/>
      <c r="AV96" s="5"/>
      <c r="AW96" s="5"/>
      <c r="AX96" s="5">
        <f t="shared" si="74"/>
        <v>-0.17631680560564944</v>
      </c>
      <c r="AY96" s="5">
        <f t="shared" si="75"/>
        <v>-1.8947513766762689</v>
      </c>
      <c r="AZ96" s="14">
        <f t="shared" si="54"/>
        <v>58.766448263658603</v>
      </c>
      <c r="BA96" s="14">
        <f t="shared" si="55"/>
        <v>112.17126038889278</v>
      </c>
      <c r="BB96" s="5">
        <f t="shared" si="56"/>
        <v>2.8710210950900579</v>
      </c>
      <c r="BC96" s="5">
        <f t="shared" si="57"/>
        <v>12.350780667132094</v>
      </c>
      <c r="BD96" s="5"/>
      <c r="BE96" s="5"/>
      <c r="BF96" s="5"/>
      <c r="BG96" s="5">
        <f t="shared" si="76"/>
        <v>1.0557832231830948</v>
      </c>
      <c r="BH96" s="5">
        <f t="shared" si="77"/>
        <v>1.7210284917196641</v>
      </c>
      <c r="BI96" s="14">
        <f t="shared" si="58"/>
        <v>59.998548292447346</v>
      </c>
      <c r="BJ96" s="14">
        <f t="shared" si="59"/>
        <v>115.78704025728871</v>
      </c>
      <c r="BK96" s="5">
        <f t="shared" si="60"/>
        <v>0.83461050297730011</v>
      </c>
      <c r="BL96" s="5">
        <f t="shared" si="61"/>
        <v>9.5254555201590208</v>
      </c>
      <c r="BM96" s="5"/>
      <c r="BN96" s="5"/>
      <c r="BO96" s="29"/>
      <c r="BP96" s="5">
        <f t="shared" si="78"/>
        <v>60.10346860532772</v>
      </c>
      <c r="BQ96" s="5">
        <f t="shared" si="79"/>
        <v>119.83588209395347</v>
      </c>
      <c r="BR96" s="5">
        <f t="shared" si="62"/>
        <v>0.66119857903844226</v>
      </c>
      <c r="BS96" s="5">
        <f t="shared" si="63"/>
        <v>6.3617411698381279</v>
      </c>
    </row>
    <row r="97" spans="1:71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8">
        <v>3924900</v>
      </c>
      <c r="H97" s="3">
        <v>43916</v>
      </c>
      <c r="I97" s="2">
        <v>95</v>
      </c>
      <c r="J97" s="1">
        <v>63.687393</v>
      </c>
      <c r="K97" s="1">
        <v>135.627487</v>
      </c>
      <c r="L97" s="5">
        <f t="shared" si="64"/>
        <v>60.435017265006593</v>
      </c>
      <c r="M97" s="5">
        <f t="shared" si="65"/>
        <v>126.16072331843843</v>
      </c>
      <c r="N97" s="5">
        <f t="shared" si="40"/>
        <v>5.1067810783107532</v>
      </c>
      <c r="O97" s="5">
        <f t="shared" si="41"/>
        <v>6.9799742596141838</v>
      </c>
      <c r="P97" s="1"/>
      <c r="Q97" s="1"/>
      <c r="R97" s="29"/>
      <c r="S97" s="5">
        <f t="shared" si="66"/>
        <v>60.055382518896764</v>
      </c>
      <c r="T97" s="5">
        <f t="shared" si="67"/>
        <v>123.07348967510401</v>
      </c>
      <c r="U97" s="5">
        <f t="shared" si="42"/>
        <v>5.7028719657330553</v>
      </c>
      <c r="V97" s="5">
        <f t="shared" si="43"/>
        <v>9.2562338229388477</v>
      </c>
      <c r="W97" s="5"/>
      <c r="X97" s="5"/>
      <c r="Y97" s="29"/>
      <c r="Z97" s="5">
        <f t="shared" si="68"/>
        <v>59.645103438095347</v>
      </c>
      <c r="AA97" s="5">
        <f t="shared" si="69"/>
        <v>120.32617157106299</v>
      </c>
      <c r="AB97" s="5">
        <f t="shared" si="44"/>
        <v>6.3470796518624226</v>
      </c>
      <c r="AC97" s="5">
        <f t="shared" si="45"/>
        <v>11.281869012980398</v>
      </c>
      <c r="AD97" s="5"/>
      <c r="AE97" s="5"/>
      <c r="AF97" s="5">
        <f t="shared" si="70"/>
        <v>-0.55633257345232456</v>
      </c>
      <c r="AG97" s="5">
        <f t="shared" si="71"/>
        <v>-1.9021003833916224</v>
      </c>
      <c r="AH97" s="14">
        <f t="shared" si="46"/>
        <v>59.088770864643024</v>
      </c>
      <c r="AI97" s="14">
        <f t="shared" si="47"/>
        <v>118.42407118767136</v>
      </c>
      <c r="AJ97" s="5">
        <f t="shared" si="48"/>
        <v>7.2206160728811364</v>
      </c>
      <c r="AK97" s="5">
        <f t="shared" si="49"/>
        <v>12.684313624662707</v>
      </c>
      <c r="AL97" s="5"/>
      <c r="AM97" s="5"/>
      <c r="AN97" s="5"/>
      <c r="AO97" s="5">
        <f t="shared" si="72"/>
        <v>-0.31408721206900292</v>
      </c>
      <c r="AP97" s="5">
        <f t="shared" si="73"/>
        <v>-0.86912409341370056</v>
      </c>
      <c r="AQ97" s="14">
        <f t="shared" si="50"/>
        <v>59.331016226026343</v>
      </c>
      <c r="AR97" s="14">
        <f t="shared" si="51"/>
        <v>119.45704747764928</v>
      </c>
      <c r="AS97" s="5">
        <f t="shared" si="52"/>
        <v>6.8402498026158138</v>
      </c>
      <c r="AT97" s="5">
        <f t="shared" si="53"/>
        <v>11.922686086744879</v>
      </c>
      <c r="AU97" s="5"/>
      <c r="AV97" s="5"/>
      <c r="AW97" s="5"/>
      <c r="AX97" s="5">
        <f t="shared" si="74"/>
        <v>0.21907802289088463</v>
      </c>
      <c r="AY97" s="5">
        <f t="shared" si="75"/>
        <v>1.7749586553003256</v>
      </c>
      <c r="AZ97" s="14">
        <f t="shared" si="54"/>
        <v>59.864181460986231</v>
      </c>
      <c r="BA97" s="14">
        <f t="shared" si="55"/>
        <v>122.10113022636331</v>
      </c>
      <c r="BB97" s="5">
        <f t="shared" si="56"/>
        <v>6.0030900291581553</v>
      </c>
      <c r="BC97" s="5">
        <f t="shared" si="57"/>
        <v>9.9731677352664452</v>
      </c>
      <c r="BD97" s="5"/>
      <c r="BE97" s="5"/>
      <c r="BF97" s="5"/>
      <c r="BG97" s="5">
        <f t="shared" si="76"/>
        <v>0.75535509698389314</v>
      </c>
      <c r="BH97" s="5">
        <f t="shared" si="77"/>
        <v>5.5792901084278004</v>
      </c>
      <c r="BI97" s="14">
        <f t="shared" si="58"/>
        <v>60.400458535079238</v>
      </c>
      <c r="BJ97" s="14">
        <f t="shared" si="59"/>
        <v>125.90546167949078</v>
      </c>
      <c r="BK97" s="5">
        <f t="shared" si="60"/>
        <v>5.161044140903619</v>
      </c>
      <c r="BL97" s="5">
        <f t="shared" si="61"/>
        <v>7.1681821550739322</v>
      </c>
      <c r="BM97" s="5"/>
      <c r="BN97" s="5"/>
      <c r="BO97" s="29"/>
      <c r="BP97" s="5">
        <f t="shared" si="78"/>
        <v>60.203480703995794</v>
      </c>
      <c r="BQ97" s="5">
        <f t="shared" si="79"/>
        <v>121.8712810704651</v>
      </c>
      <c r="BR97" s="5">
        <f t="shared" si="62"/>
        <v>5.4703327171897369</v>
      </c>
      <c r="BS97" s="5">
        <f t="shared" si="63"/>
        <v>10.142638659621335</v>
      </c>
    </row>
    <row r="98" spans="1:71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8">
        <v>5035700</v>
      </c>
      <c r="H98" s="3">
        <v>43917</v>
      </c>
      <c r="I98" s="2">
        <v>96</v>
      </c>
      <c r="J98" s="1">
        <v>61.050593999999997</v>
      </c>
      <c r="K98" s="1">
        <v>129.57659899999999</v>
      </c>
      <c r="L98" s="5">
        <f t="shared" si="64"/>
        <v>63.199536639750988</v>
      </c>
      <c r="M98" s="5">
        <f t="shared" si="65"/>
        <v>134.20747244776575</v>
      </c>
      <c r="N98" s="5">
        <f t="shared" si="40"/>
        <v>3.5199373158449401</v>
      </c>
      <c r="O98" s="5">
        <f t="shared" si="41"/>
        <v>3.5738501268780523</v>
      </c>
      <c r="P98" s="1"/>
      <c r="Q98" s="1"/>
      <c r="R98" s="29"/>
      <c r="S98" s="5">
        <f t="shared" si="66"/>
        <v>62.416189331613865</v>
      </c>
      <c r="T98" s="5">
        <f t="shared" si="67"/>
        <v>131.23358793628643</v>
      </c>
      <c r="U98" s="5">
        <f t="shared" si="42"/>
        <v>2.2368256263221089</v>
      </c>
      <c r="V98" s="5">
        <f t="shared" si="43"/>
        <v>1.2787717451099629</v>
      </c>
      <c r="W98" s="5"/>
      <c r="X98" s="5"/>
      <c r="Y98" s="29"/>
      <c r="Z98" s="5">
        <f t="shared" si="68"/>
        <v>61.464133740952441</v>
      </c>
      <c r="AA98" s="5">
        <f t="shared" si="69"/>
        <v>127.21176351408465</v>
      </c>
      <c r="AB98" s="5">
        <f t="shared" si="44"/>
        <v>0.6773721824106157</v>
      </c>
      <c r="AC98" s="5">
        <f t="shared" si="45"/>
        <v>1.8250482758197226</v>
      </c>
      <c r="AD98" s="5"/>
      <c r="AE98" s="5"/>
      <c r="AF98" s="5">
        <f t="shared" si="70"/>
        <v>-0.20002814200591179</v>
      </c>
      <c r="AG98" s="5">
        <f t="shared" si="71"/>
        <v>-0.58394653442962929</v>
      </c>
      <c r="AH98" s="14">
        <f t="shared" si="46"/>
        <v>61.264105598946529</v>
      </c>
      <c r="AI98" s="14">
        <f t="shared" si="47"/>
        <v>126.62781697965502</v>
      </c>
      <c r="AJ98" s="5">
        <f t="shared" si="48"/>
        <v>0.34972894603864452</v>
      </c>
      <c r="AK98" s="5">
        <f t="shared" si="49"/>
        <v>2.2757056776470606</v>
      </c>
      <c r="AL98" s="5"/>
      <c r="AM98" s="5"/>
      <c r="AN98" s="5"/>
      <c r="AO98" s="5">
        <f t="shared" si="72"/>
        <v>0.21919216666252125</v>
      </c>
      <c r="AP98" s="5">
        <f t="shared" si="73"/>
        <v>1.0695549156951412</v>
      </c>
      <c r="AQ98" s="14">
        <f t="shared" si="50"/>
        <v>61.683325907614964</v>
      </c>
      <c r="AR98" s="14">
        <f t="shared" si="51"/>
        <v>128.28131842977979</v>
      </c>
      <c r="AS98" s="5">
        <f t="shared" si="52"/>
        <v>1.0364058171407273</v>
      </c>
      <c r="AT98" s="5">
        <f t="shared" si="53"/>
        <v>0.99962538005816926</v>
      </c>
      <c r="AU98" s="5"/>
      <c r="AV98" s="5"/>
      <c r="AW98" s="5"/>
      <c r="AX98" s="5">
        <f t="shared" si="74"/>
        <v>0.93905654887567869</v>
      </c>
      <c r="AY98" s="5">
        <f t="shared" si="75"/>
        <v>4.0747436347749293</v>
      </c>
      <c r="AZ98" s="14">
        <f t="shared" si="54"/>
        <v>62.403190289828117</v>
      </c>
      <c r="BA98" s="14">
        <f t="shared" si="55"/>
        <v>131.28650714885958</v>
      </c>
      <c r="BB98" s="5">
        <f t="shared" si="56"/>
        <v>2.2155333817523886</v>
      </c>
      <c r="BC98" s="5">
        <f t="shared" si="57"/>
        <v>1.3196118450829206</v>
      </c>
      <c r="BD98" s="5"/>
      <c r="BE98" s="5"/>
      <c r="BF98" s="5"/>
      <c r="BG98" s="5">
        <f t="shared" si="76"/>
        <v>1.6594790219761137</v>
      </c>
      <c r="BH98" s="5">
        <f t="shared" si="77"/>
        <v>6.6896466678325854</v>
      </c>
      <c r="BI98" s="14">
        <f t="shared" si="58"/>
        <v>63.123612762928552</v>
      </c>
      <c r="BJ98" s="14">
        <f t="shared" si="59"/>
        <v>133.90141018191724</v>
      </c>
      <c r="BK98" s="5">
        <f t="shared" si="60"/>
        <v>3.395575091257188</v>
      </c>
      <c r="BL98" s="5">
        <f t="shared" si="61"/>
        <v>3.3376483217600548</v>
      </c>
      <c r="BM98" s="5"/>
      <c r="BN98" s="5"/>
      <c r="BO98" s="29"/>
      <c r="BP98" s="5">
        <f t="shared" si="78"/>
        <v>61.074458777996838</v>
      </c>
      <c r="BQ98" s="5">
        <f t="shared" si="79"/>
        <v>125.31033255284882</v>
      </c>
      <c r="BR98" s="5">
        <f t="shared" si="62"/>
        <v>3.9090165112630554E-2</v>
      </c>
      <c r="BS98" s="5">
        <f t="shared" si="63"/>
        <v>3.2924667571736217</v>
      </c>
    </row>
    <row r="99" spans="1:71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8">
        <v>5296000</v>
      </c>
      <c r="H99" s="3">
        <v>43920</v>
      </c>
      <c r="I99" s="2">
        <v>97</v>
      </c>
      <c r="J99" s="1">
        <v>62.792850000000001</v>
      </c>
      <c r="K99" s="1">
        <v>130.05038500000001</v>
      </c>
      <c r="L99" s="5">
        <f t="shared" si="64"/>
        <v>61.372935395962642</v>
      </c>
      <c r="M99" s="5">
        <f t="shared" si="65"/>
        <v>130.27123001716484</v>
      </c>
      <c r="N99" s="5">
        <f t="shared" si="40"/>
        <v>2.2612679692629962</v>
      </c>
      <c r="O99" s="5">
        <f t="shared" si="41"/>
        <v>0.1698149660724447</v>
      </c>
      <c r="P99" s="1"/>
      <c r="Q99" s="1"/>
      <c r="R99" s="29"/>
      <c r="S99" s="5">
        <f t="shared" si="66"/>
        <v>61.528552366064844</v>
      </c>
      <c r="T99" s="5">
        <f t="shared" si="67"/>
        <v>130.15654512770024</v>
      </c>
      <c r="U99" s="5">
        <f t="shared" si="42"/>
        <v>2.0134420303189895</v>
      </c>
      <c r="V99" s="5">
        <f t="shared" si="43"/>
        <v>8.1629998788727384E-2</v>
      </c>
      <c r="W99" s="5"/>
      <c r="X99" s="5"/>
      <c r="Y99" s="29"/>
      <c r="Z99" s="5">
        <f t="shared" si="68"/>
        <v>61.278040857523848</v>
      </c>
      <c r="AA99" s="5">
        <f t="shared" si="69"/>
        <v>128.27593948274657</v>
      </c>
      <c r="AB99" s="5">
        <f t="shared" si="44"/>
        <v>2.4123911280920569</v>
      </c>
      <c r="AC99" s="5">
        <f t="shared" si="45"/>
        <v>1.3644292688971587</v>
      </c>
      <c r="AD99" s="5"/>
      <c r="AE99" s="5"/>
      <c r="AF99" s="5">
        <f t="shared" si="70"/>
        <v>-0.19793785321931393</v>
      </c>
      <c r="AG99" s="5">
        <f t="shared" si="71"/>
        <v>-0.33672815896589781</v>
      </c>
      <c r="AH99" s="14">
        <f t="shared" si="46"/>
        <v>61.080103004304533</v>
      </c>
      <c r="AI99" s="14">
        <f t="shared" si="47"/>
        <v>127.93921132378067</v>
      </c>
      <c r="AJ99" s="5">
        <f t="shared" si="48"/>
        <v>2.7276146817598952</v>
      </c>
      <c r="AK99" s="5">
        <f t="shared" si="49"/>
        <v>1.6233505777159656</v>
      </c>
      <c r="AL99" s="5"/>
      <c r="AM99" s="5"/>
      <c r="AN99" s="5"/>
      <c r="AO99" s="5">
        <f t="shared" si="72"/>
        <v>0.11787090413974272</v>
      </c>
      <c r="AP99" s="5">
        <f t="shared" si="73"/>
        <v>1.0682101789368343</v>
      </c>
      <c r="AQ99" s="14">
        <f t="shared" si="50"/>
        <v>61.395911761663591</v>
      </c>
      <c r="AR99" s="14">
        <f t="shared" si="51"/>
        <v>129.34414966168339</v>
      </c>
      <c r="AS99" s="5">
        <f t="shared" si="52"/>
        <v>2.2246772336920695</v>
      </c>
      <c r="AT99" s="5">
        <f t="shared" si="53"/>
        <v>0.5430474798799072</v>
      </c>
      <c r="AU99" s="5"/>
      <c r="AV99" s="5"/>
      <c r="AW99" s="5"/>
      <c r="AX99" s="5">
        <f t="shared" si="74"/>
        <v>0.43273930433875651</v>
      </c>
      <c r="AY99" s="5">
        <f t="shared" si="75"/>
        <v>2.7199881850240724</v>
      </c>
      <c r="AZ99" s="14">
        <f t="shared" si="54"/>
        <v>61.710780161862601</v>
      </c>
      <c r="BA99" s="14">
        <f t="shared" si="55"/>
        <v>130.99592766777064</v>
      </c>
      <c r="BB99" s="5">
        <f t="shared" si="56"/>
        <v>1.7232373401388854</v>
      </c>
      <c r="BC99" s="5">
        <f t="shared" si="57"/>
        <v>0.72705872248716408</v>
      </c>
      <c r="BD99" s="5"/>
      <c r="BE99" s="5"/>
      <c r="BF99" s="5"/>
      <c r="BG99" s="5">
        <f t="shared" si="76"/>
        <v>9.0742902382113189E-2</v>
      </c>
      <c r="BH99" s="5">
        <f t="shared" si="77"/>
        <v>1.9079965735375146</v>
      </c>
      <c r="BI99" s="14">
        <f t="shared" si="58"/>
        <v>61.368783759905959</v>
      </c>
      <c r="BJ99" s="14">
        <f t="shared" si="59"/>
        <v>130.18393605628407</v>
      </c>
      <c r="BK99" s="5">
        <f t="shared" si="60"/>
        <v>2.2678796074617447</v>
      </c>
      <c r="BL99" s="5">
        <f t="shared" si="61"/>
        <v>0.10269178079254629</v>
      </c>
      <c r="BM99" s="5"/>
      <c r="BN99" s="5"/>
      <c r="BO99" s="29"/>
      <c r="BP99" s="5">
        <f t="shared" si="78"/>
        <v>61.06849258349763</v>
      </c>
      <c r="BQ99" s="5">
        <f t="shared" si="79"/>
        <v>126.37689916463661</v>
      </c>
      <c r="BR99" s="5">
        <f t="shared" si="62"/>
        <v>2.7461047181364941</v>
      </c>
      <c r="BS99" s="5">
        <f t="shared" si="63"/>
        <v>2.8246635604834185</v>
      </c>
    </row>
    <row r="100" spans="1:71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8">
        <v>4246100</v>
      </c>
      <c r="H100" s="3">
        <v>43921</v>
      </c>
      <c r="I100" s="2">
        <v>98</v>
      </c>
      <c r="J100" s="1">
        <v>62.664707</v>
      </c>
      <c r="K100" s="1">
        <v>132.06407200000001</v>
      </c>
      <c r="L100" s="5">
        <f t="shared" si="64"/>
        <v>62.579862809394399</v>
      </c>
      <c r="M100" s="5">
        <f t="shared" si="65"/>
        <v>130.08351175257474</v>
      </c>
      <c r="N100" s="5">
        <f t="shared" si="40"/>
        <v>0.13539389980009162</v>
      </c>
      <c r="O100" s="5">
        <f t="shared" si="41"/>
        <v>1.4996964862822597</v>
      </c>
      <c r="P100" s="1"/>
      <c r="Q100" s="1"/>
      <c r="R100" s="29"/>
      <c r="S100" s="5">
        <f t="shared" si="66"/>
        <v>62.350345828122698</v>
      </c>
      <c r="T100" s="5">
        <f t="shared" si="67"/>
        <v>130.08754104469509</v>
      </c>
      <c r="U100" s="5">
        <f t="shared" si="42"/>
        <v>0.50165585530831835</v>
      </c>
      <c r="V100" s="5">
        <f t="shared" si="43"/>
        <v>1.496645473194953</v>
      </c>
      <c r="W100" s="5"/>
      <c r="X100" s="5"/>
      <c r="Y100" s="29"/>
      <c r="Z100" s="5">
        <f t="shared" si="68"/>
        <v>61.959704971638118</v>
      </c>
      <c r="AA100" s="5">
        <f t="shared" si="69"/>
        <v>129.07443996551063</v>
      </c>
      <c r="AB100" s="5">
        <f t="shared" si="44"/>
        <v>1.1250384181352384</v>
      </c>
      <c r="AC100" s="5">
        <f t="shared" si="45"/>
        <v>2.2637739312546525</v>
      </c>
      <c r="AD100" s="5"/>
      <c r="AE100" s="5"/>
      <c r="AF100" s="5">
        <f t="shared" si="70"/>
        <v>-6.5997558119276392E-2</v>
      </c>
      <c r="AG100" s="5">
        <f t="shared" si="71"/>
        <v>-0.16644386270640277</v>
      </c>
      <c r="AH100" s="14">
        <f t="shared" si="46"/>
        <v>61.89370741351884</v>
      </c>
      <c r="AI100" s="14">
        <f t="shared" si="47"/>
        <v>128.90799610280422</v>
      </c>
      <c r="AJ100" s="5">
        <f t="shared" si="48"/>
        <v>1.2303569638986109</v>
      </c>
      <c r="AK100" s="5">
        <f t="shared" si="49"/>
        <v>2.3898065911490227</v>
      </c>
      <c r="AL100" s="5"/>
      <c r="AM100" s="5"/>
      <c r="AN100" s="5"/>
      <c r="AO100" s="5">
        <f t="shared" si="72"/>
        <v>0.25881920663337443</v>
      </c>
      <c r="AP100" s="5">
        <f t="shared" si="73"/>
        <v>1.0007827548936432</v>
      </c>
      <c r="AQ100" s="14">
        <f t="shared" si="50"/>
        <v>62.218524178271494</v>
      </c>
      <c r="AR100" s="14">
        <f t="shared" si="51"/>
        <v>130.07522272040427</v>
      </c>
      <c r="AS100" s="5">
        <f t="shared" si="52"/>
        <v>0.71201613011372733</v>
      </c>
      <c r="AT100" s="5">
        <f t="shared" si="53"/>
        <v>1.5059730095220298</v>
      </c>
      <c r="AU100" s="5"/>
      <c r="AV100" s="5"/>
      <c r="AW100" s="5"/>
      <c r="AX100" s="5">
        <f t="shared" si="74"/>
        <v>0.54475546873773739</v>
      </c>
      <c r="AY100" s="5">
        <f t="shared" si="75"/>
        <v>1.8553187190070712</v>
      </c>
      <c r="AZ100" s="14">
        <f t="shared" si="54"/>
        <v>62.504460440375858</v>
      </c>
      <c r="BA100" s="14">
        <f t="shared" si="55"/>
        <v>130.92975868451771</v>
      </c>
      <c r="BB100" s="5">
        <f t="shared" si="56"/>
        <v>0.25572059185426588</v>
      </c>
      <c r="BC100" s="5">
        <f t="shared" si="57"/>
        <v>0.85891135893666981</v>
      </c>
      <c r="BD100" s="5"/>
      <c r="BE100" s="5"/>
      <c r="BF100" s="5"/>
      <c r="BG100" s="5">
        <f t="shared" si="76"/>
        <v>0.59302593235444623</v>
      </c>
      <c r="BH100" s="5">
        <f t="shared" si="77"/>
        <v>0.96492489638008627</v>
      </c>
      <c r="BI100" s="14">
        <f t="shared" si="58"/>
        <v>62.552730903992561</v>
      </c>
      <c r="BJ100" s="14">
        <f t="shared" si="59"/>
        <v>130.03936486189073</v>
      </c>
      <c r="BK100" s="5">
        <f t="shared" si="60"/>
        <v>0.178690847477255</v>
      </c>
      <c r="BL100" s="5">
        <f t="shared" si="61"/>
        <v>1.5331248744997639</v>
      </c>
      <c r="BM100" s="5"/>
      <c r="BN100" s="5"/>
      <c r="BO100" s="29"/>
      <c r="BP100" s="5">
        <f t="shared" si="78"/>
        <v>61.499581937623219</v>
      </c>
      <c r="BQ100" s="5">
        <f t="shared" si="79"/>
        <v>127.29527062347746</v>
      </c>
      <c r="BR100" s="5">
        <f t="shared" si="62"/>
        <v>1.8593002635068265</v>
      </c>
      <c r="BS100" s="5">
        <f t="shared" si="63"/>
        <v>3.6109755698904586</v>
      </c>
    </row>
    <row r="101" spans="1:71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8">
        <v>3504200</v>
      </c>
      <c r="H101" s="3">
        <v>43922</v>
      </c>
      <c r="I101" s="2">
        <v>99</v>
      </c>
      <c r="J101" s="1">
        <v>59.367474000000001</v>
      </c>
      <c r="K101" s="1">
        <v>128.03671299999999</v>
      </c>
      <c r="L101" s="5">
        <f t="shared" si="64"/>
        <v>62.651980371409159</v>
      </c>
      <c r="M101" s="5">
        <f t="shared" si="65"/>
        <v>131.76698796288622</v>
      </c>
      <c r="N101" s="5">
        <f t="shared" si="40"/>
        <v>5.5325014694227317</v>
      </c>
      <c r="O101" s="5">
        <f t="shared" si="41"/>
        <v>2.9134416805016135</v>
      </c>
      <c r="P101" s="1"/>
      <c r="Q101" s="1"/>
      <c r="R101" s="29"/>
      <c r="S101" s="5">
        <f t="shared" si="66"/>
        <v>62.554680589842945</v>
      </c>
      <c r="T101" s="5">
        <f t="shared" si="67"/>
        <v>131.37228616564329</v>
      </c>
      <c r="U101" s="5">
        <f t="shared" si="42"/>
        <v>5.3686073789208946</v>
      </c>
      <c r="V101" s="5">
        <f t="shared" si="43"/>
        <v>2.6051693201802961</v>
      </c>
      <c r="W101" s="5"/>
      <c r="X101" s="5"/>
      <c r="Y101" s="29"/>
      <c r="Z101" s="5">
        <f t="shared" si="68"/>
        <v>62.276955884400962</v>
      </c>
      <c r="AA101" s="5">
        <f t="shared" si="69"/>
        <v>130.41977438103086</v>
      </c>
      <c r="AB101" s="5">
        <f t="shared" si="44"/>
        <v>4.9008012104422045</v>
      </c>
      <c r="AC101" s="5">
        <f t="shared" si="45"/>
        <v>1.8612328645385257</v>
      </c>
      <c r="AD101" s="5"/>
      <c r="AE101" s="5"/>
      <c r="AF101" s="5">
        <f t="shared" si="70"/>
        <v>-8.5102874869582637E-3</v>
      </c>
      <c r="AG101" s="5">
        <f t="shared" si="71"/>
        <v>6.0322879027591758E-2</v>
      </c>
      <c r="AH101" s="14">
        <f t="shared" si="46"/>
        <v>62.268445596914006</v>
      </c>
      <c r="AI101" s="14">
        <f t="shared" si="47"/>
        <v>130.48009726005844</v>
      </c>
      <c r="AJ101" s="5">
        <f t="shared" si="48"/>
        <v>4.8864662776691565</v>
      </c>
      <c r="AK101" s="5">
        <f t="shared" si="49"/>
        <v>1.908346600602322</v>
      </c>
      <c r="AL101" s="5"/>
      <c r="AM101" s="5"/>
      <c r="AN101" s="5"/>
      <c r="AO101" s="5">
        <f t="shared" si="72"/>
        <v>0.27342713316574196</v>
      </c>
      <c r="AP101" s="5">
        <f t="shared" si="73"/>
        <v>1.0869206700502891</v>
      </c>
      <c r="AQ101" s="14">
        <f t="shared" si="50"/>
        <v>62.550383017566702</v>
      </c>
      <c r="AR101" s="14">
        <f t="shared" si="51"/>
        <v>131.50669505108115</v>
      </c>
      <c r="AS101" s="5">
        <f t="shared" si="52"/>
        <v>5.3613684448940848</v>
      </c>
      <c r="AT101" s="5">
        <f t="shared" si="53"/>
        <v>2.7101461524407933</v>
      </c>
      <c r="AU101" s="5"/>
      <c r="AV101" s="5"/>
      <c r="AW101" s="5"/>
      <c r="AX101" s="5">
        <f t="shared" si="74"/>
        <v>0.44237841854903559</v>
      </c>
      <c r="AY101" s="5">
        <f t="shared" si="75"/>
        <v>1.6258257824379916</v>
      </c>
      <c r="AZ101" s="14">
        <f t="shared" si="54"/>
        <v>62.719334302949996</v>
      </c>
      <c r="BA101" s="14">
        <f t="shared" si="55"/>
        <v>132.04560016346886</v>
      </c>
      <c r="BB101" s="5">
        <f t="shared" si="56"/>
        <v>5.6459540504451882</v>
      </c>
      <c r="BC101" s="5">
        <f t="shared" si="57"/>
        <v>3.1310450491406088</v>
      </c>
      <c r="BD101" s="5"/>
      <c r="BE101" s="5"/>
      <c r="BF101" s="5"/>
      <c r="BG101" s="5">
        <f t="shared" si="76"/>
        <v>0.35861716570158469</v>
      </c>
      <c r="BH101" s="5">
        <f t="shared" si="77"/>
        <v>1.2882729876492063</v>
      </c>
      <c r="BI101" s="14">
        <f t="shared" si="58"/>
        <v>62.63557305010255</v>
      </c>
      <c r="BJ101" s="14">
        <f t="shared" si="59"/>
        <v>131.70804736868007</v>
      </c>
      <c r="BK101" s="5">
        <f t="shared" si="60"/>
        <v>5.5048645830923331</v>
      </c>
      <c r="BL101" s="5">
        <f t="shared" si="61"/>
        <v>2.8674075448032461</v>
      </c>
      <c r="BM101" s="5"/>
      <c r="BN101" s="5"/>
      <c r="BO101" s="29"/>
      <c r="BP101" s="5">
        <f t="shared" si="78"/>
        <v>61.790863203217413</v>
      </c>
      <c r="BQ101" s="5">
        <f t="shared" si="79"/>
        <v>128.48747096760809</v>
      </c>
      <c r="BR101" s="5">
        <f t="shared" si="62"/>
        <v>4.0820150158610611</v>
      </c>
      <c r="BS101" s="5">
        <f t="shared" si="63"/>
        <v>0.35205368604557818</v>
      </c>
    </row>
    <row r="102" spans="1:71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8">
        <v>4031500</v>
      </c>
      <c r="H102" s="3">
        <v>43923</v>
      </c>
      <c r="I102" s="2">
        <v>100</v>
      </c>
      <c r="J102" s="1">
        <v>60.35812</v>
      </c>
      <c r="K102" s="1">
        <v>131.09671</v>
      </c>
      <c r="L102" s="5">
        <f t="shared" si="64"/>
        <v>59.860149955711371</v>
      </c>
      <c r="M102" s="5">
        <f t="shared" si="65"/>
        <v>128.59625424443291</v>
      </c>
      <c r="N102" s="5">
        <f t="shared" si="40"/>
        <v>0.82502577000182975</v>
      </c>
      <c r="O102" s="5">
        <f t="shared" si="41"/>
        <v>1.907336771126513</v>
      </c>
      <c r="P102" s="1"/>
      <c r="Q102" s="1"/>
      <c r="R102" s="29"/>
      <c r="S102" s="5">
        <f t="shared" si="66"/>
        <v>60.482996306445031</v>
      </c>
      <c r="T102" s="5">
        <f t="shared" si="67"/>
        <v>129.20416360797515</v>
      </c>
      <c r="U102" s="5">
        <f t="shared" si="42"/>
        <v>0.2068923061967993</v>
      </c>
      <c r="V102" s="5">
        <f t="shared" si="43"/>
        <v>1.4436261535662143</v>
      </c>
      <c r="W102" s="5"/>
      <c r="X102" s="5"/>
      <c r="Y102" s="29"/>
      <c r="Z102" s="5">
        <f t="shared" si="68"/>
        <v>60.967689036420531</v>
      </c>
      <c r="AA102" s="5">
        <f t="shared" si="69"/>
        <v>129.34739675956698</v>
      </c>
      <c r="AB102" s="5">
        <f t="shared" si="44"/>
        <v>1.0099205151196409</v>
      </c>
      <c r="AC102" s="5">
        <f t="shared" si="45"/>
        <v>1.3343685287243481</v>
      </c>
      <c r="AD102" s="5"/>
      <c r="AE102" s="5"/>
      <c r="AF102" s="5">
        <f t="shared" si="70"/>
        <v>-0.20362377156097927</v>
      </c>
      <c r="AG102" s="5">
        <f t="shared" si="71"/>
        <v>-0.1095821960461299</v>
      </c>
      <c r="AH102" s="14">
        <f t="shared" si="46"/>
        <v>60.764065264859553</v>
      </c>
      <c r="AI102" s="14">
        <f t="shared" si="47"/>
        <v>129.23781456352086</v>
      </c>
      <c r="AJ102" s="5">
        <f t="shared" si="48"/>
        <v>0.67256114812647216</v>
      </c>
      <c r="AK102" s="5">
        <f t="shared" si="49"/>
        <v>1.4179573510877159</v>
      </c>
      <c r="AL102" s="5"/>
      <c r="AM102" s="5"/>
      <c r="AN102" s="5"/>
      <c r="AO102" s="5">
        <f t="shared" si="72"/>
        <v>-0.12224636212080145</v>
      </c>
      <c r="AP102" s="5">
        <f t="shared" si="73"/>
        <v>0.54709609717174534</v>
      </c>
      <c r="AQ102" s="14">
        <f t="shared" si="50"/>
        <v>60.845442674299726</v>
      </c>
      <c r="AR102" s="14">
        <f t="shared" si="51"/>
        <v>129.89449285673871</v>
      </c>
      <c r="AS102" s="5">
        <f t="shared" si="52"/>
        <v>0.80738544258788392</v>
      </c>
      <c r="AT102" s="5">
        <f t="shared" si="53"/>
        <v>0.91704600615934107</v>
      </c>
      <c r="AU102" s="5"/>
      <c r="AV102" s="5"/>
      <c r="AW102" s="5"/>
      <c r="AX102" s="5">
        <f t="shared" si="74"/>
        <v>-0.34586195138922471</v>
      </c>
      <c r="AY102" s="5">
        <f t="shared" si="75"/>
        <v>0.41163425068214671</v>
      </c>
      <c r="AZ102" s="14">
        <f t="shared" si="54"/>
        <v>60.621827085031306</v>
      </c>
      <c r="BA102" s="14">
        <f t="shared" si="55"/>
        <v>129.75903101024912</v>
      </c>
      <c r="BB102" s="5">
        <f t="shared" si="56"/>
        <v>0.43690407360485478</v>
      </c>
      <c r="BC102" s="5">
        <f t="shared" si="57"/>
        <v>1.0203757132813511</v>
      </c>
      <c r="BD102" s="5"/>
      <c r="BE102" s="5"/>
      <c r="BF102" s="5"/>
      <c r="BG102" s="5">
        <f t="shared" si="76"/>
        <v>-1.0590842459281291</v>
      </c>
      <c r="BH102" s="5">
        <f t="shared" si="77"/>
        <v>-0.7182800300969221</v>
      </c>
      <c r="BI102" s="14">
        <f t="shared" si="58"/>
        <v>59.908604790492404</v>
      </c>
      <c r="BJ102" s="14">
        <f t="shared" si="59"/>
        <v>128.62911672947004</v>
      </c>
      <c r="BK102" s="5">
        <f t="shared" si="60"/>
        <v>0.74474687002775286</v>
      </c>
      <c r="BL102" s="5">
        <f t="shared" si="61"/>
        <v>1.8822694105214082</v>
      </c>
      <c r="BM102" s="5"/>
      <c r="BN102" s="5"/>
      <c r="BO102" s="29"/>
      <c r="BP102" s="5">
        <f t="shared" si="78"/>
        <v>61.185015902413056</v>
      </c>
      <c r="BQ102" s="5">
        <f t="shared" si="79"/>
        <v>128.37478147570607</v>
      </c>
      <c r="BR102" s="5">
        <f t="shared" si="62"/>
        <v>1.3699828662871818</v>
      </c>
      <c r="BS102" s="5">
        <f t="shared" si="63"/>
        <v>2.076275235506619</v>
      </c>
    </row>
    <row r="103" spans="1:71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8">
        <v>4874300</v>
      </c>
      <c r="H103" s="3">
        <v>43924</v>
      </c>
      <c r="I103" s="2">
        <v>101</v>
      </c>
      <c r="J103" s="1">
        <v>59.490692000000003</v>
      </c>
      <c r="K103" s="1">
        <v>125.805862</v>
      </c>
      <c r="L103" s="5">
        <f t="shared" si="64"/>
        <v>60.283424493356705</v>
      </c>
      <c r="M103" s="5">
        <f t="shared" si="65"/>
        <v>130.72164163666494</v>
      </c>
      <c r="N103" s="5">
        <f t="shared" si="40"/>
        <v>1.332531975517619</v>
      </c>
      <c r="O103" s="5">
        <f t="shared" si="41"/>
        <v>3.9074328958255826</v>
      </c>
      <c r="P103" s="1"/>
      <c r="Q103" s="1"/>
      <c r="R103" s="29"/>
      <c r="S103" s="5">
        <f t="shared" si="66"/>
        <v>60.401826707255765</v>
      </c>
      <c r="T103" s="5">
        <f t="shared" si="67"/>
        <v>130.43431876279129</v>
      </c>
      <c r="U103" s="5">
        <f t="shared" si="42"/>
        <v>1.5315584280911743</v>
      </c>
      <c r="V103" s="5">
        <f t="shared" si="43"/>
        <v>3.6790469769932401</v>
      </c>
      <c r="W103" s="5"/>
      <c r="X103" s="5"/>
      <c r="Y103" s="29"/>
      <c r="Z103" s="5">
        <f t="shared" si="68"/>
        <v>60.693382970031294</v>
      </c>
      <c r="AA103" s="5">
        <f t="shared" si="69"/>
        <v>130.13458771776186</v>
      </c>
      <c r="AB103" s="5">
        <f t="shared" si="44"/>
        <v>2.0216456215222562</v>
      </c>
      <c r="AC103" s="5">
        <f t="shared" si="45"/>
        <v>3.4407981066588578</v>
      </c>
      <c r="AD103" s="5"/>
      <c r="AE103" s="5"/>
      <c r="AF103" s="5">
        <f t="shared" si="70"/>
        <v>-0.21422611578521783</v>
      </c>
      <c r="AG103" s="5">
        <f t="shared" si="71"/>
        <v>2.4933777090022202E-2</v>
      </c>
      <c r="AH103" s="14">
        <f t="shared" si="46"/>
        <v>60.479156854246078</v>
      </c>
      <c r="AI103" s="14">
        <f t="shared" si="47"/>
        <v>130.15952149485187</v>
      </c>
      <c r="AJ103" s="5">
        <f t="shared" si="48"/>
        <v>1.6615453964564326</v>
      </c>
      <c r="AK103" s="5">
        <f t="shared" si="49"/>
        <v>3.4606173556935431</v>
      </c>
      <c r="AL103" s="5"/>
      <c r="AM103" s="5"/>
      <c r="AN103" s="5"/>
      <c r="AO103" s="5">
        <f t="shared" si="72"/>
        <v>-0.16026128818791022</v>
      </c>
      <c r="AP103" s="5">
        <f t="shared" si="73"/>
        <v>0.6071198124275301</v>
      </c>
      <c r="AQ103" s="14">
        <f t="shared" si="50"/>
        <v>60.533121681843383</v>
      </c>
      <c r="AR103" s="14">
        <f t="shared" si="51"/>
        <v>130.74170753018939</v>
      </c>
      <c r="AS103" s="5">
        <f t="shared" si="52"/>
        <v>1.7522567763094439</v>
      </c>
      <c r="AT103" s="5">
        <f t="shared" si="53"/>
        <v>3.9233827833788717</v>
      </c>
      <c r="AU103" s="5"/>
      <c r="AV103" s="5"/>
      <c r="AW103" s="5"/>
      <c r="AX103" s="5">
        <f t="shared" si="74"/>
        <v>-0.31366180313923003</v>
      </c>
      <c r="AY103" s="5">
        <f t="shared" si="75"/>
        <v>0.58063476906287859</v>
      </c>
      <c r="AZ103" s="14">
        <f t="shared" si="54"/>
        <v>60.379721166892061</v>
      </c>
      <c r="BA103" s="14">
        <f t="shared" si="55"/>
        <v>130.71522248682473</v>
      </c>
      <c r="BB103" s="5">
        <f t="shared" si="56"/>
        <v>1.4944004465304559</v>
      </c>
      <c r="BC103" s="5">
        <f t="shared" si="57"/>
        <v>3.9023304707571769</v>
      </c>
      <c r="BD103" s="5"/>
      <c r="BE103" s="5"/>
      <c r="BF103" s="5"/>
      <c r="BG103" s="5">
        <f t="shared" si="76"/>
        <v>-0.3920227933200704</v>
      </c>
      <c r="BH103" s="5">
        <f t="shared" si="77"/>
        <v>0.56137030995111326</v>
      </c>
      <c r="BI103" s="14">
        <f t="shared" si="58"/>
        <v>60.301360176711221</v>
      </c>
      <c r="BJ103" s="14">
        <f t="shared" si="59"/>
        <v>130.69595802771298</v>
      </c>
      <c r="BK103" s="5">
        <f t="shared" si="60"/>
        <v>1.3626806975303258</v>
      </c>
      <c r="BL103" s="5">
        <f t="shared" si="61"/>
        <v>3.8870176237995739</v>
      </c>
      <c r="BM103" s="5"/>
      <c r="BN103" s="5"/>
      <c r="BO103" s="29"/>
      <c r="BP103" s="5">
        <f t="shared" si="78"/>
        <v>60.978291926809788</v>
      </c>
      <c r="BQ103" s="5">
        <f t="shared" si="79"/>
        <v>129.05526360677956</v>
      </c>
      <c r="BR103" s="5">
        <f t="shared" si="62"/>
        <v>2.500559124122788</v>
      </c>
      <c r="BS103" s="5">
        <f t="shared" si="63"/>
        <v>2.5828697924899213</v>
      </c>
    </row>
    <row r="104" spans="1:71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8">
        <v>4051700</v>
      </c>
      <c r="H104" s="3">
        <v>43927</v>
      </c>
      <c r="I104" s="2">
        <v>102</v>
      </c>
      <c r="J104" s="1">
        <v>64.680503999999999</v>
      </c>
      <c r="K104" s="1">
        <v>132.27136200000001</v>
      </c>
      <c r="L104" s="5">
        <f t="shared" si="64"/>
        <v>59.609601874003502</v>
      </c>
      <c r="M104" s="5">
        <f t="shared" si="65"/>
        <v>126.54322894549975</v>
      </c>
      <c r="N104" s="5">
        <f t="shared" si="40"/>
        <v>7.8399236437559248</v>
      </c>
      <c r="O104" s="5">
        <f t="shared" si="41"/>
        <v>4.3305920252792598</v>
      </c>
      <c r="P104" s="1"/>
      <c r="Q104" s="1"/>
      <c r="R104" s="29"/>
      <c r="S104" s="5">
        <f t="shared" si="66"/>
        <v>59.809589147539512</v>
      </c>
      <c r="T104" s="5">
        <f t="shared" si="67"/>
        <v>127.42582186697696</v>
      </c>
      <c r="U104" s="5">
        <f t="shared" si="42"/>
        <v>7.5307311341613659</v>
      </c>
      <c r="V104" s="5">
        <f t="shared" si="43"/>
        <v>3.6633327575647474</v>
      </c>
      <c r="W104" s="5"/>
      <c r="X104" s="5"/>
      <c r="Y104" s="29"/>
      <c r="Z104" s="5">
        <f t="shared" si="68"/>
        <v>60.152172033517218</v>
      </c>
      <c r="AA104" s="5">
        <f t="shared" si="69"/>
        <v>128.18666114476903</v>
      </c>
      <c r="AB104" s="5">
        <f t="shared" si="44"/>
        <v>7.0010771197496879</v>
      </c>
      <c r="AC104" s="5">
        <f t="shared" si="45"/>
        <v>3.0881218681569007</v>
      </c>
      <c r="AD104" s="5"/>
      <c r="AE104" s="5"/>
      <c r="AF104" s="5">
        <f t="shared" si="70"/>
        <v>-0.26327383889454664</v>
      </c>
      <c r="AG104" s="5">
        <f t="shared" si="71"/>
        <v>-0.2709952754224052</v>
      </c>
      <c r="AH104" s="14">
        <f t="shared" si="46"/>
        <v>59.888898194622669</v>
      </c>
      <c r="AI104" s="14">
        <f t="shared" si="47"/>
        <v>127.91566586934663</v>
      </c>
      <c r="AJ104" s="5">
        <f t="shared" si="48"/>
        <v>7.4081145152754688</v>
      </c>
      <c r="AK104" s="5">
        <f t="shared" si="49"/>
        <v>3.2930001360788772</v>
      </c>
      <c r="AL104" s="5"/>
      <c r="AM104" s="5"/>
      <c r="AN104" s="5"/>
      <c r="AO104" s="5">
        <f t="shared" si="72"/>
        <v>-0.25549870026945176</v>
      </c>
      <c r="AP104" s="5">
        <f t="shared" si="73"/>
        <v>-3.1641783927559231E-2</v>
      </c>
      <c r="AQ104" s="14">
        <f t="shared" si="50"/>
        <v>59.896673333247769</v>
      </c>
      <c r="AR104" s="14">
        <f t="shared" si="51"/>
        <v>128.15501936084146</v>
      </c>
      <c r="AS104" s="5">
        <f t="shared" si="52"/>
        <v>7.3960936772419563</v>
      </c>
      <c r="AT104" s="5">
        <f t="shared" si="53"/>
        <v>3.1120437386579161</v>
      </c>
      <c r="AU104" s="5"/>
      <c r="AV104" s="5"/>
      <c r="AW104" s="5"/>
      <c r="AX104" s="5">
        <f t="shared" si="74"/>
        <v>-0.41605891315791094</v>
      </c>
      <c r="AY104" s="5">
        <f t="shared" si="75"/>
        <v>-0.55721783486218901</v>
      </c>
      <c r="AZ104" s="14">
        <f t="shared" si="54"/>
        <v>59.736113120359306</v>
      </c>
      <c r="BA104" s="14">
        <f t="shared" si="55"/>
        <v>127.62944330990685</v>
      </c>
      <c r="BB104" s="5">
        <f t="shared" si="56"/>
        <v>7.6443295488864669</v>
      </c>
      <c r="BC104" s="5">
        <f t="shared" si="57"/>
        <v>3.5093905588521594</v>
      </c>
      <c r="BD104" s="5"/>
      <c r="BE104" s="5"/>
      <c r="BF104" s="5"/>
      <c r="BG104" s="5">
        <f t="shared" si="76"/>
        <v>-0.51883271503497563</v>
      </c>
      <c r="BH104" s="5">
        <f t="shared" si="77"/>
        <v>-1.5715320405512361</v>
      </c>
      <c r="BI104" s="14">
        <f t="shared" si="58"/>
        <v>59.633339318482243</v>
      </c>
      <c r="BJ104" s="14">
        <f t="shared" si="59"/>
        <v>126.6151291042178</v>
      </c>
      <c r="BK104" s="5">
        <f t="shared" si="60"/>
        <v>7.8032241083306282</v>
      </c>
      <c r="BL104" s="5">
        <f t="shared" si="61"/>
        <v>4.2762339559051412</v>
      </c>
      <c r="BM104" s="5"/>
      <c r="BN104" s="5"/>
      <c r="BO104" s="29"/>
      <c r="BP104" s="5">
        <f t="shared" si="78"/>
        <v>60.60639194510734</v>
      </c>
      <c r="BQ104" s="5">
        <f t="shared" si="79"/>
        <v>128.24291320508468</v>
      </c>
      <c r="BR104" s="5">
        <f t="shared" si="62"/>
        <v>6.2988254619856683</v>
      </c>
      <c r="BS104" s="5">
        <f t="shared" si="63"/>
        <v>3.0455940983773448</v>
      </c>
    </row>
    <row r="105" spans="1:71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8">
        <v>3890600</v>
      </c>
      <c r="H105" s="3">
        <v>43928</v>
      </c>
      <c r="I105" s="2">
        <v>103</v>
      </c>
      <c r="J105" s="1">
        <v>63.931355000000003</v>
      </c>
      <c r="K105" s="1">
        <v>133.495361</v>
      </c>
      <c r="L105" s="5">
        <f t="shared" si="64"/>
        <v>63.919868681100525</v>
      </c>
      <c r="M105" s="5">
        <f t="shared" si="65"/>
        <v>131.41214204182498</v>
      </c>
      <c r="N105" s="5">
        <f t="shared" si="40"/>
        <v>1.7966643909673008E-2</v>
      </c>
      <c r="O105" s="5">
        <f t="shared" si="41"/>
        <v>1.5605178656170864</v>
      </c>
      <c r="P105" s="1"/>
      <c r="Q105" s="1"/>
      <c r="R105" s="29"/>
      <c r="S105" s="5">
        <f t="shared" si="66"/>
        <v>62.975683801638823</v>
      </c>
      <c r="T105" s="5">
        <f t="shared" si="67"/>
        <v>130.57542295344194</v>
      </c>
      <c r="U105" s="5">
        <f t="shared" si="42"/>
        <v>1.4948395796728857</v>
      </c>
      <c r="V105" s="5">
        <f t="shared" si="43"/>
        <v>2.1872955170015675</v>
      </c>
      <c r="W105" s="5"/>
      <c r="X105" s="5"/>
      <c r="Y105" s="29"/>
      <c r="Z105" s="5">
        <f t="shared" si="68"/>
        <v>62.189921418434473</v>
      </c>
      <c r="AA105" s="5">
        <f t="shared" si="69"/>
        <v>130.02477652962298</v>
      </c>
      <c r="AB105" s="5">
        <f t="shared" si="44"/>
        <v>2.7239115791703941</v>
      </c>
      <c r="AC105" s="5">
        <f t="shared" si="45"/>
        <v>2.5997790817442858</v>
      </c>
      <c r="AD105" s="5"/>
      <c r="AE105" s="5"/>
      <c r="AF105" s="5">
        <f t="shared" si="70"/>
        <v>8.1879644677223667E-2</v>
      </c>
      <c r="AG105" s="5">
        <f t="shared" si="71"/>
        <v>4.5371323619048026E-2</v>
      </c>
      <c r="AH105" s="14">
        <f t="shared" si="46"/>
        <v>62.271801063111695</v>
      </c>
      <c r="AI105" s="14">
        <f t="shared" si="47"/>
        <v>130.07014785324202</v>
      </c>
      <c r="AJ105" s="5">
        <f t="shared" si="48"/>
        <v>2.5958372646541092</v>
      </c>
      <c r="AK105" s="5">
        <f t="shared" si="49"/>
        <v>2.5657918905196886</v>
      </c>
      <c r="AL105" s="5"/>
      <c r="AM105" s="5"/>
      <c r="AN105" s="5"/>
      <c r="AO105" s="5">
        <f t="shared" si="72"/>
        <v>0.31781332102722498</v>
      </c>
      <c r="AP105" s="5">
        <f t="shared" si="73"/>
        <v>0.43579750826781805</v>
      </c>
      <c r="AQ105" s="14">
        <f t="shared" si="50"/>
        <v>62.507734739461696</v>
      </c>
      <c r="AR105" s="14">
        <f t="shared" si="51"/>
        <v>130.46057403789081</v>
      </c>
      <c r="AS105" s="5">
        <f t="shared" si="52"/>
        <v>2.2267950687707261</v>
      </c>
      <c r="AT105" s="5">
        <f t="shared" si="53"/>
        <v>2.2733276567634393</v>
      </c>
      <c r="AU105" s="5"/>
      <c r="AV105" s="5"/>
      <c r="AW105" s="5"/>
      <c r="AX105" s="5">
        <f t="shared" si="74"/>
        <v>0.68815482097591385</v>
      </c>
      <c r="AY105" s="5">
        <f t="shared" si="75"/>
        <v>0.52068211401007347</v>
      </c>
      <c r="AZ105" s="14">
        <f t="shared" si="54"/>
        <v>62.87807623941039</v>
      </c>
      <c r="BA105" s="14">
        <f t="shared" si="55"/>
        <v>130.54545864363305</v>
      </c>
      <c r="BB105" s="5">
        <f t="shared" si="56"/>
        <v>1.6475151521340554</v>
      </c>
      <c r="BC105" s="5">
        <f t="shared" si="57"/>
        <v>2.2097414728643252</v>
      </c>
      <c r="BD105" s="5"/>
      <c r="BE105" s="5"/>
      <c r="BF105" s="5"/>
      <c r="BG105" s="5">
        <f t="shared" si="76"/>
        <v>1.6542620699244206</v>
      </c>
      <c r="BH105" s="5">
        <f t="shared" si="77"/>
        <v>1.3266682710431716</v>
      </c>
      <c r="BI105" s="14">
        <f t="shared" si="58"/>
        <v>63.844183488358894</v>
      </c>
      <c r="BJ105" s="14">
        <f t="shared" si="59"/>
        <v>131.35144480066614</v>
      </c>
      <c r="BK105" s="5">
        <f t="shared" si="60"/>
        <v>0.1363517348273153</v>
      </c>
      <c r="BL105" s="5">
        <f t="shared" si="61"/>
        <v>1.6059855438226491</v>
      </c>
      <c r="BM105" s="5"/>
      <c r="BN105" s="5"/>
      <c r="BO105" s="29"/>
      <c r="BP105" s="5">
        <f t="shared" si="78"/>
        <v>61.624919958830503</v>
      </c>
      <c r="BQ105" s="5">
        <f t="shared" si="79"/>
        <v>129.25002540381351</v>
      </c>
      <c r="BR105" s="5">
        <f t="shared" si="62"/>
        <v>3.607674264325385</v>
      </c>
      <c r="BS105" s="5">
        <f t="shared" si="63"/>
        <v>3.1801371705991288</v>
      </c>
    </row>
    <row r="106" spans="1:71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8">
        <v>4365000</v>
      </c>
      <c r="H106" s="3">
        <v>43929</v>
      </c>
      <c r="I106" s="2">
        <v>104</v>
      </c>
      <c r="J106" s="1">
        <v>65.567656999999997</v>
      </c>
      <c r="K106" s="1">
        <v>137.453644</v>
      </c>
      <c r="L106" s="5">
        <f t="shared" si="64"/>
        <v>63.929632052165083</v>
      </c>
      <c r="M106" s="5">
        <f t="shared" si="65"/>
        <v>133.18287815627374</v>
      </c>
      <c r="N106" s="5">
        <f t="shared" si="40"/>
        <v>2.4982209564616809</v>
      </c>
      <c r="O106" s="5">
        <f t="shared" si="41"/>
        <v>3.1070590196402885</v>
      </c>
      <c r="P106" s="1"/>
      <c r="Q106" s="1"/>
      <c r="R106" s="29"/>
      <c r="S106" s="5">
        <f t="shared" si="66"/>
        <v>63.596870080573595</v>
      </c>
      <c r="T106" s="5">
        <f t="shared" si="67"/>
        <v>132.4733826837047</v>
      </c>
      <c r="U106" s="5">
        <f t="shared" si="42"/>
        <v>3.0057302786134361</v>
      </c>
      <c r="V106" s="5">
        <f t="shared" si="43"/>
        <v>3.6232297459464213</v>
      </c>
      <c r="W106" s="5"/>
      <c r="X106" s="5"/>
      <c r="Y106" s="29"/>
      <c r="Z106" s="5">
        <f t="shared" si="68"/>
        <v>62.973566530138967</v>
      </c>
      <c r="AA106" s="5">
        <f t="shared" si="69"/>
        <v>131.58653954129267</v>
      </c>
      <c r="AB106" s="5">
        <f t="shared" si="44"/>
        <v>3.9563568206517274</v>
      </c>
      <c r="AC106" s="5">
        <f t="shared" si="45"/>
        <v>4.2684240940948293</v>
      </c>
      <c r="AD106" s="5"/>
      <c r="AE106" s="5"/>
      <c r="AF106" s="5">
        <f t="shared" si="70"/>
        <v>0.18714446473131427</v>
      </c>
      <c r="AG106" s="5">
        <f t="shared" si="71"/>
        <v>0.27283007682664329</v>
      </c>
      <c r="AH106" s="14">
        <f t="shared" si="46"/>
        <v>63.160710994870279</v>
      </c>
      <c r="AI106" s="14">
        <f t="shared" si="47"/>
        <v>131.8593696181193</v>
      </c>
      <c r="AJ106" s="5">
        <f t="shared" si="48"/>
        <v>3.6709349018369206</v>
      </c>
      <c r="AK106" s="5">
        <f t="shared" si="49"/>
        <v>4.0699353026105989</v>
      </c>
      <c r="AL106" s="5"/>
      <c r="AM106" s="5"/>
      <c r="AN106" s="5"/>
      <c r="AO106" s="5">
        <f t="shared" si="72"/>
        <v>0.43427126869654237</v>
      </c>
      <c r="AP106" s="5">
        <f t="shared" si="73"/>
        <v>0.71728888411828429</v>
      </c>
      <c r="AQ106" s="14">
        <f t="shared" si="50"/>
        <v>63.407837798835509</v>
      </c>
      <c r="AR106" s="14">
        <f t="shared" si="51"/>
        <v>132.30382842541096</v>
      </c>
      <c r="AS106" s="5">
        <f t="shared" si="52"/>
        <v>3.2940313867925592</v>
      </c>
      <c r="AT106" s="5">
        <f t="shared" si="53"/>
        <v>3.7465835206151694</v>
      </c>
      <c r="AU106" s="5"/>
      <c r="AV106" s="5"/>
      <c r="AW106" s="5"/>
      <c r="AX106" s="5">
        <f t="shared" si="74"/>
        <v>0.73112545180377519</v>
      </c>
      <c r="AY106" s="5">
        <f t="shared" si="75"/>
        <v>0.98916851795689775</v>
      </c>
      <c r="AZ106" s="14">
        <f t="shared" si="54"/>
        <v>63.704691981942744</v>
      </c>
      <c r="BA106" s="14">
        <f t="shared" si="55"/>
        <v>132.57570805924956</v>
      </c>
      <c r="BB106" s="5">
        <f t="shared" si="56"/>
        <v>2.8412865478131275</v>
      </c>
      <c r="BC106" s="5">
        <f t="shared" si="57"/>
        <v>3.5487861935114893</v>
      </c>
      <c r="BD106" s="5"/>
      <c r="BE106" s="5"/>
      <c r="BF106" s="5"/>
      <c r="BG106" s="5">
        <f t="shared" si="76"/>
        <v>0.91423765543748337</v>
      </c>
      <c r="BH106" s="5">
        <f t="shared" si="77"/>
        <v>1.5264988005757063</v>
      </c>
      <c r="BI106" s="14">
        <f t="shared" si="58"/>
        <v>63.887804185576449</v>
      </c>
      <c r="BJ106" s="14">
        <f t="shared" si="59"/>
        <v>133.11303834186836</v>
      </c>
      <c r="BK106" s="5">
        <f t="shared" si="60"/>
        <v>2.5620144005199812</v>
      </c>
      <c r="BL106" s="5">
        <f t="shared" si="61"/>
        <v>3.1578687416476474</v>
      </c>
      <c r="BM106" s="5"/>
      <c r="BN106" s="5"/>
      <c r="BO106" s="29"/>
      <c r="BP106" s="5">
        <f t="shared" si="78"/>
        <v>62.201528719122877</v>
      </c>
      <c r="BQ106" s="5">
        <f t="shared" si="79"/>
        <v>130.31135930286013</v>
      </c>
      <c r="BR106" s="5">
        <f t="shared" si="62"/>
        <v>5.1338242586236085</v>
      </c>
      <c r="BS106" s="5">
        <f t="shared" si="63"/>
        <v>5.1961406691697976</v>
      </c>
    </row>
    <row r="107" spans="1:71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8">
        <v>3016300</v>
      </c>
      <c r="H107" s="3">
        <v>43930</v>
      </c>
      <c r="I107" s="2">
        <v>105</v>
      </c>
      <c r="J107" s="1">
        <v>66.040801999999999</v>
      </c>
      <c r="K107" s="1">
        <v>141.579712</v>
      </c>
      <c r="L107" s="5">
        <f t="shared" si="64"/>
        <v>65.321953257824759</v>
      </c>
      <c r="M107" s="5">
        <f t="shared" si="65"/>
        <v>136.81302912344105</v>
      </c>
      <c r="N107" s="5">
        <f t="shared" si="40"/>
        <v>1.0884918420209977</v>
      </c>
      <c r="O107" s="5">
        <f t="shared" si="41"/>
        <v>3.3667838486342916</v>
      </c>
      <c r="P107" s="1"/>
      <c r="Q107" s="1"/>
      <c r="R107" s="29"/>
      <c r="S107" s="5">
        <f t="shared" si="66"/>
        <v>64.877881578200757</v>
      </c>
      <c r="T107" s="5">
        <f t="shared" si="67"/>
        <v>135.71055253929666</v>
      </c>
      <c r="U107" s="5">
        <f t="shared" si="42"/>
        <v>1.7609120219334136</v>
      </c>
      <c r="V107" s="5">
        <f t="shared" si="43"/>
        <v>4.145480576131801</v>
      </c>
      <c r="W107" s="5"/>
      <c r="X107" s="5"/>
      <c r="Y107" s="29"/>
      <c r="Z107" s="5">
        <f t="shared" si="68"/>
        <v>64.140907241576429</v>
      </c>
      <c r="AA107" s="5">
        <f t="shared" si="69"/>
        <v>134.22673654771097</v>
      </c>
      <c r="AB107" s="5">
        <f t="shared" si="44"/>
        <v>2.8768499183634546</v>
      </c>
      <c r="AC107" s="5">
        <f t="shared" si="45"/>
        <v>5.1935233858146495</v>
      </c>
      <c r="AD107" s="5"/>
      <c r="AE107" s="5"/>
      <c r="AF107" s="5">
        <f t="shared" si="70"/>
        <v>0.33417390173723627</v>
      </c>
      <c r="AG107" s="5">
        <f t="shared" si="71"/>
        <v>0.62793511626539245</v>
      </c>
      <c r="AH107" s="14">
        <f t="shared" si="46"/>
        <v>64.475081143313659</v>
      </c>
      <c r="AI107" s="14">
        <f t="shared" si="47"/>
        <v>134.85467166397638</v>
      </c>
      <c r="AJ107" s="5">
        <f t="shared" si="48"/>
        <v>2.3708386471235467</v>
      </c>
      <c r="AK107" s="5">
        <f t="shared" si="49"/>
        <v>4.7500028365812925</v>
      </c>
      <c r="AL107" s="5"/>
      <c r="AM107" s="5"/>
      <c r="AN107" s="5"/>
      <c r="AO107" s="5">
        <f t="shared" si="72"/>
        <v>0.61753862938177206</v>
      </c>
      <c r="AP107" s="5">
        <f t="shared" si="73"/>
        <v>1.1980159146932894</v>
      </c>
      <c r="AQ107" s="14">
        <f t="shared" si="50"/>
        <v>64.758445870958198</v>
      </c>
      <c r="AR107" s="14">
        <f t="shared" si="51"/>
        <v>135.42475246240426</v>
      </c>
      <c r="AS107" s="5">
        <f t="shared" si="52"/>
        <v>1.9417634102048023</v>
      </c>
      <c r="AT107" s="5">
        <f t="shared" si="53"/>
        <v>4.3473457112243201</v>
      </c>
      <c r="AU107" s="5"/>
      <c r="AV107" s="5"/>
      <c r="AW107" s="5"/>
      <c r="AX107" s="5">
        <f t="shared" si="74"/>
        <v>0.92742231863893387</v>
      </c>
      <c r="AY107" s="5">
        <f t="shared" si="75"/>
        <v>1.7321313377645309</v>
      </c>
      <c r="AZ107" s="14">
        <f t="shared" si="54"/>
        <v>65.068329560215361</v>
      </c>
      <c r="BA107" s="14">
        <f t="shared" si="55"/>
        <v>135.95886788547551</v>
      </c>
      <c r="BB107" s="5">
        <f t="shared" si="56"/>
        <v>1.4725327529860082</v>
      </c>
      <c r="BC107" s="5">
        <f t="shared" si="57"/>
        <v>3.9700915018985823</v>
      </c>
      <c r="BD107" s="5"/>
      <c r="BE107" s="5"/>
      <c r="BF107" s="5"/>
      <c r="BG107" s="5">
        <f t="shared" si="76"/>
        <v>1.1293752530374646</v>
      </c>
      <c r="BH107" s="5">
        <f t="shared" si="77"/>
        <v>2.4731422755419152</v>
      </c>
      <c r="BI107" s="14">
        <f t="shared" si="58"/>
        <v>65.270282494613895</v>
      </c>
      <c r="BJ107" s="14">
        <f t="shared" si="59"/>
        <v>136.69987882325287</v>
      </c>
      <c r="BK107" s="5">
        <f t="shared" si="60"/>
        <v>1.1667325078609807</v>
      </c>
      <c r="BL107" s="5">
        <f t="shared" si="61"/>
        <v>3.4467037033859249</v>
      </c>
      <c r="BM107" s="5"/>
      <c r="BN107" s="5"/>
      <c r="BO107" s="29"/>
      <c r="BP107" s="5">
        <f t="shared" si="78"/>
        <v>63.043060789342157</v>
      </c>
      <c r="BQ107" s="5">
        <f t="shared" si="79"/>
        <v>132.09693047714509</v>
      </c>
      <c r="BR107" s="5">
        <f t="shared" si="62"/>
        <v>4.5392259328677484</v>
      </c>
      <c r="BS107" s="5">
        <f t="shared" si="63"/>
        <v>6.697839251753039</v>
      </c>
    </row>
    <row r="108" spans="1:71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8">
        <v>3486600</v>
      </c>
      <c r="H108" s="3">
        <v>43934</v>
      </c>
      <c r="I108" s="2">
        <v>106</v>
      </c>
      <c r="J108" s="1">
        <v>67.337029000000001</v>
      </c>
      <c r="K108" s="1">
        <v>136.160538</v>
      </c>
      <c r="L108" s="5">
        <f t="shared" si="64"/>
        <v>65.93297468867371</v>
      </c>
      <c r="M108" s="5">
        <f t="shared" si="65"/>
        <v>140.86470956851616</v>
      </c>
      <c r="N108" s="5">
        <f t="shared" si="40"/>
        <v>2.0851147313408962</v>
      </c>
      <c r="O108" s="5">
        <f t="shared" si="41"/>
        <v>3.4548714610074165</v>
      </c>
      <c r="P108" s="1"/>
      <c r="Q108" s="1"/>
      <c r="R108" s="29"/>
      <c r="S108" s="5">
        <f t="shared" si="66"/>
        <v>65.633779852370267</v>
      </c>
      <c r="T108" s="5">
        <f t="shared" si="67"/>
        <v>139.52550618875384</v>
      </c>
      <c r="U108" s="5">
        <f t="shared" si="42"/>
        <v>2.5294391108787022</v>
      </c>
      <c r="V108" s="5">
        <f t="shared" si="43"/>
        <v>2.4713240988764564</v>
      </c>
      <c r="W108" s="5"/>
      <c r="X108" s="5"/>
      <c r="Y108" s="29"/>
      <c r="Z108" s="5">
        <f t="shared" si="68"/>
        <v>64.995859882867038</v>
      </c>
      <c r="AA108" s="5">
        <f t="shared" si="69"/>
        <v>137.53557550124106</v>
      </c>
      <c r="AB108" s="5">
        <f t="shared" si="44"/>
        <v>3.4767930095831274</v>
      </c>
      <c r="AC108" s="5">
        <f t="shared" si="45"/>
        <v>1.0098649149293557</v>
      </c>
      <c r="AD108" s="5"/>
      <c r="AE108" s="5"/>
      <c r="AF108" s="5">
        <f t="shared" si="70"/>
        <v>0.4122907126702422</v>
      </c>
      <c r="AG108" s="5">
        <f t="shared" si="71"/>
        <v>1.0300706918550964</v>
      </c>
      <c r="AH108" s="14">
        <f t="shared" si="46"/>
        <v>65.408150595537279</v>
      </c>
      <c r="AI108" s="14">
        <f t="shared" si="47"/>
        <v>138.56564619309614</v>
      </c>
      <c r="AJ108" s="5">
        <f t="shared" si="48"/>
        <v>2.8645136756222525</v>
      </c>
      <c r="AK108" s="5">
        <f t="shared" si="49"/>
        <v>1.7663768287226804</v>
      </c>
      <c r="AL108" s="5"/>
      <c r="AM108" s="5"/>
      <c r="AN108" s="5"/>
      <c r="AO108" s="5">
        <f t="shared" si="72"/>
        <v>0.67689213235898127</v>
      </c>
      <c r="AP108" s="5">
        <f t="shared" si="73"/>
        <v>1.7257216744024881</v>
      </c>
      <c r="AQ108" s="14">
        <f t="shared" si="50"/>
        <v>65.672752015226024</v>
      </c>
      <c r="AR108" s="14">
        <f t="shared" si="51"/>
        <v>139.26129717564353</v>
      </c>
      <c r="AS108" s="5">
        <f t="shared" si="52"/>
        <v>2.4715628376980767</v>
      </c>
      <c r="AT108" s="5">
        <f t="shared" si="53"/>
        <v>2.2772818183514607</v>
      </c>
      <c r="AU108" s="5"/>
      <c r="AV108" s="5"/>
      <c r="AW108" s="5"/>
      <c r="AX108" s="5">
        <f t="shared" si="74"/>
        <v>0.89481096383218772</v>
      </c>
      <c r="AY108" s="5">
        <f t="shared" si="75"/>
        <v>2.4416497648590303</v>
      </c>
      <c r="AZ108" s="14">
        <f t="shared" si="54"/>
        <v>65.890670846699223</v>
      </c>
      <c r="BA108" s="14">
        <f t="shared" si="55"/>
        <v>139.97722526610008</v>
      </c>
      <c r="BB108" s="5">
        <f t="shared" si="56"/>
        <v>2.1479387712528544</v>
      </c>
      <c r="BC108" s="5">
        <f t="shared" si="57"/>
        <v>2.8030788671678684</v>
      </c>
      <c r="BD108" s="5"/>
      <c r="BE108" s="5"/>
      <c r="BF108" s="5"/>
      <c r="BG108" s="5">
        <f t="shared" si="76"/>
        <v>0.89611603305263732</v>
      </c>
      <c r="BH108" s="5">
        <f t="shared" si="77"/>
        <v>3.183484451831859</v>
      </c>
      <c r="BI108" s="14">
        <f t="shared" si="58"/>
        <v>65.891975915919673</v>
      </c>
      <c r="BJ108" s="14">
        <f t="shared" si="59"/>
        <v>140.71905995307293</v>
      </c>
      <c r="BK108" s="5">
        <f t="shared" si="60"/>
        <v>2.1460006560139862</v>
      </c>
      <c r="BL108" s="5">
        <f t="shared" si="61"/>
        <v>3.3479024246165405</v>
      </c>
      <c r="BM108" s="5"/>
      <c r="BN108" s="5"/>
      <c r="BO108" s="29"/>
      <c r="BP108" s="5">
        <f t="shared" si="78"/>
        <v>63.792496092006616</v>
      </c>
      <c r="BQ108" s="5">
        <f t="shared" si="79"/>
        <v>134.46762585785882</v>
      </c>
      <c r="BR108" s="5">
        <f t="shared" si="62"/>
        <v>5.2638688707121091</v>
      </c>
      <c r="BS108" s="5">
        <f t="shared" si="63"/>
        <v>1.2433206911544239</v>
      </c>
    </row>
    <row r="109" spans="1:71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8">
        <v>3252800</v>
      </c>
      <c r="H109" s="3">
        <v>43935</v>
      </c>
      <c r="I109" s="2">
        <v>107</v>
      </c>
      <c r="J109" s="1">
        <v>70.737755000000007</v>
      </c>
      <c r="K109" s="1">
        <v>138.77633700000001</v>
      </c>
      <c r="L109" s="5">
        <f t="shared" si="64"/>
        <v>67.126420853301056</v>
      </c>
      <c r="M109" s="5">
        <f t="shared" si="65"/>
        <v>136.86616373527741</v>
      </c>
      <c r="N109" s="5">
        <f t="shared" si="40"/>
        <v>5.1052428037883741</v>
      </c>
      <c r="O109" s="5">
        <f t="shared" si="41"/>
        <v>1.3764401813852467</v>
      </c>
      <c r="P109" s="1"/>
      <c r="Q109" s="1"/>
      <c r="R109" s="29"/>
      <c r="S109" s="5">
        <f t="shared" si="66"/>
        <v>66.740891798329599</v>
      </c>
      <c r="T109" s="5">
        <f t="shared" si="67"/>
        <v>137.33827686606384</v>
      </c>
      <c r="U109" s="5">
        <f t="shared" si="42"/>
        <v>5.6502545234442447</v>
      </c>
      <c r="V109" s="5">
        <f t="shared" si="43"/>
        <v>1.0362430404372007</v>
      </c>
      <c r="W109" s="5"/>
      <c r="X109" s="5"/>
      <c r="Y109" s="29"/>
      <c r="Z109" s="5">
        <f t="shared" si="68"/>
        <v>66.049385985576876</v>
      </c>
      <c r="AA109" s="5">
        <f t="shared" si="69"/>
        <v>136.91680862568259</v>
      </c>
      <c r="AB109" s="5">
        <f t="shared" si="44"/>
        <v>6.6278170892236128</v>
      </c>
      <c r="AC109" s="5">
        <f t="shared" si="45"/>
        <v>1.3399462866046252</v>
      </c>
      <c r="AD109" s="5"/>
      <c r="AE109" s="5"/>
      <c r="AF109" s="5">
        <f t="shared" si="70"/>
        <v>0.50847602117618163</v>
      </c>
      <c r="AG109" s="5">
        <f t="shared" si="71"/>
        <v>0.78274505674306227</v>
      </c>
      <c r="AH109" s="14">
        <f t="shared" si="46"/>
        <v>66.557862006753055</v>
      </c>
      <c r="AI109" s="14">
        <f t="shared" si="47"/>
        <v>137.69955368242566</v>
      </c>
      <c r="AJ109" s="5">
        <f t="shared" si="48"/>
        <v>5.9089986574311721</v>
      </c>
      <c r="AK109" s="5">
        <f t="shared" si="49"/>
        <v>0.77591276787652441</v>
      </c>
      <c r="AL109" s="5"/>
      <c r="AM109" s="5"/>
      <c r="AN109" s="5"/>
      <c r="AO109" s="5">
        <f t="shared" si="72"/>
        <v>0.77105062494669563</v>
      </c>
      <c r="AP109" s="5">
        <f t="shared" si="73"/>
        <v>1.1395995369122502</v>
      </c>
      <c r="AQ109" s="14">
        <f t="shared" si="50"/>
        <v>66.820436610523572</v>
      </c>
      <c r="AR109" s="14">
        <f t="shared" si="51"/>
        <v>138.05640816259483</v>
      </c>
      <c r="AS109" s="5">
        <f t="shared" si="52"/>
        <v>5.5378042312431806</v>
      </c>
      <c r="AT109" s="5">
        <f t="shared" si="53"/>
        <v>0.51876915976329419</v>
      </c>
      <c r="AU109" s="5"/>
      <c r="AV109" s="5"/>
      <c r="AW109" s="5"/>
      <c r="AX109" s="5">
        <f t="shared" si="74"/>
        <v>0.96623277632713067</v>
      </c>
      <c r="AY109" s="5">
        <f t="shared" si="75"/>
        <v>1.064462276671158</v>
      </c>
      <c r="AZ109" s="14">
        <f t="shared" si="54"/>
        <v>67.015618761904008</v>
      </c>
      <c r="BA109" s="14">
        <f t="shared" si="55"/>
        <v>137.98127090235374</v>
      </c>
      <c r="BB109" s="5">
        <f t="shared" si="56"/>
        <v>5.2618806436477916</v>
      </c>
      <c r="BC109" s="5">
        <f t="shared" si="57"/>
        <v>0.57291186295417917</v>
      </c>
      <c r="BD109" s="5"/>
      <c r="BE109" s="5"/>
      <c r="BF109" s="5"/>
      <c r="BG109" s="5">
        <f t="shared" si="76"/>
        <v>1.0299145922612585</v>
      </c>
      <c r="BH109" s="5">
        <f t="shared" si="77"/>
        <v>-4.8429176449915401E-2</v>
      </c>
      <c r="BI109" s="14">
        <f t="shared" si="58"/>
        <v>67.07930057783814</v>
      </c>
      <c r="BJ109" s="14">
        <f t="shared" si="59"/>
        <v>136.86837944923266</v>
      </c>
      <c r="BK109" s="5">
        <f t="shared" si="60"/>
        <v>5.1718554287761416</v>
      </c>
      <c r="BL109" s="5">
        <f t="shared" si="61"/>
        <v>1.3748435734885764</v>
      </c>
      <c r="BM109" s="5"/>
      <c r="BN109" s="5"/>
      <c r="BO109" s="29"/>
      <c r="BP109" s="5">
        <f t="shared" si="78"/>
        <v>64.678629319004955</v>
      </c>
      <c r="BQ109" s="5">
        <f t="shared" si="79"/>
        <v>134.89085389339411</v>
      </c>
      <c r="BR109" s="5">
        <f t="shared" si="62"/>
        <v>8.5656177256332935</v>
      </c>
      <c r="BS109" s="5">
        <f t="shared" si="63"/>
        <v>2.7998167343225835</v>
      </c>
    </row>
    <row r="110" spans="1:71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8">
        <v>4016700</v>
      </c>
      <c r="H110" s="3">
        <v>43936</v>
      </c>
      <c r="I110" s="2">
        <v>108</v>
      </c>
      <c r="J110" s="1">
        <v>70.092110000000005</v>
      </c>
      <c r="K110" s="1">
        <v>133.100525</v>
      </c>
      <c r="L110" s="5">
        <f t="shared" si="64"/>
        <v>70.196054877995167</v>
      </c>
      <c r="M110" s="5">
        <f t="shared" si="65"/>
        <v>138.48981101029162</v>
      </c>
      <c r="N110" s="5">
        <f t="shared" si="40"/>
        <v>0.14829754446707522</v>
      </c>
      <c r="O110" s="5">
        <f t="shared" si="41"/>
        <v>4.0490343748017619</v>
      </c>
      <c r="P110" s="1"/>
      <c r="Q110" s="1"/>
      <c r="R110" s="29"/>
      <c r="S110" s="5">
        <f t="shared" si="66"/>
        <v>69.338852879415356</v>
      </c>
      <c r="T110" s="5">
        <f t="shared" si="67"/>
        <v>138.27301595312235</v>
      </c>
      <c r="U110" s="5">
        <f t="shared" si="42"/>
        <v>1.0746674919397481</v>
      </c>
      <c r="V110" s="5">
        <f t="shared" si="43"/>
        <v>3.8861536820552351</v>
      </c>
      <c r="W110" s="5"/>
      <c r="X110" s="5"/>
      <c r="Y110" s="29"/>
      <c r="Z110" s="5">
        <f t="shared" si="68"/>
        <v>68.159152042067291</v>
      </c>
      <c r="AA110" s="5">
        <f t="shared" si="69"/>
        <v>137.75359639412542</v>
      </c>
      <c r="AB110" s="5">
        <f t="shared" si="44"/>
        <v>2.7577397198239777</v>
      </c>
      <c r="AC110" s="5">
        <f t="shared" si="45"/>
        <v>3.4959076187906986</v>
      </c>
      <c r="AD110" s="5"/>
      <c r="AE110" s="5"/>
      <c r="AF110" s="5">
        <f t="shared" si="70"/>
        <v>0.74866952647331653</v>
      </c>
      <c r="AG110" s="5">
        <f t="shared" si="71"/>
        <v>0.79085146349802771</v>
      </c>
      <c r="AH110" s="14">
        <f t="shared" si="46"/>
        <v>68.907821568540612</v>
      </c>
      <c r="AI110" s="14">
        <f t="shared" si="47"/>
        <v>138.54444785762345</v>
      </c>
      <c r="AJ110" s="5">
        <f t="shared" si="48"/>
        <v>1.6896173213495684</v>
      </c>
      <c r="AK110" s="5">
        <f t="shared" si="49"/>
        <v>4.0900836849617592</v>
      </c>
      <c r="AL110" s="5"/>
      <c r="AM110" s="5"/>
      <c r="AN110" s="5"/>
      <c r="AO110" s="5">
        <f t="shared" si="72"/>
        <v>1.1057294828326254</v>
      </c>
      <c r="AP110" s="5">
        <f t="shared" si="73"/>
        <v>1.0638965947948957</v>
      </c>
      <c r="AQ110" s="14">
        <f t="shared" si="50"/>
        <v>69.26488152489992</v>
      </c>
      <c r="AR110" s="14">
        <f t="shared" si="51"/>
        <v>138.81749298892032</v>
      </c>
      <c r="AS110" s="5">
        <f t="shared" si="52"/>
        <v>1.1802019872138036</v>
      </c>
      <c r="AT110" s="5">
        <f t="shared" si="53"/>
        <v>4.2952257242563974</v>
      </c>
      <c r="AU110" s="5"/>
      <c r="AV110" s="5"/>
      <c r="AW110" s="5"/>
      <c r="AX110" s="5">
        <f t="shared" si="74"/>
        <v>1.4808227524006083</v>
      </c>
      <c r="AY110" s="5">
        <f t="shared" si="75"/>
        <v>0.9620087479684114</v>
      </c>
      <c r="AZ110" s="14">
        <f t="shared" si="54"/>
        <v>69.639974794467904</v>
      </c>
      <c r="BA110" s="14">
        <f t="shared" si="55"/>
        <v>138.71560514209384</v>
      </c>
      <c r="BB110" s="5">
        <f t="shared" si="56"/>
        <v>0.64505863146665399</v>
      </c>
      <c r="BC110" s="5">
        <f t="shared" si="57"/>
        <v>4.2186761788458993</v>
      </c>
      <c r="BD110" s="5"/>
      <c r="BE110" s="5"/>
      <c r="BF110" s="5"/>
      <c r="BG110" s="5">
        <f t="shared" si="76"/>
        <v>1.9477883368560411</v>
      </c>
      <c r="BH110" s="5">
        <f t="shared" si="77"/>
        <v>0.70400522670891996</v>
      </c>
      <c r="BI110" s="14">
        <f t="shared" si="58"/>
        <v>70.106940378923326</v>
      </c>
      <c r="BJ110" s="14">
        <f t="shared" si="59"/>
        <v>138.45760162083434</v>
      </c>
      <c r="BK110" s="5">
        <f t="shared" si="60"/>
        <v>2.1158414154347847E-2</v>
      </c>
      <c r="BL110" s="5">
        <f t="shared" si="61"/>
        <v>4.0248350792262721</v>
      </c>
      <c r="BM110" s="5"/>
      <c r="BN110" s="5"/>
      <c r="BO110" s="29"/>
      <c r="BP110" s="5">
        <f t="shared" si="78"/>
        <v>66.193410739253721</v>
      </c>
      <c r="BQ110" s="5">
        <f t="shared" si="79"/>
        <v>135.86222467004558</v>
      </c>
      <c r="BR110" s="5">
        <f t="shared" si="62"/>
        <v>5.5622512444642958</v>
      </c>
      <c r="BS110" s="5">
        <f t="shared" si="63"/>
        <v>2.0748976535183261</v>
      </c>
    </row>
    <row r="111" spans="1:71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8">
        <v>4750700</v>
      </c>
      <c r="H111" s="3">
        <v>43937</v>
      </c>
      <c r="I111" s="2">
        <v>109</v>
      </c>
      <c r="J111" s="1">
        <v>70.649039999999999</v>
      </c>
      <c r="K111" s="1">
        <v>130.62290999999999</v>
      </c>
      <c r="L111" s="5">
        <f t="shared" si="64"/>
        <v>70.107701731699279</v>
      </c>
      <c r="M111" s="5">
        <f t="shared" si="65"/>
        <v>133.90891790154373</v>
      </c>
      <c r="N111" s="5">
        <f t="shared" si="40"/>
        <v>0.76623584453620308</v>
      </c>
      <c r="O111" s="5">
        <f t="shared" si="41"/>
        <v>2.5156443854632706</v>
      </c>
      <c r="P111" s="1"/>
      <c r="Q111" s="1"/>
      <c r="R111" s="29"/>
      <c r="S111" s="5">
        <f t="shared" si="66"/>
        <v>69.828470007795374</v>
      </c>
      <c r="T111" s="5">
        <f t="shared" si="67"/>
        <v>134.91089683359283</v>
      </c>
      <c r="U111" s="5">
        <f t="shared" si="42"/>
        <v>1.1614736622105906</v>
      </c>
      <c r="V111" s="5">
        <f t="shared" si="43"/>
        <v>3.2827218698410863</v>
      </c>
      <c r="W111" s="5"/>
      <c r="X111" s="5"/>
      <c r="Y111" s="29"/>
      <c r="Z111" s="5">
        <f t="shared" si="68"/>
        <v>69.02898312313701</v>
      </c>
      <c r="AA111" s="5">
        <f t="shared" si="69"/>
        <v>135.65971426676899</v>
      </c>
      <c r="AB111" s="5">
        <f t="shared" si="44"/>
        <v>2.2931052946550854</v>
      </c>
      <c r="AC111" s="5">
        <f t="shared" si="45"/>
        <v>3.8559884072166177</v>
      </c>
      <c r="AD111" s="5"/>
      <c r="AE111" s="5"/>
      <c r="AF111" s="5">
        <f t="shared" si="70"/>
        <v>0.76684375966277696</v>
      </c>
      <c r="AG111" s="5">
        <f t="shared" si="71"/>
        <v>0.35814142486985795</v>
      </c>
      <c r="AH111" s="14">
        <f t="shared" si="46"/>
        <v>69.795826882799787</v>
      </c>
      <c r="AI111" s="14">
        <f t="shared" si="47"/>
        <v>136.01785569163886</v>
      </c>
      <c r="AJ111" s="5">
        <f t="shared" si="48"/>
        <v>1.2076782886224815</v>
      </c>
      <c r="AK111" s="5">
        <f t="shared" si="49"/>
        <v>4.13016804757976</v>
      </c>
      <c r="AL111" s="5"/>
      <c r="AM111" s="5"/>
      <c r="AN111" s="5"/>
      <c r="AO111" s="5">
        <f t="shared" si="72"/>
        <v>1.0467548823918988</v>
      </c>
      <c r="AP111" s="5">
        <f t="shared" si="73"/>
        <v>0.2744519142570625</v>
      </c>
      <c r="AQ111" s="14">
        <f t="shared" si="50"/>
        <v>70.075738005528905</v>
      </c>
      <c r="AR111" s="14">
        <f t="shared" si="51"/>
        <v>135.93416618102606</v>
      </c>
      <c r="AS111" s="5">
        <f t="shared" si="52"/>
        <v>0.8114788176471962</v>
      </c>
      <c r="AT111" s="5">
        <f t="shared" si="53"/>
        <v>4.0660984975959176</v>
      </c>
      <c r="AU111" s="5"/>
      <c r="AV111" s="5"/>
      <c r="AW111" s="5"/>
      <c r="AX111" s="5">
        <f t="shared" si="74"/>
        <v>1.2058765003017085</v>
      </c>
      <c r="AY111" s="5">
        <f t="shared" si="75"/>
        <v>-0.41314214592777043</v>
      </c>
      <c r="AZ111" s="14">
        <f t="shared" si="54"/>
        <v>70.234859623438723</v>
      </c>
      <c r="BA111" s="14">
        <f t="shared" si="55"/>
        <v>135.24657212084122</v>
      </c>
      <c r="BB111" s="5">
        <f t="shared" si="56"/>
        <v>0.58625053724902187</v>
      </c>
      <c r="BC111" s="5">
        <f t="shared" si="57"/>
        <v>3.5397022779857163</v>
      </c>
      <c r="BD111" s="5"/>
      <c r="BE111" s="5"/>
      <c r="BF111" s="5"/>
      <c r="BG111" s="5">
        <f t="shared" si="76"/>
        <v>1.0315246694376676</v>
      </c>
      <c r="BH111" s="5">
        <f t="shared" si="77"/>
        <v>-1.6741990242466336</v>
      </c>
      <c r="BI111" s="14">
        <f t="shared" si="58"/>
        <v>70.060507792574683</v>
      </c>
      <c r="BJ111" s="14">
        <f t="shared" si="59"/>
        <v>133.98551524252235</v>
      </c>
      <c r="BK111" s="5">
        <f t="shared" si="60"/>
        <v>0.8330363829789007</v>
      </c>
      <c r="BL111" s="5">
        <f t="shared" si="61"/>
        <v>2.574284436414993</v>
      </c>
      <c r="BM111" s="5"/>
      <c r="BN111" s="5"/>
      <c r="BO111" s="29"/>
      <c r="BP111" s="5">
        <f t="shared" si="78"/>
        <v>67.168085554440296</v>
      </c>
      <c r="BQ111" s="5">
        <f t="shared" si="79"/>
        <v>135.17179975253418</v>
      </c>
      <c r="BR111" s="5">
        <f t="shared" si="62"/>
        <v>4.9271079204469066</v>
      </c>
      <c r="BS111" s="5">
        <f t="shared" si="63"/>
        <v>3.4824593576534122</v>
      </c>
    </row>
    <row r="112" spans="1:71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8">
        <v>2529000</v>
      </c>
      <c r="H112" s="3">
        <v>43938</v>
      </c>
      <c r="I112" s="2">
        <v>110</v>
      </c>
      <c r="J112" s="1">
        <v>69.690421999999998</v>
      </c>
      <c r="K112" s="1">
        <v>136.53564499999999</v>
      </c>
      <c r="L112" s="5">
        <f t="shared" si="64"/>
        <v>70.567839259754891</v>
      </c>
      <c r="M112" s="5">
        <f t="shared" si="65"/>
        <v>131.11581118523156</v>
      </c>
      <c r="N112" s="5">
        <f t="shared" si="40"/>
        <v>1.2590213038958105</v>
      </c>
      <c r="O112" s="5">
        <f t="shared" si="41"/>
        <v>3.969537635954643</v>
      </c>
      <c r="P112" s="1"/>
      <c r="Q112" s="1"/>
      <c r="R112" s="29"/>
      <c r="S112" s="5">
        <f t="shared" si="66"/>
        <v>70.361840502728384</v>
      </c>
      <c r="T112" s="5">
        <f t="shared" si="67"/>
        <v>132.12370539175748</v>
      </c>
      <c r="U112" s="5">
        <f t="shared" si="42"/>
        <v>0.96343010052139744</v>
      </c>
      <c r="V112" s="5">
        <f t="shared" si="43"/>
        <v>3.2313463698380787</v>
      </c>
      <c r="W112" s="5"/>
      <c r="X112" s="5"/>
      <c r="Y112" s="29"/>
      <c r="Z112" s="5">
        <f t="shared" si="68"/>
        <v>69.75800871772536</v>
      </c>
      <c r="AA112" s="5">
        <f t="shared" si="69"/>
        <v>133.39315234672296</v>
      </c>
      <c r="AB112" s="5">
        <f t="shared" si="44"/>
        <v>9.6981358105941995E-2</v>
      </c>
      <c r="AC112" s="5">
        <f t="shared" si="45"/>
        <v>2.3015913926923854</v>
      </c>
      <c r="AD112" s="5"/>
      <c r="AE112" s="5"/>
      <c r="AF112" s="5">
        <f t="shared" si="70"/>
        <v>0.76117103490161286</v>
      </c>
      <c r="AG112" s="5">
        <f t="shared" si="71"/>
        <v>-3.5564076867525218E-2</v>
      </c>
      <c r="AH112" s="14">
        <f t="shared" si="46"/>
        <v>70.519179752626968</v>
      </c>
      <c r="AI112" s="14">
        <f t="shared" si="47"/>
        <v>133.35758826985543</v>
      </c>
      <c r="AJ112" s="5">
        <f t="shared" si="48"/>
        <v>1.1891989298428556</v>
      </c>
      <c r="AK112" s="5">
        <f t="shared" si="49"/>
        <v>2.3276388595407167</v>
      </c>
      <c r="AL112" s="5"/>
      <c r="AM112" s="5"/>
      <c r="AN112" s="5"/>
      <c r="AO112" s="5">
        <f t="shared" si="72"/>
        <v>0.96732256044101161</v>
      </c>
      <c r="AP112" s="5">
        <f t="shared" si="73"/>
        <v>-0.36080154431871059</v>
      </c>
      <c r="AQ112" s="14">
        <f t="shared" si="50"/>
        <v>70.725331278166365</v>
      </c>
      <c r="AR112" s="14">
        <f t="shared" si="51"/>
        <v>133.03235080240424</v>
      </c>
      <c r="AS112" s="5">
        <f t="shared" si="52"/>
        <v>1.4850093434164702</v>
      </c>
      <c r="AT112" s="5">
        <f t="shared" si="53"/>
        <v>2.5658458621525169</v>
      </c>
      <c r="AU112" s="5"/>
      <c r="AV112" s="5"/>
      <c r="AW112" s="5"/>
      <c r="AX112" s="5">
        <f t="shared" si="74"/>
        <v>0.99129359273069739</v>
      </c>
      <c r="AY112" s="5">
        <f t="shared" si="75"/>
        <v>-1.2471810442809872</v>
      </c>
      <c r="AZ112" s="14">
        <f t="shared" si="54"/>
        <v>70.749302310456059</v>
      </c>
      <c r="BA112" s="14">
        <f t="shared" si="55"/>
        <v>132.14597130244198</v>
      </c>
      <c r="BB112" s="5">
        <f t="shared" si="56"/>
        <v>1.5194057950403301</v>
      </c>
      <c r="BC112" s="5">
        <f t="shared" si="57"/>
        <v>3.215038605895193</v>
      </c>
      <c r="BD112" s="5"/>
      <c r="BE112" s="5"/>
      <c r="BF112" s="5"/>
      <c r="BG112" s="5">
        <f t="shared" si="76"/>
        <v>0.77440045581574779</v>
      </c>
      <c r="BH112" s="5">
        <f t="shared" si="77"/>
        <v>-2.1777074856761205</v>
      </c>
      <c r="BI112" s="14">
        <f t="shared" si="58"/>
        <v>70.532409173541112</v>
      </c>
      <c r="BJ112" s="14">
        <f t="shared" si="59"/>
        <v>131.21544486104685</v>
      </c>
      <c r="BK112" s="5">
        <f t="shared" si="60"/>
        <v>1.2081820562675221</v>
      </c>
      <c r="BL112" s="5">
        <f t="shared" si="61"/>
        <v>3.8965649878118938</v>
      </c>
      <c r="BM112" s="5"/>
      <c r="BN112" s="5"/>
      <c r="BO112" s="29"/>
      <c r="BP112" s="5">
        <f t="shared" si="78"/>
        <v>68.038324165830218</v>
      </c>
      <c r="BQ112" s="5">
        <f t="shared" si="79"/>
        <v>134.03457731440062</v>
      </c>
      <c r="BR112" s="5">
        <f t="shared" si="62"/>
        <v>2.3706239491128063</v>
      </c>
      <c r="BS112" s="5">
        <f t="shared" si="63"/>
        <v>1.8318056692077491</v>
      </c>
    </row>
    <row r="113" spans="1:71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8">
        <v>2418100</v>
      </c>
      <c r="H113" s="3">
        <v>43941</v>
      </c>
      <c r="I113" s="2">
        <v>111</v>
      </c>
      <c r="J113" s="1">
        <v>68.243881000000002</v>
      </c>
      <c r="K113" s="1">
        <v>133.949432</v>
      </c>
      <c r="L113" s="5">
        <f t="shared" si="64"/>
        <v>69.822034588963234</v>
      </c>
      <c r="M113" s="5">
        <f t="shared" si="65"/>
        <v>135.72266992778472</v>
      </c>
      <c r="N113" s="5">
        <f t="shared" si="40"/>
        <v>2.3125202814348036</v>
      </c>
      <c r="O113" s="5">
        <f t="shared" si="41"/>
        <v>1.3238114572854029</v>
      </c>
      <c r="P113" s="1"/>
      <c r="Q113" s="1"/>
      <c r="R113" s="29"/>
      <c r="S113" s="5">
        <f t="shared" si="66"/>
        <v>69.925418475954928</v>
      </c>
      <c r="T113" s="5">
        <f t="shared" si="67"/>
        <v>134.99146613711511</v>
      </c>
      <c r="U113" s="5">
        <f t="shared" si="42"/>
        <v>2.4640120862336738</v>
      </c>
      <c r="V113" s="5">
        <f t="shared" si="43"/>
        <v>0.77793098601202704</v>
      </c>
      <c r="W113" s="5"/>
      <c r="X113" s="5"/>
      <c r="Y113" s="29"/>
      <c r="Z113" s="5">
        <f t="shared" si="68"/>
        <v>69.727594694748959</v>
      </c>
      <c r="AA113" s="5">
        <f t="shared" si="69"/>
        <v>134.80727404069762</v>
      </c>
      <c r="AB113" s="5">
        <f t="shared" si="44"/>
        <v>2.1741344029788645</v>
      </c>
      <c r="AC113" s="5">
        <f t="shared" si="45"/>
        <v>0.64042230555902557</v>
      </c>
      <c r="AD113" s="5"/>
      <c r="AE113" s="5"/>
      <c r="AF113" s="5">
        <f t="shared" si="70"/>
        <v>0.64243327621991064</v>
      </c>
      <c r="AG113" s="5">
        <f t="shared" si="71"/>
        <v>0.18188878875880318</v>
      </c>
      <c r="AH113" s="14">
        <f t="shared" si="46"/>
        <v>70.370027970968863</v>
      </c>
      <c r="AI113" s="14">
        <f t="shared" si="47"/>
        <v>134.98916282945643</v>
      </c>
      <c r="AJ113" s="5">
        <f t="shared" si="48"/>
        <v>3.1155129805247461</v>
      </c>
      <c r="AK113" s="5">
        <f t="shared" si="49"/>
        <v>0.77621145079318521</v>
      </c>
      <c r="AL113" s="5"/>
      <c r="AM113" s="5"/>
      <c r="AN113" s="5"/>
      <c r="AO113" s="5">
        <f t="shared" si="72"/>
        <v>0.71788841458665831</v>
      </c>
      <c r="AP113" s="5">
        <f t="shared" si="73"/>
        <v>8.2929265254633067E-2</v>
      </c>
      <c r="AQ113" s="14">
        <f t="shared" si="50"/>
        <v>70.445483109335612</v>
      </c>
      <c r="AR113" s="14">
        <f t="shared" si="51"/>
        <v>134.89020330595224</v>
      </c>
      <c r="AS113" s="5">
        <f t="shared" si="52"/>
        <v>3.2260798727663369</v>
      </c>
      <c r="AT113" s="5">
        <f t="shared" si="53"/>
        <v>0.70233318044397486</v>
      </c>
      <c r="AU113" s="5"/>
      <c r="AV113" s="5"/>
      <c r="AW113" s="5"/>
      <c r="AX113" s="5">
        <f t="shared" si="74"/>
        <v>0.53152516566250285</v>
      </c>
      <c r="AY113" s="5">
        <f t="shared" si="75"/>
        <v>-4.9594812065944072E-2</v>
      </c>
      <c r="AZ113" s="14">
        <f t="shared" si="54"/>
        <v>70.25911986041146</v>
      </c>
      <c r="BA113" s="14">
        <f t="shared" si="55"/>
        <v>134.75767922863167</v>
      </c>
      <c r="BB113" s="5">
        <f t="shared" si="56"/>
        <v>2.9529956838349474</v>
      </c>
      <c r="BC113" s="5">
        <f t="shared" si="57"/>
        <v>0.60339727952834588</v>
      </c>
      <c r="BD113" s="5"/>
      <c r="BE113" s="5"/>
      <c r="BF113" s="5"/>
      <c r="BG113" s="5">
        <f t="shared" si="76"/>
        <v>9.0308148842420818E-2</v>
      </c>
      <c r="BH113" s="5">
        <f t="shared" si="77"/>
        <v>0.87534731702704638</v>
      </c>
      <c r="BI113" s="14">
        <f t="shared" si="58"/>
        <v>69.817902843591384</v>
      </c>
      <c r="BJ113" s="14">
        <f t="shared" si="59"/>
        <v>135.68262135772466</v>
      </c>
      <c r="BK113" s="5">
        <f t="shared" si="60"/>
        <v>2.306465899252391</v>
      </c>
      <c r="BL113" s="5">
        <f t="shared" si="61"/>
        <v>1.2939131818973704</v>
      </c>
      <c r="BM113" s="5"/>
      <c r="BN113" s="5"/>
      <c r="BO113" s="29"/>
      <c r="BP113" s="5">
        <f t="shared" si="78"/>
        <v>68.45134862437267</v>
      </c>
      <c r="BQ113" s="5">
        <f t="shared" si="79"/>
        <v>134.65984423580045</v>
      </c>
      <c r="BR113" s="5">
        <f t="shared" si="62"/>
        <v>0.30400912335666913</v>
      </c>
      <c r="BS113" s="5">
        <f t="shared" si="63"/>
        <v>0.5303585279857308</v>
      </c>
    </row>
    <row r="114" spans="1:71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8">
        <v>2629700</v>
      </c>
      <c r="H114" s="3">
        <v>43942</v>
      </c>
      <c r="I114" s="2">
        <v>112</v>
      </c>
      <c r="J114" s="1">
        <v>66.134438000000003</v>
      </c>
      <c r="K114" s="1">
        <v>130.29716500000001</v>
      </c>
      <c r="L114" s="5">
        <f t="shared" si="64"/>
        <v>68.480604038344481</v>
      </c>
      <c r="M114" s="5">
        <f t="shared" si="65"/>
        <v>134.21541768916771</v>
      </c>
      <c r="N114" s="5">
        <f t="shared" si="40"/>
        <v>3.5475708409958484</v>
      </c>
      <c r="O114" s="5">
        <f t="shared" si="41"/>
        <v>3.0071664945033159</v>
      </c>
      <c r="P114" s="1"/>
      <c r="Q114" s="1"/>
      <c r="R114" s="29"/>
      <c r="S114" s="5">
        <f t="shared" si="66"/>
        <v>68.832419116584219</v>
      </c>
      <c r="T114" s="5">
        <f t="shared" si="67"/>
        <v>134.31414394799029</v>
      </c>
      <c r="U114" s="5">
        <f t="shared" si="42"/>
        <v>4.0795404000926361</v>
      </c>
      <c r="V114" s="5">
        <f t="shared" si="43"/>
        <v>3.0829365688733761</v>
      </c>
      <c r="W114" s="5"/>
      <c r="X114" s="5"/>
      <c r="Y114" s="29"/>
      <c r="Z114" s="5">
        <f t="shared" si="68"/>
        <v>69.059923532111938</v>
      </c>
      <c r="AA114" s="5">
        <f t="shared" si="69"/>
        <v>134.42124512238371</v>
      </c>
      <c r="AB114" s="5">
        <f t="shared" si="44"/>
        <v>4.4235433468292795</v>
      </c>
      <c r="AC114" s="5">
        <f t="shared" si="45"/>
        <v>3.1651341933523285</v>
      </c>
      <c r="AD114" s="5"/>
      <c r="AE114" s="5"/>
      <c r="AF114" s="5">
        <f t="shared" si="70"/>
        <v>0.44591761039137096</v>
      </c>
      <c r="AG114" s="5">
        <f t="shared" si="71"/>
        <v>9.6701132697895972E-2</v>
      </c>
      <c r="AH114" s="14">
        <f t="shared" si="46"/>
        <v>69.505841142503314</v>
      </c>
      <c r="AI114" s="14">
        <f t="shared" si="47"/>
        <v>134.5179462550816</v>
      </c>
      <c r="AJ114" s="5">
        <f t="shared" si="48"/>
        <v>5.0978026644806613</v>
      </c>
      <c r="AK114" s="5">
        <f t="shared" si="49"/>
        <v>3.239350031201055</v>
      </c>
      <c r="AL114" s="5"/>
      <c r="AM114" s="5"/>
      <c r="AN114" s="5"/>
      <c r="AO114" s="5">
        <f t="shared" si="72"/>
        <v>0.3714985202807386</v>
      </c>
      <c r="AP114" s="5">
        <f t="shared" si="73"/>
        <v>-3.4310280637503104E-2</v>
      </c>
      <c r="AQ114" s="14">
        <f t="shared" si="50"/>
        <v>69.431422052392676</v>
      </c>
      <c r="AR114" s="14">
        <f t="shared" si="51"/>
        <v>134.38693484174621</v>
      </c>
      <c r="AS114" s="5">
        <f t="shared" si="52"/>
        <v>4.9852756779949852</v>
      </c>
      <c r="AT114" s="5">
        <f t="shared" si="53"/>
        <v>3.1388018624551068</v>
      </c>
      <c r="AU114" s="5"/>
      <c r="AV114" s="5"/>
      <c r="AW114" s="5"/>
      <c r="AX114" s="5">
        <f t="shared" si="74"/>
        <v>-8.1131820722827319E-3</v>
      </c>
      <c r="AY114" s="5">
        <f t="shared" si="75"/>
        <v>-0.20099015987752947</v>
      </c>
      <c r="AZ114" s="14">
        <f t="shared" si="54"/>
        <v>69.051810350039659</v>
      </c>
      <c r="BA114" s="14">
        <f t="shared" si="55"/>
        <v>134.22025496250617</v>
      </c>
      <c r="BB114" s="5">
        <f t="shared" si="56"/>
        <v>4.4112756353046443</v>
      </c>
      <c r="BC114" s="5">
        <f t="shared" si="57"/>
        <v>3.0108789876634448</v>
      </c>
      <c r="BD114" s="5"/>
      <c r="BE114" s="5"/>
      <c r="BF114" s="5"/>
      <c r="BG114" s="5">
        <f t="shared" si="76"/>
        <v>-0.55397426591510435</v>
      </c>
      <c r="BH114" s="5">
        <f t="shared" si="77"/>
        <v>-0.19682248301276789</v>
      </c>
      <c r="BI114" s="14">
        <f t="shared" si="58"/>
        <v>68.505949266196836</v>
      </c>
      <c r="BJ114" s="14">
        <f t="shared" si="59"/>
        <v>134.22442263937094</v>
      </c>
      <c r="BK114" s="5">
        <f t="shared" si="60"/>
        <v>3.5858946381261054</v>
      </c>
      <c r="BL114" s="5">
        <f t="shared" si="61"/>
        <v>3.0140775813279861</v>
      </c>
      <c r="BM114" s="5"/>
      <c r="BN114" s="5"/>
      <c r="BO114" s="29"/>
      <c r="BP114" s="5">
        <f t="shared" si="78"/>
        <v>68.399481718279503</v>
      </c>
      <c r="BQ114" s="5">
        <f t="shared" si="79"/>
        <v>134.48224117685032</v>
      </c>
      <c r="BR114" s="5">
        <f t="shared" si="62"/>
        <v>3.4249080914235641</v>
      </c>
      <c r="BS114" s="5">
        <f t="shared" si="63"/>
        <v>3.2119472260584612</v>
      </c>
    </row>
    <row r="115" spans="1:71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8">
        <v>2786400</v>
      </c>
      <c r="H115" s="3">
        <v>43943</v>
      </c>
      <c r="I115" s="2">
        <v>113</v>
      </c>
      <c r="J115" s="1">
        <v>68.039351999999994</v>
      </c>
      <c r="K115" s="1">
        <v>131.313873</v>
      </c>
      <c r="L115" s="5">
        <f t="shared" si="64"/>
        <v>66.486362905751662</v>
      </c>
      <c r="M115" s="5">
        <f t="shared" si="65"/>
        <v>130.88490290337515</v>
      </c>
      <c r="N115" s="5">
        <f t="shared" si="40"/>
        <v>2.2824866031180489</v>
      </c>
      <c r="O115" s="5">
        <f t="shared" si="41"/>
        <v>0.32667538229174897</v>
      </c>
      <c r="P115" s="1"/>
      <c r="Q115" s="1"/>
      <c r="R115" s="29"/>
      <c r="S115" s="5">
        <f t="shared" si="66"/>
        <v>67.078731390804478</v>
      </c>
      <c r="T115" s="5">
        <f t="shared" si="67"/>
        <v>131.70310763179663</v>
      </c>
      <c r="U115" s="5">
        <f t="shared" si="42"/>
        <v>1.4118603145948772</v>
      </c>
      <c r="V115" s="5">
        <f t="shared" si="43"/>
        <v>0.29641546845292255</v>
      </c>
      <c r="W115" s="5"/>
      <c r="X115" s="5"/>
      <c r="Y115" s="29"/>
      <c r="Z115" s="5">
        <f t="shared" si="68"/>
        <v>67.743455042661566</v>
      </c>
      <c r="AA115" s="5">
        <f t="shared" si="69"/>
        <v>132.56540906731107</v>
      </c>
      <c r="AB115" s="5">
        <f t="shared" si="44"/>
        <v>0.43489091039319133</v>
      </c>
      <c r="AC115" s="5">
        <f t="shared" si="45"/>
        <v>0.95308746800200228</v>
      </c>
      <c r="AD115" s="5"/>
      <c r="AE115" s="5"/>
      <c r="AF115" s="5">
        <f t="shared" si="70"/>
        <v>0.1815596954151095</v>
      </c>
      <c r="AG115" s="5">
        <f t="shared" si="71"/>
        <v>-0.19617944546768495</v>
      </c>
      <c r="AH115" s="14">
        <f t="shared" si="46"/>
        <v>67.925014738076669</v>
      </c>
      <c r="AI115" s="14">
        <f t="shared" si="47"/>
        <v>132.36922962184337</v>
      </c>
      <c r="AJ115" s="5">
        <f t="shared" si="48"/>
        <v>0.16804578315696589</v>
      </c>
      <c r="AK115" s="5">
        <f t="shared" si="49"/>
        <v>0.80369011874577256</v>
      </c>
      <c r="AL115" s="5"/>
      <c r="AM115" s="5"/>
      <c r="AN115" s="5"/>
      <c r="AO115" s="5">
        <f t="shared" si="72"/>
        <v>-5.0493232152039103E-2</v>
      </c>
      <c r="AP115" s="5">
        <f t="shared" si="73"/>
        <v>-0.48969172424628815</v>
      </c>
      <c r="AQ115" s="14">
        <f t="shared" si="50"/>
        <v>67.69296181050953</v>
      </c>
      <c r="AR115" s="14">
        <f t="shared" si="51"/>
        <v>132.07571734306478</v>
      </c>
      <c r="AS115" s="5">
        <f t="shared" si="52"/>
        <v>0.50910271674907159</v>
      </c>
      <c r="AT115" s="5">
        <f t="shared" si="53"/>
        <v>0.58017049201250814</v>
      </c>
      <c r="AU115" s="5"/>
      <c r="AV115" s="5"/>
      <c r="AW115" s="5"/>
      <c r="AX115" s="5">
        <f t="shared" si="74"/>
        <v>-0.5968730703924231</v>
      </c>
      <c r="AY115" s="5">
        <f t="shared" si="75"/>
        <v>-0.94567081271533071</v>
      </c>
      <c r="AZ115" s="14">
        <f t="shared" si="54"/>
        <v>67.146581972269146</v>
      </c>
      <c r="BA115" s="14">
        <f t="shared" si="55"/>
        <v>131.61973825459575</v>
      </c>
      <c r="BB115" s="5">
        <f t="shared" si="56"/>
        <v>1.3121377577653115</v>
      </c>
      <c r="BC115" s="5">
        <f t="shared" si="57"/>
        <v>0.23292683979836945</v>
      </c>
      <c r="BD115" s="5"/>
      <c r="BE115" s="5"/>
      <c r="BF115" s="5"/>
      <c r="BG115" s="5">
        <f t="shared" si="76"/>
        <v>-1.2020943559200818</v>
      </c>
      <c r="BH115" s="5">
        <f t="shared" si="77"/>
        <v>-1.6069840192636622</v>
      </c>
      <c r="BI115" s="14">
        <f t="shared" si="58"/>
        <v>66.541360686741484</v>
      </c>
      <c r="BJ115" s="14">
        <f t="shared" si="59"/>
        <v>130.95842504804742</v>
      </c>
      <c r="BK115" s="5">
        <f t="shared" si="60"/>
        <v>2.2016542915613155</v>
      </c>
      <c r="BL115" s="5">
        <f t="shared" si="61"/>
        <v>0.27068575759134311</v>
      </c>
      <c r="BM115" s="5"/>
      <c r="BN115" s="5"/>
      <c r="BO115" s="29"/>
      <c r="BP115" s="5">
        <f t="shared" si="78"/>
        <v>67.833220788709625</v>
      </c>
      <c r="BQ115" s="5">
        <f t="shared" si="79"/>
        <v>133.43597213263774</v>
      </c>
      <c r="BR115" s="5">
        <f t="shared" si="62"/>
        <v>0.30295881020496679</v>
      </c>
      <c r="BS115" s="5">
        <f t="shared" si="63"/>
        <v>1.6160509808721757</v>
      </c>
    </row>
    <row r="116" spans="1:71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8">
        <v>2837900</v>
      </c>
      <c r="H116" s="3">
        <v>43944</v>
      </c>
      <c r="I116" s="2">
        <v>114</v>
      </c>
      <c r="J116" s="1">
        <v>67.775672999999998</v>
      </c>
      <c r="K116" s="1">
        <v>132.94258099999999</v>
      </c>
      <c r="L116" s="5">
        <f t="shared" si="64"/>
        <v>67.806403635862736</v>
      </c>
      <c r="M116" s="5">
        <f t="shared" si="65"/>
        <v>131.24952748550626</v>
      </c>
      <c r="N116" s="5">
        <f t="shared" si="40"/>
        <v>4.5341690465749575E-2</v>
      </c>
      <c r="O116" s="5">
        <f t="shared" si="41"/>
        <v>1.2735223746661928</v>
      </c>
      <c r="P116" s="1"/>
      <c r="Q116" s="1"/>
      <c r="R116" s="29"/>
      <c r="S116" s="5">
        <f t="shared" si="66"/>
        <v>67.703134786781561</v>
      </c>
      <c r="T116" s="5">
        <f t="shared" si="67"/>
        <v>131.45010512112881</v>
      </c>
      <c r="U116" s="5">
        <f t="shared" si="42"/>
        <v>0.10702691689750754</v>
      </c>
      <c r="V116" s="5">
        <f t="shared" si="43"/>
        <v>1.1226469861234121</v>
      </c>
      <c r="W116" s="5"/>
      <c r="X116" s="5"/>
      <c r="Y116" s="29"/>
      <c r="Z116" s="5">
        <f t="shared" si="68"/>
        <v>67.876608673463863</v>
      </c>
      <c r="AA116" s="5">
        <f t="shared" si="69"/>
        <v>132.00221783702108</v>
      </c>
      <c r="AB116" s="5">
        <f t="shared" si="44"/>
        <v>0.14892611020456528</v>
      </c>
      <c r="AC116" s="5">
        <f t="shared" si="45"/>
        <v>0.70734534857489473</v>
      </c>
      <c r="AD116" s="5"/>
      <c r="AE116" s="5"/>
      <c r="AF116" s="5">
        <f t="shared" si="70"/>
        <v>0.17429878572318769</v>
      </c>
      <c r="AG116" s="5">
        <f t="shared" si="71"/>
        <v>-0.25123121319103037</v>
      </c>
      <c r="AH116" s="14">
        <f t="shared" si="46"/>
        <v>68.050907459187044</v>
      </c>
      <c r="AI116" s="14">
        <f t="shared" si="47"/>
        <v>131.75098662383004</v>
      </c>
      <c r="AJ116" s="5">
        <f t="shared" si="48"/>
        <v>0.40609623926131549</v>
      </c>
      <c r="AK116" s="5">
        <f t="shared" si="49"/>
        <v>0.89632258318344626</v>
      </c>
      <c r="AL116" s="5"/>
      <c r="AM116" s="5"/>
      <c r="AN116" s="5"/>
      <c r="AO116" s="5">
        <f t="shared" si="72"/>
        <v>-4.5815164134549308E-3</v>
      </c>
      <c r="AP116" s="5">
        <f t="shared" si="73"/>
        <v>-0.50806660075721299</v>
      </c>
      <c r="AQ116" s="14">
        <f t="shared" si="50"/>
        <v>67.872027157050411</v>
      </c>
      <c r="AR116" s="14">
        <f t="shared" si="51"/>
        <v>131.49415123626386</v>
      </c>
      <c r="AS116" s="5">
        <f t="shared" si="52"/>
        <v>0.142166285903813</v>
      </c>
      <c r="AT116" s="5">
        <f t="shared" si="53"/>
        <v>1.0895153026524507</v>
      </c>
      <c r="AU116" s="5"/>
      <c r="AV116" s="5"/>
      <c r="AW116" s="5"/>
      <c r="AX116" s="5">
        <f t="shared" si="74"/>
        <v>-0.26836105485479883</v>
      </c>
      <c r="AY116" s="5">
        <f t="shared" si="75"/>
        <v>-0.77355500062392646</v>
      </c>
      <c r="AZ116" s="14">
        <f t="shared" si="54"/>
        <v>67.60824761860907</v>
      </c>
      <c r="BA116" s="14">
        <f t="shared" si="55"/>
        <v>131.22866283639715</v>
      </c>
      <c r="BB116" s="5">
        <f t="shared" si="56"/>
        <v>0.24702872576555227</v>
      </c>
      <c r="BC116" s="5">
        <f t="shared" si="57"/>
        <v>1.289216856413252</v>
      </c>
      <c r="BD116" s="5"/>
      <c r="BE116" s="5"/>
      <c r="BF116" s="5"/>
      <c r="BG116" s="5">
        <f t="shared" si="76"/>
        <v>-6.7133567206059355E-2</v>
      </c>
      <c r="BH116" s="5">
        <f t="shared" si="77"/>
        <v>-0.71976014863603899</v>
      </c>
      <c r="BI116" s="14">
        <f t="shared" si="58"/>
        <v>67.809475106257807</v>
      </c>
      <c r="BJ116" s="14">
        <f t="shared" si="59"/>
        <v>131.28245768838505</v>
      </c>
      <c r="BK116" s="5">
        <f t="shared" si="60"/>
        <v>4.9873508829354339E-2</v>
      </c>
      <c r="BL116" s="5">
        <f t="shared" si="61"/>
        <v>1.2487521297746873</v>
      </c>
      <c r="BM116" s="5"/>
      <c r="BN116" s="5"/>
      <c r="BO116" s="29"/>
      <c r="BP116" s="5">
        <f t="shared" si="78"/>
        <v>67.884753591532217</v>
      </c>
      <c r="BQ116" s="5">
        <f t="shared" si="79"/>
        <v>132.90544734947832</v>
      </c>
      <c r="BR116" s="5">
        <f t="shared" si="62"/>
        <v>0.16094357562811554</v>
      </c>
      <c r="BS116" s="5">
        <f t="shared" si="63"/>
        <v>2.7932096881485631E-2</v>
      </c>
    </row>
    <row r="117" spans="1:71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8">
        <v>3137700</v>
      </c>
      <c r="H117" s="3">
        <v>43945</v>
      </c>
      <c r="I117" s="2">
        <v>115</v>
      </c>
      <c r="J117" s="1">
        <v>69.732322999999994</v>
      </c>
      <c r="K117" s="1">
        <v>133.771759</v>
      </c>
      <c r="L117" s="5">
        <f t="shared" si="64"/>
        <v>67.780282595379404</v>
      </c>
      <c r="M117" s="5">
        <f t="shared" si="65"/>
        <v>132.68862297282593</v>
      </c>
      <c r="N117" s="5">
        <f t="shared" si="40"/>
        <v>2.7993336814845389</v>
      </c>
      <c r="O117" s="5">
        <f t="shared" si="41"/>
        <v>0.80968960509376109</v>
      </c>
      <c r="P117" s="1"/>
      <c r="Q117" s="1"/>
      <c r="R117" s="29"/>
      <c r="S117" s="5">
        <f t="shared" si="66"/>
        <v>67.750284625373553</v>
      </c>
      <c r="T117" s="5">
        <f t="shared" si="67"/>
        <v>132.42021444239506</v>
      </c>
      <c r="U117" s="5">
        <f t="shared" si="42"/>
        <v>2.8423524261861193</v>
      </c>
      <c r="V117" s="5">
        <f t="shared" si="43"/>
        <v>1.0103362381628986</v>
      </c>
      <c r="W117" s="5"/>
      <c r="X117" s="5"/>
      <c r="Y117" s="29"/>
      <c r="Z117" s="5">
        <f t="shared" si="68"/>
        <v>67.831187620405132</v>
      </c>
      <c r="AA117" s="5">
        <f t="shared" si="69"/>
        <v>132.4253812603616</v>
      </c>
      <c r="AB117" s="5">
        <f t="shared" si="44"/>
        <v>2.7263330659368146</v>
      </c>
      <c r="AC117" s="5">
        <f t="shared" si="45"/>
        <v>1.0064738250458372</v>
      </c>
      <c r="AD117" s="5"/>
      <c r="AE117" s="5"/>
      <c r="AF117" s="5">
        <f t="shared" si="70"/>
        <v>0.14134080990589976</v>
      </c>
      <c r="AG117" s="5">
        <f t="shared" si="71"/>
        <v>-0.15007201771129691</v>
      </c>
      <c r="AH117" s="14">
        <f t="shared" si="46"/>
        <v>67.97252843031103</v>
      </c>
      <c r="AI117" s="14">
        <f t="shared" si="47"/>
        <v>132.27530924265031</v>
      </c>
      <c r="AJ117" s="5">
        <f t="shared" si="48"/>
        <v>2.5236425433424383</v>
      </c>
      <c r="AK117" s="5">
        <f t="shared" si="49"/>
        <v>1.1186589520361274</v>
      </c>
      <c r="AL117" s="5"/>
      <c r="AM117" s="5"/>
      <c r="AN117" s="5"/>
      <c r="AO117" s="5">
        <f t="shared" si="72"/>
        <v>-1.4791400574774145E-2</v>
      </c>
      <c r="AP117" s="5">
        <f t="shared" si="73"/>
        <v>-0.27525909473277826</v>
      </c>
      <c r="AQ117" s="14">
        <f t="shared" si="50"/>
        <v>67.816396219830352</v>
      </c>
      <c r="AR117" s="14">
        <f t="shared" si="51"/>
        <v>132.15012216562883</v>
      </c>
      <c r="AS117" s="5">
        <f t="shared" si="52"/>
        <v>2.7475447507601913</v>
      </c>
      <c r="AT117" s="5">
        <f t="shared" si="53"/>
        <v>1.2122415422310275</v>
      </c>
      <c r="AU117" s="5"/>
      <c r="AV117" s="5"/>
      <c r="AW117" s="5"/>
      <c r="AX117" s="5">
        <f t="shared" si="74"/>
        <v>-0.16803805404656869</v>
      </c>
      <c r="AY117" s="5">
        <f t="shared" si="75"/>
        <v>-0.23503170983992289</v>
      </c>
      <c r="AZ117" s="14">
        <f t="shared" si="54"/>
        <v>67.66314956635857</v>
      </c>
      <c r="BA117" s="14">
        <f t="shared" si="55"/>
        <v>132.19034955052169</v>
      </c>
      <c r="BB117" s="5">
        <f t="shared" si="56"/>
        <v>2.9673089101612522</v>
      </c>
      <c r="BC117" s="5">
        <f t="shared" si="57"/>
        <v>1.1821698849592872</v>
      </c>
      <c r="BD117" s="5"/>
      <c r="BE117" s="5"/>
      <c r="BF117" s="5"/>
      <c r="BG117" s="5">
        <f t="shared" si="76"/>
        <v>-4.8677930180830921E-2</v>
      </c>
      <c r="BH117" s="5">
        <f t="shared" si="77"/>
        <v>0.25172488754404115</v>
      </c>
      <c r="BI117" s="14">
        <f t="shared" si="58"/>
        <v>67.782509690224302</v>
      </c>
      <c r="BJ117" s="14">
        <f t="shared" si="59"/>
        <v>132.67710614790565</v>
      </c>
      <c r="BK117" s="5">
        <f t="shared" si="60"/>
        <v>2.7961399045542943</v>
      </c>
      <c r="BL117" s="5">
        <f t="shared" si="61"/>
        <v>0.81829891471663763</v>
      </c>
      <c r="BM117" s="5"/>
      <c r="BN117" s="5"/>
      <c r="BO117" s="29"/>
      <c r="BP117" s="5">
        <f t="shared" si="78"/>
        <v>67.857483443649159</v>
      </c>
      <c r="BQ117" s="5">
        <f t="shared" si="79"/>
        <v>132.91473076210875</v>
      </c>
      <c r="BR117" s="5">
        <f t="shared" si="62"/>
        <v>2.6886234040286245</v>
      </c>
      <c r="BS117" s="5">
        <f t="shared" si="63"/>
        <v>0.64066455004995226</v>
      </c>
    </row>
    <row r="118" spans="1:71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8">
        <v>3377900</v>
      </c>
      <c r="H118" s="3">
        <v>43948</v>
      </c>
      <c r="I118" s="2">
        <v>116</v>
      </c>
      <c r="J118" s="1">
        <v>69.781609000000003</v>
      </c>
      <c r="K118" s="1">
        <v>138.07551599999999</v>
      </c>
      <c r="L118" s="5">
        <f t="shared" si="64"/>
        <v>69.439516939306898</v>
      </c>
      <c r="M118" s="5">
        <f t="shared" si="65"/>
        <v>133.60928859592389</v>
      </c>
      <c r="N118" s="5">
        <f t="shared" si="40"/>
        <v>0.49023240592389439</v>
      </c>
      <c r="O118" s="5">
        <f t="shared" si="41"/>
        <v>3.2346266256764218</v>
      </c>
      <c r="P118" s="1"/>
      <c r="Q118" s="1"/>
      <c r="R118" s="29"/>
      <c r="S118" s="5">
        <f t="shared" si="66"/>
        <v>69.038609568880744</v>
      </c>
      <c r="T118" s="5">
        <f t="shared" si="67"/>
        <v>133.29871840483827</v>
      </c>
      <c r="U118" s="5">
        <f t="shared" si="42"/>
        <v>1.0647496407244761</v>
      </c>
      <c r="V118" s="5">
        <f t="shared" si="43"/>
        <v>3.459554404389642</v>
      </c>
      <c r="W118" s="5"/>
      <c r="X118" s="5"/>
      <c r="Y118" s="29"/>
      <c r="Z118" s="5">
        <f t="shared" si="68"/>
        <v>68.686698541222825</v>
      </c>
      <c r="AA118" s="5">
        <f t="shared" si="69"/>
        <v>133.03125124319888</v>
      </c>
      <c r="AB118" s="5">
        <f t="shared" si="44"/>
        <v>1.5690530420087885</v>
      </c>
      <c r="AC118" s="5">
        <f t="shared" si="45"/>
        <v>3.6532651862775678</v>
      </c>
      <c r="AD118" s="5"/>
      <c r="AE118" s="5"/>
      <c r="AF118" s="5">
        <f t="shared" si="70"/>
        <v>0.24846632654266873</v>
      </c>
      <c r="AG118" s="5">
        <f t="shared" si="71"/>
        <v>-3.6680717629010887E-2</v>
      </c>
      <c r="AH118" s="14">
        <f t="shared" si="46"/>
        <v>68.935164867765494</v>
      </c>
      <c r="AI118" s="14">
        <f t="shared" si="47"/>
        <v>132.99457052556988</v>
      </c>
      <c r="AJ118" s="5">
        <f t="shared" si="48"/>
        <v>1.2129902769001923</v>
      </c>
      <c r="AK118" s="5">
        <f t="shared" si="49"/>
        <v>3.6798308792343097</v>
      </c>
      <c r="AL118" s="5"/>
      <c r="AM118" s="5"/>
      <c r="AN118" s="5"/>
      <c r="AO118" s="5">
        <f t="shared" si="72"/>
        <v>0.20278417977334262</v>
      </c>
      <c r="AP118" s="5">
        <f t="shared" si="73"/>
        <v>-5.4976825340264546E-2</v>
      </c>
      <c r="AQ118" s="14">
        <f t="shared" si="50"/>
        <v>68.88948272099617</v>
      </c>
      <c r="AR118" s="14">
        <f t="shared" si="51"/>
        <v>132.9762744178586</v>
      </c>
      <c r="AS118" s="5">
        <f t="shared" si="52"/>
        <v>1.2784547272388527</v>
      </c>
      <c r="AT118" s="5">
        <f t="shared" si="53"/>
        <v>3.6930816772333404</v>
      </c>
      <c r="AU118" s="5"/>
      <c r="AV118" s="5"/>
      <c r="AW118" s="5"/>
      <c r="AX118" s="5">
        <f t="shared" si="74"/>
        <v>0.29255898464234908</v>
      </c>
      <c r="AY118" s="5">
        <f t="shared" si="75"/>
        <v>0.14337405186481694</v>
      </c>
      <c r="AZ118" s="14">
        <f t="shared" si="54"/>
        <v>68.979257525865179</v>
      </c>
      <c r="BA118" s="14">
        <f t="shared" si="55"/>
        <v>133.17462529506369</v>
      </c>
      <c r="BB118" s="5">
        <f t="shared" si="56"/>
        <v>1.1498036311183706</v>
      </c>
      <c r="BC118" s="5">
        <f t="shared" si="57"/>
        <v>3.5494277674372783</v>
      </c>
      <c r="BD118" s="5"/>
      <c r="BE118" s="5"/>
      <c r="BF118" s="5"/>
      <c r="BG118" s="5">
        <f t="shared" si="76"/>
        <v>0.71988259316791436</v>
      </c>
      <c r="BH118" s="5">
        <f t="shared" si="77"/>
        <v>0.55274821854329126</v>
      </c>
      <c r="BI118" s="14">
        <f t="shared" si="58"/>
        <v>69.406581134390734</v>
      </c>
      <c r="BJ118" s="14">
        <f t="shared" si="59"/>
        <v>133.58399946174217</v>
      </c>
      <c r="BK118" s="5">
        <f t="shared" si="60"/>
        <v>0.53743080875258831</v>
      </c>
      <c r="BL118" s="5">
        <f t="shared" si="61"/>
        <v>3.2529420627027217</v>
      </c>
      <c r="BM118" s="5"/>
      <c r="BN118" s="5"/>
      <c r="BO118" s="29"/>
      <c r="BP118" s="5">
        <f t="shared" si="78"/>
        <v>68.326193332736864</v>
      </c>
      <c r="BQ118" s="5">
        <f t="shared" si="79"/>
        <v>133.12898782158155</v>
      </c>
      <c r="BR118" s="5">
        <f t="shared" si="62"/>
        <v>2.0856722682664701</v>
      </c>
      <c r="BS118" s="5">
        <f t="shared" si="63"/>
        <v>3.58248031346734</v>
      </c>
    </row>
    <row r="119" spans="1:71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8">
        <v>2651200</v>
      </c>
      <c r="H119" s="3">
        <v>43949</v>
      </c>
      <c r="I119" s="2">
        <v>117</v>
      </c>
      <c r="J119" s="1">
        <v>68.650490000000005</v>
      </c>
      <c r="K119" s="1">
        <v>140.91835</v>
      </c>
      <c r="L119" s="5">
        <f t="shared" si="64"/>
        <v>69.73029519089603</v>
      </c>
      <c r="M119" s="5">
        <f t="shared" si="65"/>
        <v>137.40558188938857</v>
      </c>
      <c r="N119" s="5">
        <f t="shared" si="40"/>
        <v>1.5729023797150239</v>
      </c>
      <c r="O119" s="5">
        <f t="shared" si="41"/>
        <v>2.4927684085226884</v>
      </c>
      <c r="P119" s="1"/>
      <c r="Q119" s="1"/>
      <c r="R119" s="29"/>
      <c r="S119" s="5">
        <f t="shared" si="66"/>
        <v>69.521559199108268</v>
      </c>
      <c r="T119" s="5">
        <f t="shared" si="67"/>
        <v>136.40363684169338</v>
      </c>
      <c r="U119" s="5">
        <f t="shared" si="42"/>
        <v>1.2688462953553028</v>
      </c>
      <c r="V119" s="5">
        <f t="shared" si="43"/>
        <v>3.2037794639992736</v>
      </c>
      <c r="W119" s="5"/>
      <c r="X119" s="5"/>
      <c r="Y119" s="29"/>
      <c r="Z119" s="5">
        <f t="shared" si="68"/>
        <v>69.179408247672555</v>
      </c>
      <c r="AA119" s="5">
        <f t="shared" si="69"/>
        <v>135.3011703837594</v>
      </c>
      <c r="AB119" s="5">
        <f t="shared" si="44"/>
        <v>0.77045079747070988</v>
      </c>
      <c r="AC119" s="5">
        <f t="shared" si="45"/>
        <v>3.9861236072098523</v>
      </c>
      <c r="AD119" s="5"/>
      <c r="AE119" s="5"/>
      <c r="AF119" s="5">
        <f t="shared" si="70"/>
        <v>0.28510283352872795</v>
      </c>
      <c r="AG119" s="5">
        <f t="shared" si="71"/>
        <v>0.30930926109941836</v>
      </c>
      <c r="AH119" s="14">
        <f t="shared" si="46"/>
        <v>69.46451108120128</v>
      </c>
      <c r="AI119" s="14">
        <f t="shared" si="47"/>
        <v>135.61047964485883</v>
      </c>
      <c r="AJ119" s="5">
        <f t="shared" si="48"/>
        <v>1.185746935238591</v>
      </c>
      <c r="AK119" s="5">
        <f t="shared" si="49"/>
        <v>3.7666282319805595</v>
      </c>
      <c r="AL119" s="5"/>
      <c r="AM119" s="5"/>
      <c r="AN119" s="5"/>
      <c r="AO119" s="5">
        <f t="shared" si="72"/>
        <v>0.27526556144243952</v>
      </c>
      <c r="AP119" s="5">
        <f t="shared" si="73"/>
        <v>0.52624716613493105</v>
      </c>
      <c r="AQ119" s="14">
        <f t="shared" si="50"/>
        <v>69.454673809114993</v>
      </c>
      <c r="AR119" s="14">
        <f t="shared" si="51"/>
        <v>135.82741754989434</v>
      </c>
      <c r="AS119" s="5">
        <f t="shared" si="52"/>
        <v>1.1714174350612623</v>
      </c>
      <c r="AT119" s="5">
        <f t="shared" si="53"/>
        <v>3.6126824151046821</v>
      </c>
      <c r="AU119" s="5"/>
      <c r="AV119" s="5"/>
      <c r="AW119" s="5"/>
      <c r="AX119" s="5">
        <f t="shared" si="74"/>
        <v>0.38262680945567062</v>
      </c>
      <c r="AY119" s="5">
        <f t="shared" si="75"/>
        <v>1.1003193417778823</v>
      </c>
      <c r="AZ119" s="14">
        <f t="shared" si="54"/>
        <v>69.562035057128227</v>
      </c>
      <c r="BA119" s="14">
        <f t="shared" si="55"/>
        <v>136.40148972553729</v>
      </c>
      <c r="BB119" s="5">
        <f t="shared" si="56"/>
        <v>1.3278056094402566</v>
      </c>
      <c r="BC119" s="5">
        <f t="shared" si="57"/>
        <v>3.2053031237327967</v>
      </c>
      <c r="BD119" s="5"/>
      <c r="BE119" s="5"/>
      <c r="BF119" s="5"/>
      <c r="BG119" s="5">
        <f t="shared" si="76"/>
        <v>0.52678563945745793</v>
      </c>
      <c r="BH119" s="5">
        <f t="shared" si="77"/>
        <v>2.0123435022579335</v>
      </c>
      <c r="BI119" s="14">
        <f t="shared" si="58"/>
        <v>69.706193887130013</v>
      </c>
      <c r="BJ119" s="14">
        <f t="shared" si="59"/>
        <v>137.31351388601732</v>
      </c>
      <c r="BK119" s="5">
        <f t="shared" si="60"/>
        <v>1.5377951229918503</v>
      </c>
      <c r="BL119" s="5">
        <f t="shared" si="61"/>
        <v>2.5581026984652357</v>
      </c>
      <c r="BM119" s="5"/>
      <c r="BN119" s="5"/>
      <c r="BO119" s="29"/>
      <c r="BP119" s="5">
        <f t="shared" si="78"/>
        <v>68.690047249552649</v>
      </c>
      <c r="BQ119" s="5">
        <f t="shared" si="79"/>
        <v>134.36561986618617</v>
      </c>
      <c r="BR119" s="5">
        <f t="shared" si="62"/>
        <v>5.7621219531927191E-2</v>
      </c>
      <c r="BS119" s="5">
        <f t="shared" si="63"/>
        <v>4.6500190598412763</v>
      </c>
    </row>
    <row r="120" spans="1:71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8">
        <v>4492600</v>
      </c>
      <c r="H120" s="3">
        <v>43950</v>
      </c>
      <c r="I120" s="2">
        <v>118</v>
      </c>
      <c r="J120" s="1">
        <v>70.905333999999996</v>
      </c>
      <c r="K120" s="1">
        <v>144.274506</v>
      </c>
      <c r="L120" s="5">
        <f t="shared" si="64"/>
        <v>68.812460778634403</v>
      </c>
      <c r="M120" s="5">
        <f t="shared" si="65"/>
        <v>140.39143478340827</v>
      </c>
      <c r="N120" s="5">
        <f t="shared" si="40"/>
        <v>2.9516442604523849</v>
      </c>
      <c r="O120" s="5">
        <f t="shared" si="41"/>
        <v>2.6914465516116413</v>
      </c>
      <c r="P120" s="1"/>
      <c r="Q120" s="1"/>
      <c r="R120" s="29"/>
      <c r="S120" s="5">
        <f t="shared" si="66"/>
        <v>68.955364219687908</v>
      </c>
      <c r="T120" s="5">
        <f t="shared" si="67"/>
        <v>139.33820039459269</v>
      </c>
      <c r="U120" s="5">
        <f t="shared" si="42"/>
        <v>2.7501030885942774</v>
      </c>
      <c r="V120" s="5">
        <f t="shared" si="43"/>
        <v>3.4214676884128874</v>
      </c>
      <c r="W120" s="5"/>
      <c r="X120" s="5"/>
      <c r="Y120" s="29"/>
      <c r="Z120" s="5">
        <f t="shared" si="68"/>
        <v>68.941395036219916</v>
      </c>
      <c r="AA120" s="5">
        <f t="shared" si="69"/>
        <v>137.82890121106766</v>
      </c>
      <c r="AB120" s="5">
        <f t="shared" si="44"/>
        <v>2.7698042629346902</v>
      </c>
      <c r="AC120" s="5">
        <f t="shared" si="45"/>
        <v>4.4675978921267925</v>
      </c>
      <c r="AD120" s="5"/>
      <c r="AE120" s="5"/>
      <c r="AF120" s="5">
        <f t="shared" si="70"/>
        <v>0.20663542678152291</v>
      </c>
      <c r="AG120" s="5">
        <f t="shared" si="71"/>
        <v>0.64207249603074468</v>
      </c>
      <c r="AH120" s="14">
        <f t="shared" si="46"/>
        <v>69.148030463001433</v>
      </c>
      <c r="AI120" s="14">
        <f t="shared" si="47"/>
        <v>138.47097370709841</v>
      </c>
      <c r="AJ120" s="5">
        <f t="shared" si="48"/>
        <v>2.478379887468781</v>
      </c>
      <c r="AK120" s="5">
        <f t="shared" si="49"/>
        <v>4.0225625814318118</v>
      </c>
      <c r="AL120" s="5"/>
      <c r="AM120" s="5"/>
      <c r="AN120" s="5"/>
      <c r="AO120" s="5">
        <f t="shared" si="72"/>
        <v>0.1469458682186699</v>
      </c>
      <c r="AP120" s="5">
        <f t="shared" si="73"/>
        <v>1.0266180814282635</v>
      </c>
      <c r="AQ120" s="14">
        <f t="shared" si="50"/>
        <v>69.088340904438581</v>
      </c>
      <c r="AR120" s="14">
        <f t="shared" si="51"/>
        <v>138.85551929249593</v>
      </c>
      <c r="AS120" s="5">
        <f t="shared" si="52"/>
        <v>2.5625619301947227</v>
      </c>
      <c r="AT120" s="5">
        <f t="shared" si="53"/>
        <v>3.756025134131511</v>
      </c>
      <c r="AU120" s="5"/>
      <c r="AV120" s="5"/>
      <c r="AW120" s="5"/>
      <c r="AX120" s="5">
        <f t="shared" si="74"/>
        <v>0.10333880004693133</v>
      </c>
      <c r="AY120" s="5">
        <f t="shared" si="75"/>
        <v>1.7426545102665527</v>
      </c>
      <c r="AZ120" s="14">
        <f t="shared" si="54"/>
        <v>69.044733836266843</v>
      </c>
      <c r="BA120" s="14">
        <f t="shared" si="55"/>
        <v>139.57155572133422</v>
      </c>
      <c r="BB120" s="5">
        <f t="shared" si="56"/>
        <v>2.6240623360340609</v>
      </c>
      <c r="BC120" s="5">
        <f t="shared" si="57"/>
        <v>3.2597237093750864</v>
      </c>
      <c r="BD120" s="5"/>
      <c r="BE120" s="5"/>
      <c r="BF120" s="5"/>
      <c r="BG120" s="5">
        <f t="shared" si="76"/>
        <v>-0.12329338381612444</v>
      </c>
      <c r="BH120" s="5">
        <f t="shared" si="77"/>
        <v>2.4504227285507119</v>
      </c>
      <c r="BI120" s="14">
        <f t="shared" si="58"/>
        <v>68.818101652403797</v>
      </c>
      <c r="BJ120" s="14">
        <f t="shared" si="59"/>
        <v>140.27932393961837</v>
      </c>
      <c r="BK120" s="5">
        <f t="shared" si="60"/>
        <v>2.9436887605609465</v>
      </c>
      <c r="BL120" s="5">
        <f t="shared" si="61"/>
        <v>2.7691531727591827</v>
      </c>
      <c r="BM120" s="5"/>
      <c r="BN120" s="5"/>
      <c r="BO120" s="29"/>
      <c r="BP120" s="5">
        <f t="shared" si="78"/>
        <v>68.680157937164481</v>
      </c>
      <c r="BQ120" s="5">
        <f t="shared" si="79"/>
        <v>136.00380239963962</v>
      </c>
      <c r="BR120" s="5">
        <f t="shared" si="62"/>
        <v>3.1382350766946754</v>
      </c>
      <c r="BS120" s="5">
        <f t="shared" si="63"/>
        <v>5.7326161285628512</v>
      </c>
    </row>
    <row r="121" spans="1:71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8">
        <v>3681100</v>
      </c>
      <c r="H121" s="3">
        <v>43951</v>
      </c>
      <c r="I121" s="2">
        <v>119</v>
      </c>
      <c r="J121" s="1">
        <v>72.401154000000005</v>
      </c>
      <c r="K121" s="1">
        <v>140.06944300000001</v>
      </c>
      <c r="L121" s="5">
        <f t="shared" si="64"/>
        <v>70.591403016795155</v>
      </c>
      <c r="M121" s="5">
        <f t="shared" si="65"/>
        <v>143.69204531751123</v>
      </c>
      <c r="N121" s="5">
        <f t="shared" si="40"/>
        <v>2.4996162122013277</v>
      </c>
      <c r="O121" s="5">
        <f t="shared" si="41"/>
        <v>2.5862902285627158</v>
      </c>
      <c r="P121" s="1"/>
      <c r="Q121" s="1"/>
      <c r="R121" s="29"/>
      <c r="S121" s="5">
        <f t="shared" si="66"/>
        <v>70.222844576890765</v>
      </c>
      <c r="T121" s="5">
        <f t="shared" si="67"/>
        <v>142.54679903810745</v>
      </c>
      <c r="U121" s="5">
        <f t="shared" si="42"/>
        <v>3.008666716982495</v>
      </c>
      <c r="V121" s="5">
        <f t="shared" si="43"/>
        <v>1.7686627326043158</v>
      </c>
      <c r="W121" s="5"/>
      <c r="X121" s="5"/>
      <c r="Y121" s="29"/>
      <c r="Z121" s="5">
        <f t="shared" si="68"/>
        <v>69.82516756992095</v>
      </c>
      <c r="AA121" s="5">
        <f t="shared" si="69"/>
        <v>140.72942336608725</v>
      </c>
      <c r="AB121" s="5">
        <f t="shared" si="44"/>
        <v>3.5579355959976211</v>
      </c>
      <c r="AC121" s="5">
        <f t="shared" si="45"/>
        <v>0.47118083141605671</v>
      </c>
      <c r="AD121" s="5"/>
      <c r="AE121" s="5"/>
      <c r="AF121" s="5">
        <f t="shared" si="70"/>
        <v>0.3082059928194496</v>
      </c>
      <c r="AG121" s="5">
        <f t="shared" si="71"/>
        <v>0.980839944879071</v>
      </c>
      <c r="AH121" s="14">
        <f t="shared" si="46"/>
        <v>70.133373562740402</v>
      </c>
      <c r="AI121" s="14">
        <f t="shared" si="47"/>
        <v>141.71026331096633</v>
      </c>
      <c r="AJ121" s="5">
        <f t="shared" si="48"/>
        <v>3.132243496090688</v>
      </c>
      <c r="AK121" s="5">
        <f t="shared" si="49"/>
        <v>1.1714334517388771</v>
      </c>
      <c r="AL121" s="5"/>
      <c r="AM121" s="5"/>
      <c r="AN121" s="5"/>
      <c r="AO121" s="5">
        <f t="shared" si="72"/>
        <v>0.33115253458926092</v>
      </c>
      <c r="AP121" s="5">
        <f t="shared" si="73"/>
        <v>1.4950940998260944</v>
      </c>
      <c r="AQ121" s="14">
        <f t="shared" si="50"/>
        <v>70.156320104510215</v>
      </c>
      <c r="AR121" s="14">
        <f t="shared" si="51"/>
        <v>142.22451746591335</v>
      </c>
      <c r="AS121" s="5">
        <f t="shared" si="52"/>
        <v>3.1005498827957774</v>
      </c>
      <c r="AT121" s="5">
        <f t="shared" si="53"/>
        <v>1.5385757376884437</v>
      </c>
      <c r="AU121" s="5"/>
      <c r="AV121" s="5"/>
      <c r="AW121" s="5"/>
      <c r="AX121" s="5">
        <f t="shared" si="74"/>
        <v>0.45453398019127755</v>
      </c>
      <c r="AY121" s="5">
        <f t="shared" si="75"/>
        <v>2.2636949504054185</v>
      </c>
      <c r="AZ121" s="14">
        <f t="shared" si="54"/>
        <v>70.279701550112222</v>
      </c>
      <c r="BA121" s="14">
        <f t="shared" si="55"/>
        <v>142.99311831649266</v>
      </c>
      <c r="BB121" s="5">
        <f t="shared" si="56"/>
        <v>2.9301362377287292</v>
      </c>
      <c r="BC121" s="5">
        <f t="shared" si="57"/>
        <v>2.08730416418708</v>
      </c>
      <c r="BD121" s="5"/>
      <c r="BE121" s="5"/>
      <c r="BF121" s="5"/>
      <c r="BG121" s="5">
        <f t="shared" si="76"/>
        <v>0.73271264607346021</v>
      </c>
      <c r="BH121" s="5">
        <f t="shared" si="77"/>
        <v>2.8330072410492559</v>
      </c>
      <c r="BI121" s="14">
        <f t="shared" si="58"/>
        <v>70.557880215994416</v>
      </c>
      <c r="BJ121" s="14">
        <f t="shared" si="59"/>
        <v>143.56243060713649</v>
      </c>
      <c r="BK121" s="5">
        <f t="shared" si="60"/>
        <v>2.5459176852424052</v>
      </c>
      <c r="BL121" s="5">
        <f t="shared" si="61"/>
        <v>2.4937541924375926</v>
      </c>
      <c r="BM121" s="5"/>
      <c r="BN121" s="5"/>
      <c r="BO121" s="29"/>
      <c r="BP121" s="5">
        <f t="shared" si="78"/>
        <v>69.236451952873352</v>
      </c>
      <c r="BQ121" s="5">
        <f t="shared" si="79"/>
        <v>138.0714782997297</v>
      </c>
      <c r="BR121" s="5">
        <f t="shared" si="62"/>
        <v>4.3710657528009191</v>
      </c>
      <c r="BS121" s="5">
        <f t="shared" si="63"/>
        <v>1.4264101130682028</v>
      </c>
    </row>
    <row r="122" spans="1:71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8">
        <v>4123000</v>
      </c>
      <c r="H122" s="3">
        <v>43952</v>
      </c>
      <c r="I122" s="2">
        <v>120</v>
      </c>
      <c r="J122" s="1">
        <v>71.235541999999995</v>
      </c>
      <c r="K122" s="1">
        <v>135.47943100000001</v>
      </c>
      <c r="L122" s="5">
        <f t="shared" si="64"/>
        <v>72.129691352519274</v>
      </c>
      <c r="M122" s="5">
        <f t="shared" si="65"/>
        <v>140.61283334762669</v>
      </c>
      <c r="N122" s="5">
        <f t="shared" si="40"/>
        <v>1.2552011642155798</v>
      </c>
      <c r="O122" s="5">
        <f t="shared" si="41"/>
        <v>3.7890640001482478</v>
      </c>
      <c r="P122" s="1"/>
      <c r="Q122" s="1"/>
      <c r="R122" s="29"/>
      <c r="S122" s="5">
        <f t="shared" si="66"/>
        <v>71.638745701911773</v>
      </c>
      <c r="T122" s="5">
        <f t="shared" si="67"/>
        <v>140.93651761333763</v>
      </c>
      <c r="U122" s="5">
        <f t="shared" si="42"/>
        <v>0.56601478783130199</v>
      </c>
      <c r="V122" s="5">
        <f t="shared" si="43"/>
        <v>4.0279816449314891</v>
      </c>
      <c r="W122" s="5"/>
      <c r="X122" s="5"/>
      <c r="Y122" s="29"/>
      <c r="Z122" s="5">
        <f t="shared" si="68"/>
        <v>70.984361463456537</v>
      </c>
      <c r="AA122" s="5">
        <f t="shared" si="69"/>
        <v>140.43243220134801</v>
      </c>
      <c r="AB122" s="5">
        <f t="shared" si="44"/>
        <v>0.35260563686517371</v>
      </c>
      <c r="AC122" s="5">
        <f t="shared" si="45"/>
        <v>3.6559064094002593</v>
      </c>
      <c r="AD122" s="5"/>
      <c r="AE122" s="5"/>
      <c r="AF122" s="5">
        <f t="shared" si="70"/>
        <v>0.4358541779268702</v>
      </c>
      <c r="AG122" s="5">
        <f t="shared" si="71"/>
        <v>0.78916527843632445</v>
      </c>
      <c r="AH122" s="14">
        <f t="shared" si="46"/>
        <v>71.420215641383408</v>
      </c>
      <c r="AI122" s="14">
        <f t="shared" si="47"/>
        <v>141.22159747978432</v>
      </c>
      <c r="AJ122" s="5">
        <f t="shared" si="48"/>
        <v>0.25924368117169977</v>
      </c>
      <c r="AK122" s="5">
        <f t="shared" si="49"/>
        <v>4.238404632644432</v>
      </c>
      <c r="AL122" s="5"/>
      <c r="AM122" s="5"/>
      <c r="AN122" s="5"/>
      <c r="AO122" s="5">
        <f t="shared" si="72"/>
        <v>0.53816287432584242</v>
      </c>
      <c r="AP122" s="5">
        <f t="shared" si="73"/>
        <v>1.0470727836847611</v>
      </c>
      <c r="AQ122" s="14">
        <f t="shared" si="50"/>
        <v>71.522524337782386</v>
      </c>
      <c r="AR122" s="14">
        <f t="shared" si="51"/>
        <v>141.47950498503278</v>
      </c>
      <c r="AS122" s="5">
        <f t="shared" si="52"/>
        <v>0.40286397734208385</v>
      </c>
      <c r="AT122" s="5">
        <f t="shared" si="53"/>
        <v>4.4287711726754813</v>
      </c>
      <c r="AU122" s="5"/>
      <c r="AV122" s="5"/>
      <c r="AW122" s="5"/>
      <c r="AX122" s="5">
        <f t="shared" si="74"/>
        <v>0.77163094119621689</v>
      </c>
      <c r="AY122" s="5">
        <f t="shared" si="75"/>
        <v>1.1113861985903224</v>
      </c>
      <c r="AZ122" s="14">
        <f t="shared" si="54"/>
        <v>71.755992404652758</v>
      </c>
      <c r="BA122" s="14">
        <f t="shared" si="55"/>
        <v>141.54381839993832</v>
      </c>
      <c r="BB122" s="5">
        <f t="shared" si="56"/>
        <v>0.73060496213079029</v>
      </c>
      <c r="BC122" s="5">
        <f t="shared" si="57"/>
        <v>4.4762421536434642</v>
      </c>
      <c r="BD122" s="5"/>
      <c r="BE122" s="5"/>
      <c r="BF122" s="5"/>
      <c r="BG122" s="5">
        <f t="shared" si="76"/>
        <v>1.0952217064162679</v>
      </c>
      <c r="BH122" s="5">
        <f t="shared" si="77"/>
        <v>0.17250859612903502</v>
      </c>
      <c r="BI122" s="14">
        <f t="shared" si="58"/>
        <v>72.079583169872805</v>
      </c>
      <c r="BJ122" s="14">
        <f t="shared" si="59"/>
        <v>140.60494079747704</v>
      </c>
      <c r="BK122" s="5">
        <f t="shared" si="60"/>
        <v>1.1848596166683338</v>
      </c>
      <c r="BL122" s="5">
        <f t="shared" si="61"/>
        <v>3.7832383555530558</v>
      </c>
      <c r="BM122" s="5"/>
      <c r="BN122" s="5"/>
      <c r="BO122" s="29"/>
      <c r="BP122" s="5">
        <f t="shared" si="78"/>
        <v>70.027627464655012</v>
      </c>
      <c r="BQ122" s="5">
        <f t="shared" si="79"/>
        <v>138.57096947479727</v>
      </c>
      <c r="BR122" s="5">
        <f t="shared" si="62"/>
        <v>1.6956627287892094</v>
      </c>
      <c r="BS122" s="5">
        <f t="shared" si="63"/>
        <v>2.2819246080220554</v>
      </c>
    </row>
    <row r="123" spans="1:71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8">
        <v>3122300</v>
      </c>
      <c r="H123" s="3">
        <v>43955</v>
      </c>
      <c r="I123" s="2">
        <v>121</v>
      </c>
      <c r="J123" s="1">
        <v>72.243446000000006</v>
      </c>
      <c r="K123" s="1">
        <v>133.45588699999999</v>
      </c>
      <c r="L123" s="5">
        <f t="shared" si="64"/>
        <v>71.369664402877888</v>
      </c>
      <c r="M123" s="5">
        <f t="shared" si="65"/>
        <v>136.249441352144</v>
      </c>
      <c r="N123" s="5">
        <f t="shared" si="40"/>
        <v>1.2094960103676644</v>
      </c>
      <c r="O123" s="5">
        <f t="shared" si="41"/>
        <v>2.0932417557151406</v>
      </c>
      <c r="P123" s="1"/>
      <c r="Q123" s="1"/>
      <c r="R123" s="29"/>
      <c r="S123" s="5">
        <f t="shared" si="66"/>
        <v>71.376663295669118</v>
      </c>
      <c r="T123" s="5">
        <f t="shared" si="67"/>
        <v>137.38941131466817</v>
      </c>
      <c r="U123" s="5">
        <f t="shared" si="42"/>
        <v>1.199808082702599</v>
      </c>
      <c r="V123" s="5">
        <f t="shared" si="43"/>
        <v>2.9474340945845099</v>
      </c>
      <c r="W123" s="5"/>
      <c r="X123" s="5"/>
      <c r="Y123" s="29"/>
      <c r="Z123" s="5">
        <f t="shared" si="68"/>
        <v>71.097392704901097</v>
      </c>
      <c r="AA123" s="5">
        <f t="shared" si="69"/>
        <v>138.20358166074141</v>
      </c>
      <c r="AB123" s="5">
        <f t="shared" si="44"/>
        <v>1.5863768390822732</v>
      </c>
      <c r="AC123" s="5">
        <f t="shared" si="45"/>
        <v>3.5575011095174967</v>
      </c>
      <c r="AD123" s="5"/>
      <c r="AE123" s="5"/>
      <c r="AF123" s="5">
        <f t="shared" si="70"/>
        <v>0.38743073745452361</v>
      </c>
      <c r="AG123" s="5">
        <f t="shared" si="71"/>
        <v>0.33646290557988562</v>
      </c>
      <c r="AH123" s="14">
        <f t="shared" si="46"/>
        <v>71.484823442355619</v>
      </c>
      <c r="AI123" s="14">
        <f t="shared" si="47"/>
        <v>138.54004456632128</v>
      </c>
      <c r="AJ123" s="5">
        <f t="shared" si="48"/>
        <v>1.0500918763542737</v>
      </c>
      <c r="AK123" s="5">
        <f t="shared" si="49"/>
        <v>3.8096165561593365</v>
      </c>
      <c r="AL123" s="5"/>
      <c r="AM123" s="5"/>
      <c r="AN123" s="5"/>
      <c r="AO123" s="5">
        <f t="shared" si="72"/>
        <v>0.43187996610552176</v>
      </c>
      <c r="AP123" s="5">
        <f t="shared" si="73"/>
        <v>0.22809195261192061</v>
      </c>
      <c r="AQ123" s="14">
        <f t="shared" si="50"/>
        <v>71.529272671006623</v>
      </c>
      <c r="AR123" s="14">
        <f t="shared" si="51"/>
        <v>138.43167361335333</v>
      </c>
      <c r="AS123" s="5">
        <f t="shared" si="52"/>
        <v>0.98856487132878801</v>
      </c>
      <c r="AT123" s="5">
        <f t="shared" si="53"/>
        <v>3.7284129799034913</v>
      </c>
      <c r="AU123" s="5"/>
      <c r="AV123" s="5"/>
      <c r="AW123" s="5"/>
      <c r="AX123" s="5">
        <f t="shared" si="74"/>
        <v>0.47526107630797121</v>
      </c>
      <c r="AY123" s="5">
        <f t="shared" si="75"/>
        <v>-0.39172033404829298</v>
      </c>
      <c r="AZ123" s="14">
        <f t="shared" si="54"/>
        <v>71.57265378120907</v>
      </c>
      <c r="BA123" s="14">
        <f t="shared" si="55"/>
        <v>137.8118613266931</v>
      </c>
      <c r="BB123" s="5">
        <f t="shared" si="56"/>
        <v>0.92851636505674995</v>
      </c>
      <c r="BC123" s="5">
        <f t="shared" si="57"/>
        <v>3.2639806490463141</v>
      </c>
      <c r="BD123" s="5"/>
      <c r="BE123" s="5"/>
      <c r="BF123" s="5"/>
      <c r="BG123" s="5">
        <f t="shared" si="76"/>
        <v>0.26035981119031604</v>
      </c>
      <c r="BH123" s="5">
        <f t="shared" si="77"/>
        <v>-1.8686466700962554</v>
      </c>
      <c r="BI123" s="14">
        <f t="shared" si="58"/>
        <v>71.357752516091409</v>
      </c>
      <c r="BJ123" s="14">
        <f t="shared" si="59"/>
        <v>136.33493499064514</v>
      </c>
      <c r="BK123" s="5">
        <f t="shared" si="60"/>
        <v>1.2259845466239201</v>
      </c>
      <c r="BL123" s="5">
        <f t="shared" si="61"/>
        <v>2.1573031024439921</v>
      </c>
      <c r="BM123" s="5"/>
      <c r="BN123" s="5"/>
      <c r="BO123" s="29"/>
      <c r="BP123" s="5">
        <f t="shared" si="78"/>
        <v>70.329606098491254</v>
      </c>
      <c r="BQ123" s="5">
        <f t="shared" si="79"/>
        <v>137.79808485609794</v>
      </c>
      <c r="BR123" s="5">
        <f t="shared" si="62"/>
        <v>2.6491536706440488</v>
      </c>
      <c r="BS123" s="5">
        <f t="shared" si="63"/>
        <v>3.2536577843868022</v>
      </c>
    </row>
    <row r="124" spans="1:71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8">
        <v>2349500</v>
      </c>
      <c r="H124" s="3">
        <v>43956</v>
      </c>
      <c r="I124" s="2">
        <v>122</v>
      </c>
      <c r="J124" s="1">
        <v>73.327736000000002</v>
      </c>
      <c r="K124" s="1">
        <v>133.13014200000001</v>
      </c>
      <c r="L124" s="5">
        <f t="shared" si="64"/>
        <v>72.112378760431682</v>
      </c>
      <c r="M124" s="5">
        <f t="shared" si="65"/>
        <v>133.8749201528216</v>
      </c>
      <c r="N124" s="5">
        <f t="shared" si="40"/>
        <v>1.6574318339356879</v>
      </c>
      <c r="O124" s="5">
        <f t="shared" si="41"/>
        <v>0.55943615895909993</v>
      </c>
      <c r="P124" s="1"/>
      <c r="Q124" s="1"/>
      <c r="R124" s="29"/>
      <c r="S124" s="5">
        <f t="shared" si="66"/>
        <v>71.940072053484187</v>
      </c>
      <c r="T124" s="5">
        <f t="shared" si="67"/>
        <v>134.83262051013384</v>
      </c>
      <c r="U124" s="5">
        <f t="shared" si="42"/>
        <v>1.8924134607344414</v>
      </c>
      <c r="V124" s="5">
        <f t="shared" si="43"/>
        <v>1.278807702416354</v>
      </c>
      <c r="W124" s="5"/>
      <c r="X124" s="5"/>
      <c r="Y124" s="29"/>
      <c r="Z124" s="5">
        <f t="shared" si="68"/>
        <v>71.613116687695609</v>
      </c>
      <c r="AA124" s="5">
        <f t="shared" si="69"/>
        <v>136.06711906340777</v>
      </c>
      <c r="AB124" s="5">
        <f t="shared" si="44"/>
        <v>2.3382957197865659</v>
      </c>
      <c r="AC124" s="5">
        <f t="shared" si="45"/>
        <v>2.2060947425473088</v>
      </c>
      <c r="AD124" s="5"/>
      <c r="AE124" s="5"/>
      <c r="AF124" s="5">
        <f t="shared" si="70"/>
        <v>0.40667472425552181</v>
      </c>
      <c r="AG124" s="5">
        <f t="shared" si="71"/>
        <v>-3.4475919857142157E-2</v>
      </c>
      <c r="AH124" s="14">
        <f t="shared" si="46"/>
        <v>72.019791411951132</v>
      </c>
      <c r="AI124" s="14">
        <f t="shared" si="47"/>
        <v>136.03264314355064</v>
      </c>
      <c r="AJ124" s="5">
        <f t="shared" si="48"/>
        <v>1.7836969466081283</v>
      </c>
      <c r="AK124" s="5">
        <f t="shared" si="49"/>
        <v>2.1801983382175294</v>
      </c>
      <c r="AL124" s="5"/>
      <c r="AM124" s="5"/>
      <c r="AN124" s="5"/>
      <c r="AO124" s="5">
        <f t="shared" si="72"/>
        <v>0.45284097027776932</v>
      </c>
      <c r="AP124" s="5">
        <f t="shared" si="73"/>
        <v>-0.36304668487446778</v>
      </c>
      <c r="AQ124" s="14">
        <f t="shared" si="50"/>
        <v>72.065957657973371</v>
      </c>
      <c r="AR124" s="14">
        <f t="shared" si="51"/>
        <v>135.70407237853331</v>
      </c>
      <c r="AS124" s="5">
        <f t="shared" si="52"/>
        <v>1.7207381692878541</v>
      </c>
      <c r="AT124" s="5">
        <f t="shared" si="53"/>
        <v>1.9333941509153538</v>
      </c>
      <c r="AU124" s="5"/>
      <c r="AV124" s="5"/>
      <c r="AW124" s="5"/>
      <c r="AX124" s="5">
        <f t="shared" si="74"/>
        <v>0.49346938422691455</v>
      </c>
      <c r="AY124" s="5">
        <f t="shared" si="75"/>
        <v>-1.1768543525266961</v>
      </c>
      <c r="AZ124" s="14">
        <f t="shared" si="54"/>
        <v>72.106586071922521</v>
      </c>
      <c r="BA124" s="14">
        <f t="shared" si="55"/>
        <v>134.89026471088107</v>
      </c>
      <c r="BB124" s="5">
        <f t="shared" si="56"/>
        <v>1.6653315575943601</v>
      </c>
      <c r="BC124" s="5">
        <f t="shared" si="57"/>
        <v>1.3221068380450336</v>
      </c>
      <c r="BD124" s="5"/>
      <c r="BE124" s="5"/>
      <c r="BF124" s="5"/>
      <c r="BG124" s="5">
        <f t="shared" si="76"/>
        <v>0.47741935705388255</v>
      </c>
      <c r="BH124" s="5">
        <f t="shared" si="77"/>
        <v>-2.0962902082480266</v>
      </c>
      <c r="BI124" s="14">
        <f t="shared" si="58"/>
        <v>72.090536044749484</v>
      </c>
      <c r="BJ124" s="14">
        <f t="shared" si="59"/>
        <v>133.97082885515974</v>
      </c>
      <c r="BK124" s="5">
        <f t="shared" si="60"/>
        <v>1.6872196289416563</v>
      </c>
      <c r="BL124" s="5">
        <f t="shared" si="61"/>
        <v>0.63147747199107718</v>
      </c>
      <c r="BM124" s="5"/>
      <c r="BN124" s="5"/>
      <c r="BO124" s="29"/>
      <c r="BP124" s="5">
        <f t="shared" si="78"/>
        <v>70.808066073868446</v>
      </c>
      <c r="BQ124" s="5">
        <f t="shared" si="79"/>
        <v>136.71253539207345</v>
      </c>
      <c r="BR124" s="5">
        <f t="shared" si="62"/>
        <v>3.4361758095620947</v>
      </c>
      <c r="BS124" s="5">
        <f t="shared" si="63"/>
        <v>2.6908957943374245</v>
      </c>
    </row>
    <row r="125" spans="1:71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8">
        <v>3096500</v>
      </c>
      <c r="H125" s="3">
        <v>43957</v>
      </c>
      <c r="I125" s="2">
        <v>123</v>
      </c>
      <c r="J125" s="1">
        <v>74.084282000000002</v>
      </c>
      <c r="K125" s="1">
        <v>131.323746</v>
      </c>
      <c r="L125" s="5">
        <f t="shared" si="64"/>
        <v>73.145432414064757</v>
      </c>
      <c r="M125" s="5">
        <f t="shared" si="65"/>
        <v>133.24185872292324</v>
      </c>
      <c r="N125" s="5">
        <f t="shared" si="40"/>
        <v>1.267272302018456</v>
      </c>
      <c r="O125" s="5">
        <f t="shared" si="41"/>
        <v>1.4605985447013066</v>
      </c>
      <c r="P125" s="1"/>
      <c r="Q125" s="1"/>
      <c r="R125" s="29"/>
      <c r="S125" s="5">
        <f t="shared" si="66"/>
        <v>72.842053618719461</v>
      </c>
      <c r="T125" s="5">
        <f t="shared" si="67"/>
        <v>133.72600947854687</v>
      </c>
      <c r="U125" s="5">
        <f t="shared" si="42"/>
        <v>1.6767772430871914</v>
      </c>
      <c r="V125" s="5">
        <f t="shared" si="43"/>
        <v>1.8292681649112197</v>
      </c>
      <c r="W125" s="5"/>
      <c r="X125" s="5"/>
      <c r="Y125" s="29"/>
      <c r="Z125" s="5">
        <f t="shared" si="68"/>
        <v>72.384695378232593</v>
      </c>
      <c r="AA125" s="5">
        <f t="shared" si="69"/>
        <v>134.74547938487427</v>
      </c>
      <c r="AB125" s="5">
        <f t="shared" si="44"/>
        <v>2.2941257927928747</v>
      </c>
      <c r="AC125" s="5">
        <f t="shared" si="45"/>
        <v>2.6055709565840992</v>
      </c>
      <c r="AD125" s="5"/>
      <c r="AE125" s="5"/>
      <c r="AF125" s="5">
        <f t="shared" si="70"/>
        <v>0.46141031919774111</v>
      </c>
      <c r="AG125" s="5">
        <f t="shared" si="71"/>
        <v>-0.22755048365859593</v>
      </c>
      <c r="AH125" s="14">
        <f t="shared" si="46"/>
        <v>72.846105697430332</v>
      </c>
      <c r="AI125" s="14">
        <f t="shared" si="47"/>
        <v>134.51792890121567</v>
      </c>
      <c r="AJ125" s="5">
        <f t="shared" si="48"/>
        <v>1.6713076905701401</v>
      </c>
      <c r="AK125" s="5">
        <f t="shared" si="49"/>
        <v>2.4322965179623104</v>
      </c>
      <c r="AL125" s="5"/>
      <c r="AM125" s="5"/>
      <c r="AN125" s="5"/>
      <c r="AO125" s="5">
        <f t="shared" si="72"/>
        <v>0.53252540034257301</v>
      </c>
      <c r="AP125" s="5">
        <f t="shared" si="73"/>
        <v>-0.60269493328922596</v>
      </c>
      <c r="AQ125" s="14">
        <f t="shared" si="50"/>
        <v>72.917220778575171</v>
      </c>
      <c r="AR125" s="14">
        <f t="shared" si="51"/>
        <v>134.14278445158504</v>
      </c>
      <c r="AS125" s="5">
        <f t="shared" si="52"/>
        <v>1.5753155594122257</v>
      </c>
      <c r="AT125" s="5">
        <f t="shared" si="53"/>
        <v>2.1466326825500728</v>
      </c>
      <c r="AU125" s="5"/>
      <c r="AV125" s="5"/>
      <c r="AW125" s="5"/>
      <c r="AX125" s="5">
        <f t="shared" si="74"/>
        <v>0.61861857206644577</v>
      </c>
      <c r="AY125" s="5">
        <f t="shared" si="75"/>
        <v>-1.2420077492297583</v>
      </c>
      <c r="AZ125" s="14">
        <f t="shared" si="54"/>
        <v>73.003313950299045</v>
      </c>
      <c r="BA125" s="14">
        <f t="shared" si="55"/>
        <v>133.5034716356445</v>
      </c>
      <c r="BB125" s="5">
        <f t="shared" si="56"/>
        <v>1.4591057921043988</v>
      </c>
      <c r="BC125" s="5">
        <f t="shared" si="57"/>
        <v>1.6598107364714541</v>
      </c>
      <c r="BD125" s="5"/>
      <c r="BE125" s="5"/>
      <c r="BF125" s="5"/>
      <c r="BG125" s="5">
        <f t="shared" si="76"/>
        <v>0.72745479051451867</v>
      </c>
      <c r="BH125" s="5">
        <f t="shared" si="77"/>
        <v>-1.4378372579906795</v>
      </c>
      <c r="BI125" s="14">
        <f t="shared" si="58"/>
        <v>73.112150168747107</v>
      </c>
      <c r="BJ125" s="14">
        <f t="shared" si="59"/>
        <v>133.30764212688359</v>
      </c>
      <c r="BK125" s="5">
        <f t="shared" si="60"/>
        <v>1.3121971422398275</v>
      </c>
      <c r="BL125" s="5">
        <f t="shared" si="61"/>
        <v>1.510691087721175</v>
      </c>
      <c r="BM125" s="5"/>
      <c r="BN125" s="5"/>
      <c r="BO125" s="29"/>
      <c r="BP125" s="5">
        <f t="shared" si="78"/>
        <v>71.437983555401331</v>
      </c>
      <c r="BQ125" s="5">
        <f t="shared" si="79"/>
        <v>135.81693704405509</v>
      </c>
      <c r="BR125" s="5">
        <f t="shared" si="62"/>
        <v>3.5720106521362665</v>
      </c>
      <c r="BS125" s="5">
        <f t="shared" si="63"/>
        <v>3.4214612215334577</v>
      </c>
    </row>
    <row r="126" spans="1:71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8">
        <v>2740400</v>
      </c>
      <c r="H126" s="3">
        <v>43958</v>
      </c>
      <c r="I126" s="2">
        <v>124</v>
      </c>
      <c r="J126" s="1">
        <v>74.850669999999994</v>
      </c>
      <c r="K126" s="1">
        <v>131.076965</v>
      </c>
      <c r="L126" s="5">
        <f t="shared" si="64"/>
        <v>73.943454562109707</v>
      </c>
      <c r="M126" s="5">
        <f t="shared" si="65"/>
        <v>131.61146290843848</v>
      </c>
      <c r="N126" s="5">
        <f t="shared" si="40"/>
        <v>1.2120338239995536</v>
      </c>
      <c r="O126" s="5">
        <f t="shared" si="41"/>
        <v>0.40777409550067151</v>
      </c>
      <c r="P126" s="1"/>
      <c r="Q126" s="1"/>
      <c r="R126" s="29"/>
      <c r="S126" s="5">
        <f t="shared" si="66"/>
        <v>73.649502066551818</v>
      </c>
      <c r="T126" s="5">
        <f t="shared" si="67"/>
        <v>132.16453821749141</v>
      </c>
      <c r="U126" s="5">
        <f t="shared" si="42"/>
        <v>1.6047524136366125</v>
      </c>
      <c r="V126" s="5">
        <f t="shared" si="43"/>
        <v>0.82972108599814653</v>
      </c>
      <c r="W126" s="5"/>
      <c r="X126" s="5"/>
      <c r="Y126" s="29"/>
      <c r="Z126" s="5">
        <f t="shared" si="68"/>
        <v>73.149509358027927</v>
      </c>
      <c r="AA126" s="5">
        <f t="shared" si="69"/>
        <v>133.20569936168084</v>
      </c>
      <c r="AB126" s="5">
        <f t="shared" si="44"/>
        <v>2.2727393648875376</v>
      </c>
      <c r="AC126" s="5">
        <f t="shared" si="45"/>
        <v>1.6240339114358053</v>
      </c>
      <c r="AD126" s="5"/>
      <c r="AE126" s="5"/>
      <c r="AF126" s="5">
        <f t="shared" si="70"/>
        <v>0.50692086828738014</v>
      </c>
      <c r="AG126" s="5">
        <f t="shared" si="71"/>
        <v>-0.42438491458882099</v>
      </c>
      <c r="AH126" s="14">
        <f t="shared" si="46"/>
        <v>73.656430226315308</v>
      </c>
      <c r="AI126" s="14">
        <f t="shared" si="47"/>
        <v>132.78131444709203</v>
      </c>
      <c r="AJ126" s="5">
        <f t="shared" si="48"/>
        <v>1.5954964380207763</v>
      </c>
      <c r="AK126" s="5">
        <f t="shared" si="49"/>
        <v>1.3002661810883613</v>
      </c>
      <c r="AL126" s="5"/>
      <c r="AM126" s="5"/>
      <c r="AN126" s="5"/>
      <c r="AO126" s="5">
        <f t="shared" si="72"/>
        <v>0.59059754520576346</v>
      </c>
      <c r="AP126" s="5">
        <f t="shared" si="73"/>
        <v>-0.83696620576527692</v>
      </c>
      <c r="AQ126" s="14">
        <f t="shared" si="50"/>
        <v>73.740106903233695</v>
      </c>
      <c r="AR126" s="14">
        <f t="shared" si="51"/>
        <v>132.36873315591558</v>
      </c>
      <c r="AS126" s="5">
        <f t="shared" si="52"/>
        <v>1.4837049511598213</v>
      </c>
      <c r="AT126" s="5">
        <f t="shared" si="53"/>
        <v>0.98550355961901981</v>
      </c>
      <c r="AU126" s="5"/>
      <c r="AV126" s="5"/>
      <c r="AW126" s="5"/>
      <c r="AX126" s="5">
        <f t="shared" si="74"/>
        <v>0.68440650554444593</v>
      </c>
      <c r="AY126" s="5">
        <f t="shared" si="75"/>
        <v>-1.3760052725134106</v>
      </c>
      <c r="AZ126" s="14">
        <f t="shared" si="54"/>
        <v>73.833915863572372</v>
      </c>
      <c r="BA126" s="14">
        <f t="shared" si="55"/>
        <v>131.82969408916742</v>
      </c>
      <c r="BB126" s="5">
        <f t="shared" si="56"/>
        <v>1.3583768006720873</v>
      </c>
      <c r="BC126" s="5">
        <f t="shared" si="57"/>
        <v>0.57426496651598313</v>
      </c>
      <c r="BD126" s="5"/>
      <c r="BE126" s="5"/>
      <c r="BF126" s="5"/>
      <c r="BG126" s="5">
        <f t="shared" si="76"/>
        <v>0.75921010140321243</v>
      </c>
      <c r="BH126" s="5">
        <f t="shared" si="77"/>
        <v>-1.5244886084130171</v>
      </c>
      <c r="BI126" s="14">
        <f t="shared" si="58"/>
        <v>73.90871945943114</v>
      </c>
      <c r="BJ126" s="14">
        <f t="shared" si="59"/>
        <v>131.68121075326783</v>
      </c>
      <c r="BK126" s="5">
        <f t="shared" si="60"/>
        <v>1.2584396914133889</v>
      </c>
      <c r="BL126" s="5">
        <f t="shared" si="61"/>
        <v>0.46098546244783178</v>
      </c>
      <c r="BM126" s="5"/>
      <c r="BN126" s="5"/>
      <c r="BO126" s="29"/>
      <c r="BP126" s="5">
        <f t="shared" si="78"/>
        <v>72.099558166550992</v>
      </c>
      <c r="BQ126" s="5">
        <f t="shared" si="79"/>
        <v>134.69363928304134</v>
      </c>
      <c r="BR126" s="5">
        <f t="shared" si="62"/>
        <v>3.6754672115146096</v>
      </c>
      <c r="BS126" s="5">
        <f t="shared" si="63"/>
        <v>2.7591989813323297</v>
      </c>
    </row>
    <row r="127" spans="1:71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8">
        <v>2356400</v>
      </c>
      <c r="H127" s="3">
        <v>43959</v>
      </c>
      <c r="I127" s="2">
        <v>125</v>
      </c>
      <c r="J127" s="1">
        <v>77.259674000000004</v>
      </c>
      <c r="K127" s="1">
        <v>135.14382900000001</v>
      </c>
      <c r="L127" s="5">
        <f t="shared" si="64"/>
        <v>74.714587684316456</v>
      </c>
      <c r="M127" s="5">
        <f t="shared" si="65"/>
        <v>131.15713968626577</v>
      </c>
      <c r="N127" s="5">
        <f t="shared" si="40"/>
        <v>3.2941975857722983</v>
      </c>
      <c r="O127" s="5">
        <f t="shared" si="41"/>
        <v>2.9499603076469332</v>
      </c>
      <c r="P127" s="1"/>
      <c r="Q127" s="1"/>
      <c r="R127" s="29"/>
      <c r="S127" s="5">
        <f t="shared" si="66"/>
        <v>74.43026122329313</v>
      </c>
      <c r="T127" s="5">
        <f t="shared" si="67"/>
        <v>131.45761562612199</v>
      </c>
      <c r="U127" s="5">
        <f t="shared" si="42"/>
        <v>3.6622116431747744</v>
      </c>
      <c r="V127" s="5">
        <f t="shared" si="43"/>
        <v>2.7276224161726379</v>
      </c>
      <c r="W127" s="5"/>
      <c r="X127" s="5"/>
      <c r="Y127" s="29"/>
      <c r="Z127" s="5">
        <f t="shared" si="68"/>
        <v>73.915031646915367</v>
      </c>
      <c r="AA127" s="5">
        <f t="shared" si="69"/>
        <v>132.24776889892445</v>
      </c>
      <c r="AB127" s="5">
        <f t="shared" si="44"/>
        <v>4.329091982817113</v>
      </c>
      <c r="AC127" s="5">
        <f t="shared" si="45"/>
        <v>2.1429466091829932</v>
      </c>
      <c r="AD127" s="5"/>
      <c r="AE127" s="5"/>
      <c r="AF127" s="5">
        <f t="shared" si="70"/>
        <v>0.545711081377389</v>
      </c>
      <c r="AG127" s="5">
        <f t="shared" si="71"/>
        <v>-0.50441674681395698</v>
      </c>
      <c r="AH127" s="14">
        <f t="shared" si="46"/>
        <v>74.460742728292757</v>
      </c>
      <c r="AI127" s="14">
        <f t="shared" si="47"/>
        <v>131.7433521521105</v>
      </c>
      <c r="AJ127" s="5">
        <f t="shared" si="48"/>
        <v>3.6227583250056767</v>
      </c>
      <c r="AK127" s="5">
        <f t="shared" si="49"/>
        <v>2.5161909892974155</v>
      </c>
      <c r="AL127" s="5"/>
      <c r="AM127" s="5"/>
      <c r="AN127" s="5"/>
      <c r="AO127" s="5">
        <f t="shared" si="72"/>
        <v>0.63432873112618238</v>
      </c>
      <c r="AP127" s="5">
        <f t="shared" si="73"/>
        <v>-0.8672072700130562</v>
      </c>
      <c r="AQ127" s="14">
        <f t="shared" si="50"/>
        <v>74.549360378041555</v>
      </c>
      <c r="AR127" s="14">
        <f t="shared" si="51"/>
        <v>131.38056162891138</v>
      </c>
      <c r="AS127" s="5">
        <f t="shared" si="52"/>
        <v>3.5080572847853957</v>
      </c>
      <c r="AT127" s="5">
        <f t="shared" si="53"/>
        <v>2.784638705988292</v>
      </c>
      <c r="AU127" s="5"/>
      <c r="AV127" s="5"/>
      <c r="AW127" s="5"/>
      <c r="AX127" s="5">
        <f t="shared" si="74"/>
        <v>0.72090860804879298</v>
      </c>
      <c r="AY127" s="5">
        <f t="shared" si="75"/>
        <v>-1.1878716081227534</v>
      </c>
      <c r="AZ127" s="14">
        <f t="shared" si="54"/>
        <v>74.635940254964154</v>
      </c>
      <c r="BA127" s="14">
        <f t="shared" si="55"/>
        <v>131.0598972908017</v>
      </c>
      <c r="BB127" s="5">
        <f t="shared" si="56"/>
        <v>3.3959938078898051</v>
      </c>
      <c r="BC127" s="5">
        <f t="shared" si="57"/>
        <v>3.0219150511107027</v>
      </c>
      <c r="BD127" s="5"/>
      <c r="BE127" s="5"/>
      <c r="BF127" s="5"/>
      <c r="BG127" s="5">
        <f t="shared" si="76"/>
        <v>0.76457546076480509</v>
      </c>
      <c r="BH127" s="5">
        <f t="shared" si="77"/>
        <v>-1.0429141846048877</v>
      </c>
      <c r="BI127" s="14">
        <f t="shared" si="58"/>
        <v>74.67960710768017</v>
      </c>
      <c r="BJ127" s="14">
        <f t="shared" si="59"/>
        <v>131.20485471431957</v>
      </c>
      <c r="BK127" s="5">
        <f t="shared" si="60"/>
        <v>3.3394742156429942</v>
      </c>
      <c r="BL127" s="5">
        <f t="shared" si="61"/>
        <v>2.9146534583391479</v>
      </c>
      <c r="BM127" s="5"/>
      <c r="BN127" s="5"/>
      <c r="BO127" s="29"/>
      <c r="BP127" s="5">
        <f t="shared" si="78"/>
        <v>72.787336124913239</v>
      </c>
      <c r="BQ127" s="5">
        <f t="shared" si="79"/>
        <v>133.789470712281</v>
      </c>
      <c r="BR127" s="5">
        <f t="shared" si="62"/>
        <v>5.7887092237624049</v>
      </c>
      <c r="BS127" s="5">
        <f t="shared" si="63"/>
        <v>1.0021606593069143</v>
      </c>
    </row>
    <row r="128" spans="1:71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8">
        <v>4870400</v>
      </c>
      <c r="H128" s="3">
        <v>43962</v>
      </c>
      <c r="I128" s="2">
        <v>126</v>
      </c>
      <c r="J128" s="1">
        <v>78.475371999999993</v>
      </c>
      <c r="K128" s="1">
        <v>132.54776000000001</v>
      </c>
      <c r="L128" s="5">
        <f t="shared" si="64"/>
        <v>76.877911052647477</v>
      </c>
      <c r="M128" s="5">
        <f t="shared" si="65"/>
        <v>134.54582560293986</v>
      </c>
      <c r="N128" s="5">
        <f t="shared" si="40"/>
        <v>2.0356207388892869</v>
      </c>
      <c r="O128" s="5">
        <f t="shared" si="41"/>
        <v>1.5074306822988528</v>
      </c>
      <c r="P128" s="1"/>
      <c r="Q128" s="1"/>
      <c r="R128" s="29"/>
      <c r="S128" s="5">
        <f t="shared" si="66"/>
        <v>76.269379528152598</v>
      </c>
      <c r="T128" s="5">
        <f t="shared" si="67"/>
        <v>133.85365431914272</v>
      </c>
      <c r="U128" s="5">
        <f t="shared" si="42"/>
        <v>2.8110634147072222</v>
      </c>
      <c r="V128" s="5">
        <f t="shared" si="43"/>
        <v>0.98522549090434186</v>
      </c>
      <c r="W128" s="5"/>
      <c r="X128" s="5"/>
      <c r="Y128" s="29"/>
      <c r="Z128" s="5">
        <f t="shared" si="68"/>
        <v>75.420120705803456</v>
      </c>
      <c r="AA128" s="5">
        <f t="shared" si="69"/>
        <v>133.55099594440847</v>
      </c>
      <c r="AB128" s="5">
        <f t="shared" si="44"/>
        <v>3.8932613077597615</v>
      </c>
      <c r="AC128" s="5">
        <f t="shared" si="45"/>
        <v>0.75688638148879994</v>
      </c>
      <c r="AD128" s="5"/>
      <c r="AE128" s="5"/>
      <c r="AF128" s="5">
        <f t="shared" si="70"/>
        <v>0.68961777800399393</v>
      </c>
      <c r="AG128" s="5">
        <f t="shared" si="71"/>
        <v>-0.2332701779692602</v>
      </c>
      <c r="AH128" s="14">
        <f t="shared" si="46"/>
        <v>76.109738483807448</v>
      </c>
      <c r="AI128" s="14">
        <f t="shared" si="47"/>
        <v>133.3177257664392</v>
      </c>
      <c r="AJ128" s="5">
        <f t="shared" si="48"/>
        <v>3.0144916244456232</v>
      </c>
      <c r="AK128" s="5">
        <f t="shared" si="49"/>
        <v>0.58089685290734827</v>
      </c>
      <c r="AL128" s="5"/>
      <c r="AM128" s="5"/>
      <c r="AN128" s="5"/>
      <c r="AO128" s="5">
        <f t="shared" si="72"/>
        <v>0.85201881306665905</v>
      </c>
      <c r="AP128" s="5">
        <f t="shared" si="73"/>
        <v>-0.32459869113878681</v>
      </c>
      <c r="AQ128" s="14">
        <f t="shared" si="50"/>
        <v>76.272139518870119</v>
      </c>
      <c r="AR128" s="14">
        <f t="shared" si="51"/>
        <v>133.22639725326968</v>
      </c>
      <c r="AS128" s="5">
        <f t="shared" si="52"/>
        <v>2.8075463995632588</v>
      </c>
      <c r="AT128" s="5">
        <f t="shared" si="53"/>
        <v>0.51199450920156653</v>
      </c>
      <c r="AU128" s="5"/>
      <c r="AV128" s="5"/>
      <c r="AW128" s="5"/>
      <c r="AX128" s="5">
        <f t="shared" si="74"/>
        <v>1.0737898109264763</v>
      </c>
      <c r="AY128" s="5">
        <f t="shared" si="75"/>
        <v>-6.6877213999704699E-2</v>
      </c>
      <c r="AZ128" s="14">
        <f t="shared" si="54"/>
        <v>76.493910516729926</v>
      </c>
      <c r="BA128" s="14">
        <f t="shared" si="55"/>
        <v>133.48411873040877</v>
      </c>
      <c r="BB128" s="5">
        <f t="shared" si="56"/>
        <v>2.5249469136254201</v>
      </c>
      <c r="BC128" s="5">
        <f t="shared" si="57"/>
        <v>0.70643119914569352</v>
      </c>
      <c r="BD128" s="5"/>
      <c r="BE128" s="5"/>
      <c r="BF128" s="5"/>
      <c r="BG128" s="5">
        <f t="shared" si="76"/>
        <v>1.3940120191695964</v>
      </c>
      <c r="BH128" s="5">
        <f t="shared" si="77"/>
        <v>0.95130586097068515</v>
      </c>
      <c r="BI128" s="14">
        <f t="shared" si="58"/>
        <v>76.814132724973049</v>
      </c>
      <c r="BJ128" s="14">
        <f t="shared" si="59"/>
        <v>134.50230180537915</v>
      </c>
      <c r="BK128" s="5">
        <f t="shared" si="60"/>
        <v>2.1168925137773718</v>
      </c>
      <c r="BL128" s="5">
        <f t="shared" si="61"/>
        <v>1.4745943691384422</v>
      </c>
      <c r="BM128" s="5"/>
      <c r="BN128" s="5"/>
      <c r="BO128" s="29"/>
      <c r="BP128" s="5">
        <f t="shared" si="78"/>
        <v>73.905420593684937</v>
      </c>
      <c r="BQ128" s="5">
        <f t="shared" si="79"/>
        <v>134.12806028421076</v>
      </c>
      <c r="BR128" s="5">
        <f t="shared" si="62"/>
        <v>5.8234211445535502</v>
      </c>
      <c r="BS128" s="5">
        <f t="shared" si="63"/>
        <v>1.1922497099994374</v>
      </c>
    </row>
    <row r="129" spans="1:71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8">
        <v>5786200</v>
      </c>
      <c r="H129" s="3">
        <v>43963</v>
      </c>
      <c r="I129" s="2">
        <v>127</v>
      </c>
      <c r="J129" s="1">
        <v>77.578536999999997</v>
      </c>
      <c r="K129" s="1">
        <v>125.944046</v>
      </c>
      <c r="L129" s="5">
        <f t="shared" si="64"/>
        <v>78.235752857897111</v>
      </c>
      <c r="M129" s="5">
        <f t="shared" si="65"/>
        <v>132.84746984044099</v>
      </c>
      <c r="N129" s="5">
        <f t="shared" si="40"/>
        <v>0.84716196426482515</v>
      </c>
      <c r="O129" s="5">
        <f t="shared" si="41"/>
        <v>5.481341960731509</v>
      </c>
      <c r="P129" s="1"/>
      <c r="Q129" s="1"/>
      <c r="R129" s="29"/>
      <c r="S129" s="5">
        <f t="shared" si="66"/>
        <v>77.7032746348534</v>
      </c>
      <c r="T129" s="5">
        <f t="shared" si="67"/>
        <v>133.00482301169995</v>
      </c>
      <c r="U129" s="5">
        <f t="shared" si="42"/>
        <v>0.16078884660251236</v>
      </c>
      <c r="V129" s="5">
        <f t="shared" si="43"/>
        <v>5.6062809127951585</v>
      </c>
      <c r="W129" s="5"/>
      <c r="X129" s="5"/>
      <c r="Y129" s="29"/>
      <c r="Z129" s="5">
        <f t="shared" si="68"/>
        <v>76.7949837881919</v>
      </c>
      <c r="AA129" s="5">
        <f t="shared" si="69"/>
        <v>133.09953976942467</v>
      </c>
      <c r="AB129" s="5">
        <f t="shared" si="44"/>
        <v>1.0100128748343085</v>
      </c>
      <c r="AC129" s="5">
        <f t="shared" si="45"/>
        <v>5.6814863399137314</v>
      </c>
      <c r="AD129" s="5"/>
      <c r="AE129" s="5"/>
      <c r="AF129" s="5">
        <f t="shared" si="70"/>
        <v>0.79240457366166139</v>
      </c>
      <c r="AG129" s="5">
        <f t="shared" si="71"/>
        <v>-0.26599807752144172</v>
      </c>
      <c r="AH129" s="14">
        <f t="shared" si="46"/>
        <v>77.587388361853556</v>
      </c>
      <c r="AI129" s="14">
        <f t="shared" si="47"/>
        <v>132.83354169190324</v>
      </c>
      <c r="AJ129" s="5">
        <f t="shared" si="48"/>
        <v>1.1409549852117751E-2</v>
      </c>
      <c r="AK129" s="5">
        <f t="shared" si="49"/>
        <v>5.4702829635179704</v>
      </c>
      <c r="AL129" s="5"/>
      <c r="AM129" s="5"/>
      <c r="AN129" s="5"/>
      <c r="AO129" s="5">
        <f t="shared" si="72"/>
        <v>0.98272988039710529</v>
      </c>
      <c r="AP129" s="5">
        <f t="shared" si="73"/>
        <v>-0.35631306210004104</v>
      </c>
      <c r="AQ129" s="14">
        <f t="shared" si="50"/>
        <v>77.777713668589001</v>
      </c>
      <c r="AR129" s="14">
        <f t="shared" si="51"/>
        <v>132.74322670732462</v>
      </c>
      <c r="AS129" s="5">
        <f t="shared" si="52"/>
        <v>0.25674197566912638</v>
      </c>
      <c r="AT129" s="5">
        <f t="shared" si="53"/>
        <v>5.3985725592177847</v>
      </c>
      <c r="AU129" s="5"/>
      <c r="AV129" s="5"/>
      <c r="AW129" s="5"/>
      <c r="AX129" s="5">
        <f t="shared" si="74"/>
        <v>1.2092727830843617</v>
      </c>
      <c r="AY129" s="5">
        <f t="shared" si="75"/>
        <v>-0.23993774644254928</v>
      </c>
      <c r="AZ129" s="14">
        <f t="shared" si="54"/>
        <v>78.004256571276258</v>
      </c>
      <c r="BA129" s="14">
        <f t="shared" si="55"/>
        <v>132.85960202298213</v>
      </c>
      <c r="BB129" s="5">
        <f t="shared" si="56"/>
        <v>0.54875947361093047</v>
      </c>
      <c r="BC129" s="5">
        <f t="shared" si="57"/>
        <v>5.4909749548479097</v>
      </c>
      <c r="BD129" s="5"/>
      <c r="BE129" s="5"/>
      <c r="BF129" s="5"/>
      <c r="BG129" s="5">
        <f t="shared" si="76"/>
        <v>1.3777354229056169</v>
      </c>
      <c r="BH129" s="5">
        <f t="shared" si="77"/>
        <v>-0.24104186959063037</v>
      </c>
      <c r="BI129" s="14">
        <f t="shared" si="58"/>
        <v>78.172719211097515</v>
      </c>
      <c r="BJ129" s="14">
        <f t="shared" si="59"/>
        <v>132.85849789983405</v>
      </c>
      <c r="BK129" s="5">
        <f t="shared" si="60"/>
        <v>0.76591056505424704</v>
      </c>
      <c r="BL129" s="5">
        <f t="shared" si="61"/>
        <v>5.4900982773207465</v>
      </c>
      <c r="BM129" s="5"/>
      <c r="BN129" s="5"/>
      <c r="BO129" s="29"/>
      <c r="BP129" s="5">
        <f t="shared" si="78"/>
        <v>75.047908445263701</v>
      </c>
      <c r="BQ129" s="5">
        <f t="shared" si="79"/>
        <v>133.73298521315809</v>
      </c>
      <c r="BR129" s="5">
        <f t="shared" si="62"/>
        <v>3.2620214979515483</v>
      </c>
      <c r="BS129" s="5">
        <f t="shared" si="63"/>
        <v>6.1844441722620918</v>
      </c>
    </row>
    <row r="130" spans="1:71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8">
        <v>5226200</v>
      </c>
      <c r="H130" s="3">
        <v>43964</v>
      </c>
      <c r="I130" s="2">
        <v>128</v>
      </c>
      <c r="J130" s="1">
        <v>76.641852999999998</v>
      </c>
      <c r="K130" s="1">
        <v>121.383652</v>
      </c>
      <c r="L130" s="5">
        <f t="shared" si="64"/>
        <v>77.677119378684566</v>
      </c>
      <c r="M130" s="5">
        <f t="shared" si="65"/>
        <v>126.97955957606615</v>
      </c>
      <c r="N130" s="5">
        <f t="shared" si="40"/>
        <v>1.3507846407165653</v>
      </c>
      <c r="O130" s="5">
        <f t="shared" si="41"/>
        <v>4.6100998642437894</v>
      </c>
      <c r="P130" s="1"/>
      <c r="Q130" s="1"/>
      <c r="R130" s="29"/>
      <c r="S130" s="5">
        <f t="shared" si="66"/>
        <v>77.622195172198687</v>
      </c>
      <c r="T130" s="5">
        <f t="shared" si="67"/>
        <v>128.41531795409497</v>
      </c>
      <c r="U130" s="5">
        <f t="shared" si="42"/>
        <v>1.2791211770397688</v>
      </c>
      <c r="V130" s="5">
        <f t="shared" si="43"/>
        <v>5.7929266735976741</v>
      </c>
      <c r="W130" s="5"/>
      <c r="X130" s="5"/>
      <c r="Y130" s="29"/>
      <c r="Z130" s="5">
        <f t="shared" si="68"/>
        <v>77.147582733505544</v>
      </c>
      <c r="AA130" s="5">
        <f t="shared" si="69"/>
        <v>129.87956757318358</v>
      </c>
      <c r="AB130" s="5">
        <f t="shared" si="44"/>
        <v>0.6598610468167394</v>
      </c>
      <c r="AC130" s="5">
        <f t="shared" si="45"/>
        <v>6.9992255408360764</v>
      </c>
      <c r="AD130" s="5"/>
      <c r="AE130" s="5"/>
      <c r="AF130" s="5">
        <f t="shared" si="70"/>
        <v>0.72643372940945883</v>
      </c>
      <c r="AG130" s="5">
        <f t="shared" si="71"/>
        <v>-0.70909419532938855</v>
      </c>
      <c r="AH130" s="14">
        <f t="shared" si="46"/>
        <v>77.874016462915009</v>
      </c>
      <c r="AI130" s="14">
        <f t="shared" si="47"/>
        <v>129.17047337785419</v>
      </c>
      <c r="AJ130" s="5">
        <f t="shared" si="48"/>
        <v>1.6076900736142314</v>
      </c>
      <c r="AK130" s="5">
        <f t="shared" si="49"/>
        <v>6.4150495141258368</v>
      </c>
      <c r="AL130" s="5"/>
      <c r="AM130" s="5"/>
      <c r="AN130" s="5"/>
      <c r="AO130" s="5">
        <f t="shared" si="72"/>
        <v>0.82519714662624011</v>
      </c>
      <c r="AP130" s="5">
        <f t="shared" si="73"/>
        <v>-1.0722278456353027</v>
      </c>
      <c r="AQ130" s="14">
        <f t="shared" si="50"/>
        <v>77.972779880131782</v>
      </c>
      <c r="AR130" s="14">
        <f t="shared" si="51"/>
        <v>128.80733972754828</v>
      </c>
      <c r="AS130" s="5">
        <f t="shared" si="52"/>
        <v>1.7365536296881863</v>
      </c>
      <c r="AT130" s="5">
        <f t="shared" si="53"/>
        <v>6.1158876053163107</v>
      </c>
      <c r="AU130" s="5"/>
      <c r="AV130" s="5"/>
      <c r="AW130" s="5"/>
      <c r="AX130" s="5">
        <f t="shared" si="74"/>
        <v>0.8237695560875391</v>
      </c>
      <c r="AY130" s="5">
        <f t="shared" si="75"/>
        <v>-1.5809532488518916</v>
      </c>
      <c r="AZ130" s="14">
        <f t="shared" si="54"/>
        <v>77.971352289593085</v>
      </c>
      <c r="BA130" s="14">
        <f t="shared" si="55"/>
        <v>128.29861432433168</v>
      </c>
      <c r="BB130" s="5">
        <f t="shared" si="56"/>
        <v>1.7346909522047798</v>
      </c>
      <c r="BC130" s="5">
        <f t="shared" si="57"/>
        <v>5.6967822358250375</v>
      </c>
      <c r="BD130" s="5"/>
      <c r="BE130" s="5"/>
      <c r="BF130" s="5"/>
      <c r="BG130" s="5">
        <f t="shared" si="76"/>
        <v>0.50636941695244053</v>
      </c>
      <c r="BH130" s="5">
        <f t="shared" si="77"/>
        <v>-2.7731326472435192</v>
      </c>
      <c r="BI130" s="14">
        <f t="shared" si="58"/>
        <v>77.653952150457982</v>
      </c>
      <c r="BJ130" s="14">
        <f t="shared" si="59"/>
        <v>127.10643492594006</v>
      </c>
      <c r="BK130" s="5">
        <f t="shared" si="60"/>
        <v>1.3205567334834465</v>
      </c>
      <c r="BL130" s="5">
        <f t="shared" si="61"/>
        <v>4.7146241125947235</v>
      </c>
      <c r="BM130" s="5"/>
      <c r="BN130" s="5"/>
      <c r="BO130" s="29"/>
      <c r="BP130" s="5">
        <f t="shared" si="78"/>
        <v>75.680565583947768</v>
      </c>
      <c r="BQ130" s="5">
        <f t="shared" si="79"/>
        <v>131.78575040986857</v>
      </c>
      <c r="BR130" s="5">
        <f t="shared" si="62"/>
        <v>1.2542591005103041</v>
      </c>
      <c r="BS130" s="5">
        <f t="shared" si="63"/>
        <v>8.5696040928712307</v>
      </c>
    </row>
    <row r="131" spans="1:71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8">
        <v>4660300</v>
      </c>
      <c r="H131" s="3">
        <v>43965</v>
      </c>
      <c r="I131" s="2">
        <v>129</v>
      </c>
      <c r="J131" s="1">
        <v>77.112685999999997</v>
      </c>
      <c r="K131" s="1">
        <v>126.335655</v>
      </c>
      <c r="L131" s="5">
        <f t="shared" si="64"/>
        <v>76.797142956802674</v>
      </c>
      <c r="M131" s="5">
        <f t="shared" si="65"/>
        <v>122.22303813640991</v>
      </c>
      <c r="N131" s="5">
        <f t="shared" si="40"/>
        <v>0.40919731832103856</v>
      </c>
      <c r="O131" s="5">
        <f t="shared" si="41"/>
        <v>3.2553097251841461</v>
      </c>
      <c r="P131" s="1"/>
      <c r="Q131" s="1"/>
      <c r="R131" s="29"/>
      <c r="S131" s="5">
        <f t="shared" si="66"/>
        <v>76.984972760269542</v>
      </c>
      <c r="T131" s="5">
        <f t="shared" si="67"/>
        <v>123.84473508393324</v>
      </c>
      <c r="U131" s="5">
        <f t="shared" si="42"/>
        <v>0.16561897445830656</v>
      </c>
      <c r="V131" s="5">
        <f t="shared" si="43"/>
        <v>1.9716681850952988</v>
      </c>
      <c r="W131" s="5"/>
      <c r="X131" s="5"/>
      <c r="Y131" s="29"/>
      <c r="Z131" s="5">
        <f t="shared" si="68"/>
        <v>76.920004353428055</v>
      </c>
      <c r="AA131" s="5">
        <f t="shared" si="69"/>
        <v>126.05640556525097</v>
      </c>
      <c r="AB131" s="5">
        <f t="shared" si="44"/>
        <v>0.24987023091368027</v>
      </c>
      <c r="AC131" s="5">
        <f t="shared" si="45"/>
        <v>0.22103770685245849</v>
      </c>
      <c r="AD131" s="5"/>
      <c r="AE131" s="5"/>
      <c r="AF131" s="5">
        <f t="shared" si="70"/>
        <v>0.58333191298641662</v>
      </c>
      <c r="AG131" s="5">
        <f t="shared" si="71"/>
        <v>-1.1762043672198716</v>
      </c>
      <c r="AH131" s="14">
        <f t="shared" si="46"/>
        <v>77.503336266414479</v>
      </c>
      <c r="AI131" s="14">
        <f t="shared" si="47"/>
        <v>124.8802011980311</v>
      </c>
      <c r="AJ131" s="5">
        <f t="shared" si="48"/>
        <v>0.50659662719371812</v>
      </c>
      <c r="AK131" s="5">
        <f t="shared" si="49"/>
        <v>1.1520530779445441</v>
      </c>
      <c r="AL131" s="5"/>
      <c r="AM131" s="5"/>
      <c r="AN131" s="5"/>
      <c r="AO131" s="5">
        <f t="shared" si="72"/>
        <v>0.56200326495030783</v>
      </c>
      <c r="AP131" s="5">
        <f t="shared" si="73"/>
        <v>-1.7599613862096293</v>
      </c>
      <c r="AQ131" s="14">
        <f t="shared" si="50"/>
        <v>77.482007618378361</v>
      </c>
      <c r="AR131" s="14">
        <f t="shared" si="51"/>
        <v>124.29644417904134</v>
      </c>
      <c r="AS131" s="5">
        <f t="shared" si="52"/>
        <v>0.47893756207424126</v>
      </c>
      <c r="AT131" s="5">
        <f t="shared" si="53"/>
        <v>1.6141213824067784</v>
      </c>
      <c r="AU131" s="5"/>
      <c r="AV131" s="5"/>
      <c r="AW131" s="5"/>
      <c r="AX131" s="5">
        <f t="shared" si="74"/>
        <v>0.35066298481327657</v>
      </c>
      <c r="AY131" s="5">
        <f t="shared" si="75"/>
        <v>-2.5899471904382145</v>
      </c>
      <c r="AZ131" s="14">
        <f t="shared" si="54"/>
        <v>77.270667338241338</v>
      </c>
      <c r="BA131" s="14">
        <f t="shared" si="55"/>
        <v>123.46645837481276</v>
      </c>
      <c r="BB131" s="5">
        <f t="shared" si="56"/>
        <v>0.20487075011411479</v>
      </c>
      <c r="BC131" s="5">
        <f t="shared" si="57"/>
        <v>2.2710901567631425</v>
      </c>
      <c r="BD131" s="5"/>
      <c r="BE131" s="5"/>
      <c r="BF131" s="5"/>
      <c r="BG131" s="5">
        <f t="shared" si="76"/>
        <v>-0.11748621052299946</v>
      </c>
      <c r="BH131" s="5">
        <f t="shared" si="77"/>
        <v>-3.6656576038292457</v>
      </c>
      <c r="BI131" s="14">
        <f t="shared" si="58"/>
        <v>76.802518142905058</v>
      </c>
      <c r="BJ131" s="14">
        <f t="shared" si="59"/>
        <v>122.39074796142172</v>
      </c>
      <c r="BK131" s="5">
        <f t="shared" si="60"/>
        <v>0.40222675824693604</v>
      </c>
      <c r="BL131" s="5">
        <f t="shared" si="61"/>
        <v>3.1225603243821221</v>
      </c>
      <c r="BM131" s="5"/>
      <c r="BN131" s="5"/>
      <c r="BO131" s="29"/>
      <c r="BP131" s="5">
        <f t="shared" si="78"/>
        <v>75.920887437960829</v>
      </c>
      <c r="BQ131" s="5">
        <f t="shared" si="79"/>
        <v>129.18522580740142</v>
      </c>
      <c r="BR131" s="5">
        <f t="shared" si="62"/>
        <v>1.5455285295588947</v>
      </c>
      <c r="BS131" s="5">
        <f t="shared" si="63"/>
        <v>2.2555554941330063</v>
      </c>
    </row>
    <row r="132" spans="1:71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8">
        <v>6405800</v>
      </c>
      <c r="H132" s="3">
        <v>43966</v>
      </c>
      <c r="I132" s="2">
        <v>130</v>
      </c>
      <c r="J132" s="1">
        <v>76.656791999999996</v>
      </c>
      <c r="K132" s="1">
        <v>124.70488</v>
      </c>
      <c r="L132" s="5">
        <f t="shared" si="64"/>
        <v>77.065354543520399</v>
      </c>
      <c r="M132" s="5">
        <f t="shared" si="65"/>
        <v>125.71876247046148</v>
      </c>
      <c r="N132" s="5">
        <f t="shared" ref="N132:N195" si="80">ABS(J132-L132)/J132*100</f>
        <v>0.53297631281048607</v>
      </c>
      <c r="O132" s="5">
        <f t="shared" ref="O132:O195" si="81">ABS(K132-M132)/K132*100</f>
        <v>0.81302549704669291</v>
      </c>
      <c r="P132" s="1"/>
      <c r="Q132" s="1"/>
      <c r="R132" s="29"/>
      <c r="S132" s="5">
        <f t="shared" si="66"/>
        <v>77.067986366094345</v>
      </c>
      <c r="T132" s="5">
        <f t="shared" si="67"/>
        <v>125.46383302937664</v>
      </c>
      <c r="U132" s="5">
        <f t="shared" ref="U132:U195" si="82">ABS($J132-S132)/$J132*100</f>
        <v>0.53640956706660725</v>
      </c>
      <c r="V132" s="5">
        <f t="shared" ref="V132:V195" si="83">ABS($K132-T132)/$K132*100</f>
        <v>0.60859930210962199</v>
      </c>
      <c r="W132" s="5"/>
      <c r="X132" s="5"/>
      <c r="Y132" s="29"/>
      <c r="Z132" s="5">
        <f t="shared" si="68"/>
        <v>77.006711094385423</v>
      </c>
      <c r="AA132" s="5">
        <f t="shared" si="69"/>
        <v>126.18206781088804</v>
      </c>
      <c r="AB132" s="5">
        <f t="shared" ref="AB132:AB195" si="84">ABS($J132-Z132)/$J132*100</f>
        <v>0.45647500404847019</v>
      </c>
      <c r="AC132" s="5">
        <f t="shared" ref="AC132:AC195" si="85">ABS($K132-AA132)/$K132*100</f>
        <v>1.1845469165986449</v>
      </c>
      <c r="AD132" s="5"/>
      <c r="AE132" s="5"/>
      <c r="AF132" s="5">
        <f t="shared" si="70"/>
        <v>0.50883813718205928</v>
      </c>
      <c r="AG132" s="5">
        <f t="shared" si="71"/>
        <v>-0.98092437529132992</v>
      </c>
      <c r="AH132" s="14">
        <f t="shared" ref="AH132:AH195" si="86">$Z132+AF132</f>
        <v>77.515549231567476</v>
      </c>
      <c r="AI132" s="14">
        <f t="shared" ref="AI132:AI195" si="87">$AA132+AG132</f>
        <v>125.20114343559672</v>
      </c>
      <c r="AJ132" s="5">
        <f t="shared" ref="AJ132:AJ195" si="88">ABS($J132-AH132)/$J132*100</f>
        <v>1.120262417930926</v>
      </c>
      <c r="AK132" s="5">
        <f t="shared" ref="AK132:AK195" si="89">ABS($K132-AI132)/$K132*100</f>
        <v>0.39795029320161068</v>
      </c>
      <c r="AL132" s="5"/>
      <c r="AM132" s="5"/>
      <c r="AN132" s="5"/>
      <c r="AO132" s="5">
        <f t="shared" si="72"/>
        <v>0.44317913395207287</v>
      </c>
      <c r="AP132" s="5">
        <f t="shared" si="73"/>
        <v>-1.2885554782479536</v>
      </c>
      <c r="AQ132" s="14">
        <f t="shared" ref="AQ132:AQ195" si="90">$Z132+AO132</f>
        <v>77.449890228337495</v>
      </c>
      <c r="AR132" s="14">
        <f t="shared" ref="AR132:AR195" si="91">$AA132+AP132</f>
        <v>124.89351233264009</v>
      </c>
      <c r="AS132" s="5">
        <f t="shared" ref="AS132:AS195" si="92">ABS($J132-AQ132)/$J132*100</f>
        <v>1.0346092076713813</v>
      </c>
      <c r="AT132" s="5">
        <f t="shared" ref="AT132:AT195" si="93">ABS($K132-AR132)/$K132*100</f>
        <v>0.15126299198562457</v>
      </c>
      <c r="AU132" s="5"/>
      <c r="AV132" s="5"/>
      <c r="AW132" s="5"/>
      <c r="AX132" s="5">
        <f t="shared" si="74"/>
        <v>0.23188267507811766</v>
      </c>
      <c r="AY132" s="5">
        <f t="shared" si="75"/>
        <v>-1.367922944204335</v>
      </c>
      <c r="AZ132" s="14">
        <f t="shared" ref="AZ132:AZ195" si="94">$Z132+AX132</f>
        <v>77.238593769463534</v>
      </c>
      <c r="BA132" s="14">
        <f t="shared" ref="BA132:BA195" si="95">$AA132+AY132</f>
        <v>124.81414486668371</v>
      </c>
      <c r="BB132" s="5">
        <f t="shared" ref="BB132:BB195" si="96">ABS($J132-AZ132)/$J132*100</f>
        <v>0.75896962850146243</v>
      </c>
      <c r="BC132" s="5">
        <f t="shared" ref="BC132:BC195" si="97">ABS($K132-BA132)/$K132*100</f>
        <v>8.7618757729210087E-2</v>
      </c>
      <c r="BD132" s="5"/>
      <c r="BE132" s="5"/>
      <c r="BF132" s="5"/>
      <c r="BG132" s="5">
        <f t="shared" si="76"/>
        <v>5.6077798235312754E-2</v>
      </c>
      <c r="BH132" s="5">
        <f t="shared" si="77"/>
        <v>-0.44303573178287448</v>
      </c>
      <c r="BI132" s="14">
        <f t="shared" ref="BI132:BI195" si="98">$Z132+BG132</f>
        <v>77.062788892620731</v>
      </c>
      <c r="BJ132" s="14">
        <f t="shared" ref="BJ132:BJ195" si="99">$AA132+BH132</f>
        <v>125.73903207910517</v>
      </c>
      <c r="BK132" s="5">
        <f t="shared" ref="BK132:BK195" si="100">ABS($J132-BI132)/$J132*100</f>
        <v>0.52962938055212994</v>
      </c>
      <c r="BL132" s="5">
        <f t="shared" ref="BL132:BL195" si="101">ABS($K132-BJ132)/$K132*100</f>
        <v>0.82927955915211116</v>
      </c>
      <c r="BM132" s="5"/>
      <c r="BN132" s="5"/>
      <c r="BO132" s="29"/>
      <c r="BP132" s="5">
        <f t="shared" si="78"/>
        <v>76.218837078470614</v>
      </c>
      <c r="BQ132" s="5">
        <f t="shared" si="79"/>
        <v>128.47283310555108</v>
      </c>
      <c r="BR132" s="5">
        <f t="shared" ref="BR132:BR195" si="102">ABS($J132-BP132)/$J132*100</f>
        <v>0.57131913572561466</v>
      </c>
      <c r="BS132" s="5">
        <f t="shared" ref="BS132:BS195" si="103">ABS($K132-BQ132)/$K132*100</f>
        <v>3.0214961159106783</v>
      </c>
    </row>
    <row r="133" spans="1:71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8">
        <v>4427800</v>
      </c>
      <c r="H133" s="3">
        <v>43969</v>
      </c>
      <c r="I133" s="2">
        <v>131</v>
      </c>
      <c r="J133" s="1">
        <v>78.462913999999998</v>
      </c>
      <c r="K133" s="1">
        <v>135.27510100000001</v>
      </c>
      <c r="L133" s="5">
        <f t="shared" ref="L133:L196" si="104">0.85*J132+0.15*L132</f>
        <v>76.71807638152805</v>
      </c>
      <c r="M133" s="5">
        <f t="shared" ref="M133:M196" si="105">0.85*K132+0.15*M132</f>
        <v>124.85696237056922</v>
      </c>
      <c r="N133" s="5">
        <f t="shared" si="80"/>
        <v>2.22377366518907</v>
      </c>
      <c r="O133" s="5">
        <f t="shared" si="81"/>
        <v>7.7014458332807196</v>
      </c>
      <c r="P133" s="1"/>
      <c r="Q133" s="1"/>
      <c r="R133" s="29"/>
      <c r="S133" s="5">
        <f t="shared" ref="S133:S196" si="106">0.65*J132+0.35*S132</f>
        <v>76.800710028133011</v>
      </c>
      <c r="T133" s="5">
        <f t="shared" ref="T133:T196" si="107">0.65*K132+0.35*T132</f>
        <v>124.97051356028183</v>
      </c>
      <c r="U133" s="5">
        <f t="shared" si="82"/>
        <v>2.118458118783336</v>
      </c>
      <c r="V133" s="5">
        <f t="shared" si="83"/>
        <v>7.6175048945024821</v>
      </c>
      <c r="W133" s="5"/>
      <c r="X133" s="5"/>
      <c r="Y133" s="29"/>
      <c r="Z133" s="5">
        <f t="shared" ref="Z133:Z196" si="108">0.45*J132+0.55*Z132</f>
        <v>76.849247501911975</v>
      </c>
      <c r="AA133" s="5">
        <f t="shared" ref="AA133:AA196" si="109">0.45*K132+0.55*AA132</f>
        <v>125.51733329598844</v>
      </c>
      <c r="AB133" s="5">
        <f t="shared" si="84"/>
        <v>2.0565977170922083</v>
      </c>
      <c r="AC133" s="5">
        <f t="shared" si="85"/>
        <v>7.2132769681033686</v>
      </c>
      <c r="AD133" s="5"/>
      <c r="AE133" s="5"/>
      <c r="AF133" s="5">
        <f t="shared" ref="AF133:AF196" si="110">0.15*($Z133-$Z132) + (1-0.15)*AF132</f>
        <v>0.40889287773373317</v>
      </c>
      <c r="AG133" s="5">
        <f t="shared" ref="AG133:AG196" si="111">0.15*($AA133-$AA132) + (1-0.15)*AG132</f>
        <v>-0.93349589623257145</v>
      </c>
      <c r="AH133" s="14">
        <f t="shared" si="86"/>
        <v>77.25814037964571</v>
      </c>
      <c r="AI133" s="14">
        <f t="shared" si="87"/>
        <v>124.58383739975586</v>
      </c>
      <c r="AJ133" s="5">
        <f t="shared" si="88"/>
        <v>1.5354688717707938</v>
      </c>
      <c r="AK133" s="5">
        <f t="shared" si="89"/>
        <v>7.9033491908049962</v>
      </c>
      <c r="AL133" s="5"/>
      <c r="AM133" s="5"/>
      <c r="AN133" s="5"/>
      <c r="AO133" s="5">
        <f t="shared" ref="AO133:AO196" si="112">0.25*($Z133-$Z132) + (1-0.25)*AO132</f>
        <v>0.29301845234569268</v>
      </c>
      <c r="AP133" s="5">
        <f t="shared" ref="AP133:AP196" si="113">0.25*($AA133-$AA132) + (1-0.25)*AP132</f>
        <v>-1.1326002374108668</v>
      </c>
      <c r="AQ133" s="14">
        <f t="shared" si="90"/>
        <v>77.142265954257667</v>
      </c>
      <c r="AR133" s="14">
        <f t="shared" si="91"/>
        <v>124.38473305857757</v>
      </c>
      <c r="AS133" s="5">
        <f t="shared" si="92"/>
        <v>1.6831493739097314</v>
      </c>
      <c r="AT133" s="5">
        <f t="shared" si="93"/>
        <v>8.0505339570379917</v>
      </c>
      <c r="AU133" s="5"/>
      <c r="AV133" s="5"/>
      <c r="AW133" s="5"/>
      <c r="AX133" s="5">
        <f t="shared" ref="AX133:AX196" si="114">0.45*($Z133-$Z132) + (1-0.45)*AX132</f>
        <v>5.6676854679913125E-2</v>
      </c>
      <c r="AY133" s="5">
        <f t="shared" ref="AY133:AY196" si="115">0.45*($AA133-$AA132) + (1-0.45)*AY132</f>
        <v>-1.0514881510172074</v>
      </c>
      <c r="AZ133" s="14">
        <f t="shared" si="94"/>
        <v>76.905924356591882</v>
      </c>
      <c r="BA133" s="14">
        <f t="shared" si="95"/>
        <v>124.46584514497123</v>
      </c>
      <c r="BB133" s="5">
        <f t="shared" si="96"/>
        <v>1.9843637765073523</v>
      </c>
      <c r="BC133" s="5">
        <f t="shared" si="97"/>
        <v>7.9905731173904497</v>
      </c>
      <c r="BD133" s="5"/>
      <c r="BE133" s="5"/>
      <c r="BF133" s="5"/>
      <c r="BG133" s="5">
        <f t="shared" ref="BG133:BG196" si="116">0.85*($Z133-$Z132) + (1-0.85)*BG132</f>
        <v>-0.12543238386713387</v>
      </c>
      <c r="BH133" s="5">
        <f t="shared" ref="BH133:BH196" si="117">0.85*($AA133-$AA132) + (1-0.85)*BH132</f>
        <v>-0.63147969743209686</v>
      </c>
      <c r="BI133" s="14">
        <f t="shared" si="98"/>
        <v>76.72381511804484</v>
      </c>
      <c r="BJ133" s="14">
        <f t="shared" si="99"/>
        <v>124.88585359855634</v>
      </c>
      <c r="BK133" s="5">
        <f t="shared" si="100"/>
        <v>2.2164597174598408</v>
      </c>
      <c r="BL133" s="5">
        <f t="shared" si="101"/>
        <v>7.6800884454291909</v>
      </c>
      <c r="BM133" s="5"/>
      <c r="BN133" s="5"/>
      <c r="BO133" s="29"/>
      <c r="BP133" s="5">
        <f t="shared" ref="BP133:BP196" si="118">0.25*J132+0.75*BP132</f>
        <v>76.328325808852952</v>
      </c>
      <c r="BQ133" s="5">
        <f t="shared" ref="BQ133:BQ196" si="119">0.25*K132+0.75*BQ132</f>
        <v>127.5308448291633</v>
      </c>
      <c r="BR133" s="5">
        <f t="shared" si="102"/>
        <v>2.7205058827499649</v>
      </c>
      <c r="BS133" s="5">
        <f t="shared" si="103"/>
        <v>5.7248200988862736</v>
      </c>
    </row>
    <row r="134" spans="1:71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8">
        <v>2949700</v>
      </c>
      <c r="H134" s="3">
        <v>43970</v>
      </c>
      <c r="I134" s="2">
        <v>132</v>
      </c>
      <c r="J134" s="1">
        <v>78.009521000000007</v>
      </c>
      <c r="K134" s="1">
        <v>131.208099</v>
      </c>
      <c r="L134" s="5">
        <f t="shared" si="104"/>
        <v>78.201188357229199</v>
      </c>
      <c r="M134" s="5">
        <f t="shared" si="105"/>
        <v>133.71238020558539</v>
      </c>
      <c r="N134" s="5">
        <f t="shared" si="80"/>
        <v>0.24569739023162659</v>
      </c>
      <c r="O134" s="5">
        <f t="shared" si="81"/>
        <v>1.9086330986209821</v>
      </c>
      <c r="P134" s="1"/>
      <c r="Q134" s="1"/>
      <c r="R134" s="29"/>
      <c r="S134" s="5">
        <f t="shared" si="106"/>
        <v>77.881142609846563</v>
      </c>
      <c r="T134" s="5">
        <f t="shared" si="107"/>
        <v>131.66849539609865</v>
      </c>
      <c r="U134" s="5">
        <f t="shared" si="82"/>
        <v>0.16456759188848682</v>
      </c>
      <c r="V134" s="5">
        <f t="shared" si="83"/>
        <v>0.35089022675242387</v>
      </c>
      <c r="W134" s="5"/>
      <c r="X134" s="5"/>
      <c r="Y134" s="29"/>
      <c r="Z134" s="5">
        <f t="shared" si="108"/>
        <v>77.57539742605158</v>
      </c>
      <c r="AA134" s="5">
        <f t="shared" si="109"/>
        <v>129.90832876279364</v>
      </c>
      <c r="AB134" s="5">
        <f t="shared" si="84"/>
        <v>0.55650075578393321</v>
      </c>
      <c r="AC134" s="5">
        <f t="shared" si="85"/>
        <v>0.99061738346377537</v>
      </c>
      <c r="AD134" s="5"/>
      <c r="AE134" s="5"/>
      <c r="AF134" s="5">
        <f t="shared" si="110"/>
        <v>0.456481434694614</v>
      </c>
      <c r="AG134" s="5">
        <f t="shared" si="111"/>
        <v>-0.13482219177690458</v>
      </c>
      <c r="AH134" s="14">
        <f t="shared" si="86"/>
        <v>78.03187886074619</v>
      </c>
      <c r="AI134" s="14">
        <f t="shared" si="87"/>
        <v>129.77350657101675</v>
      </c>
      <c r="AJ134" s="5">
        <f t="shared" si="88"/>
        <v>2.8660425624435222E-2</v>
      </c>
      <c r="AK134" s="5">
        <f t="shared" si="89"/>
        <v>1.0933718573144262</v>
      </c>
      <c r="AL134" s="5"/>
      <c r="AM134" s="5"/>
      <c r="AN134" s="5"/>
      <c r="AO134" s="5">
        <f t="shared" si="112"/>
        <v>0.40130132029417082</v>
      </c>
      <c r="AP134" s="5">
        <f t="shared" si="113"/>
        <v>0.24829868864315197</v>
      </c>
      <c r="AQ134" s="14">
        <f t="shared" si="90"/>
        <v>77.976698746345747</v>
      </c>
      <c r="AR134" s="14">
        <f t="shared" si="91"/>
        <v>130.1566274514368</v>
      </c>
      <c r="AS134" s="5">
        <f t="shared" si="92"/>
        <v>4.2074676569619912E-2</v>
      </c>
      <c r="AT134" s="5">
        <f t="shared" si="93"/>
        <v>0.80137701603557232</v>
      </c>
      <c r="AU134" s="5"/>
      <c r="AV134" s="5"/>
      <c r="AW134" s="5"/>
      <c r="AX134" s="5">
        <f t="shared" si="114"/>
        <v>0.35793973593677458</v>
      </c>
      <c r="AY134" s="5">
        <f t="shared" si="115"/>
        <v>1.3976294770028796</v>
      </c>
      <c r="AZ134" s="14">
        <f t="shared" si="94"/>
        <v>77.933337161988348</v>
      </c>
      <c r="BA134" s="14">
        <f t="shared" si="95"/>
        <v>131.30595823979652</v>
      </c>
      <c r="BB134" s="5">
        <f t="shared" si="96"/>
        <v>9.7659666454891603E-2</v>
      </c>
      <c r="BC134" s="5">
        <f t="shared" si="97"/>
        <v>7.4583231174258621E-2</v>
      </c>
      <c r="BD134" s="5"/>
      <c r="BE134" s="5"/>
      <c r="BF134" s="5"/>
      <c r="BG134" s="5">
        <f t="shared" si="116"/>
        <v>0.59841257793859437</v>
      </c>
      <c r="BH134" s="5">
        <f t="shared" si="117"/>
        <v>3.637624192169612</v>
      </c>
      <c r="BI134" s="14">
        <f t="shared" si="98"/>
        <v>78.17381000399017</v>
      </c>
      <c r="BJ134" s="14">
        <f t="shared" si="99"/>
        <v>133.54595295496327</v>
      </c>
      <c r="BK134" s="5">
        <f t="shared" si="100"/>
        <v>0.21060122134343445</v>
      </c>
      <c r="BL134" s="5">
        <f t="shared" si="101"/>
        <v>1.7817908900297874</v>
      </c>
      <c r="BM134" s="5"/>
      <c r="BN134" s="5"/>
      <c r="BO134" s="29"/>
      <c r="BP134" s="5">
        <f t="shared" si="118"/>
        <v>76.86197285663971</v>
      </c>
      <c r="BQ134" s="5">
        <f t="shared" si="119"/>
        <v>129.46690887187248</v>
      </c>
      <c r="BR134" s="5">
        <f t="shared" si="102"/>
        <v>1.4710360077205145</v>
      </c>
      <c r="BS134" s="5">
        <f t="shared" si="103"/>
        <v>1.3270447033361314</v>
      </c>
    </row>
    <row r="135" spans="1:71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8">
        <v>2374300</v>
      </c>
      <c r="H135" s="3">
        <v>43971</v>
      </c>
      <c r="I135" s="2">
        <v>133</v>
      </c>
      <c r="J135" s="1">
        <v>79.526664999999994</v>
      </c>
      <c r="K135" s="1">
        <v>135.26516699999999</v>
      </c>
      <c r="L135" s="5">
        <f t="shared" si="104"/>
        <v>78.038271103584393</v>
      </c>
      <c r="M135" s="5">
        <f t="shared" si="105"/>
        <v>131.58374118083782</v>
      </c>
      <c r="N135" s="5">
        <f t="shared" si="80"/>
        <v>1.8715658407348048</v>
      </c>
      <c r="O135" s="5">
        <f t="shared" si="81"/>
        <v>2.7216362503453473</v>
      </c>
      <c r="P135" s="1"/>
      <c r="Q135" s="1"/>
      <c r="R135" s="29"/>
      <c r="S135" s="5">
        <f t="shared" si="106"/>
        <v>77.964588563446313</v>
      </c>
      <c r="T135" s="5">
        <f t="shared" si="107"/>
        <v>131.36923773863452</v>
      </c>
      <c r="U135" s="5">
        <f t="shared" si="82"/>
        <v>1.964217205076664</v>
      </c>
      <c r="V135" s="5">
        <f t="shared" si="83"/>
        <v>2.8802162062650374</v>
      </c>
      <c r="W135" s="5"/>
      <c r="X135" s="5"/>
      <c r="Y135" s="29"/>
      <c r="Z135" s="5">
        <f t="shared" si="108"/>
        <v>77.770753034328379</v>
      </c>
      <c r="AA135" s="5">
        <f t="shared" si="109"/>
        <v>130.4932253695365</v>
      </c>
      <c r="AB135" s="5">
        <f t="shared" si="84"/>
        <v>2.207953729320367</v>
      </c>
      <c r="AC135" s="5">
        <f t="shared" si="85"/>
        <v>3.5278421904905404</v>
      </c>
      <c r="AD135" s="5"/>
      <c r="AE135" s="5"/>
      <c r="AF135" s="5">
        <f t="shared" si="110"/>
        <v>0.41731256073194173</v>
      </c>
      <c r="AG135" s="5">
        <f t="shared" si="111"/>
        <v>-2.6864371998940012E-2</v>
      </c>
      <c r="AH135" s="14">
        <f t="shared" si="86"/>
        <v>78.188065595060323</v>
      </c>
      <c r="AI135" s="14">
        <f t="shared" si="87"/>
        <v>130.46636099753755</v>
      </c>
      <c r="AJ135" s="5">
        <f t="shared" si="88"/>
        <v>1.6832082735264602</v>
      </c>
      <c r="AK135" s="5">
        <f t="shared" si="89"/>
        <v>3.5477027152618255</v>
      </c>
      <c r="AL135" s="5"/>
      <c r="AM135" s="5"/>
      <c r="AN135" s="5"/>
      <c r="AO135" s="5">
        <f t="shared" si="112"/>
        <v>0.34981489228982782</v>
      </c>
      <c r="AP135" s="5">
        <f t="shared" si="113"/>
        <v>0.33244816816807876</v>
      </c>
      <c r="AQ135" s="14">
        <f t="shared" si="90"/>
        <v>78.120567926618207</v>
      </c>
      <c r="AR135" s="14">
        <f t="shared" si="91"/>
        <v>130.82567353770457</v>
      </c>
      <c r="AS135" s="5">
        <f t="shared" si="92"/>
        <v>1.7680825335524719</v>
      </c>
      <c r="AT135" s="5">
        <f t="shared" si="93"/>
        <v>3.2820670396950145</v>
      </c>
      <c r="AU135" s="5"/>
      <c r="AV135" s="5"/>
      <c r="AW135" s="5"/>
      <c r="AX135" s="5">
        <f t="shared" si="114"/>
        <v>0.2847768784897855</v>
      </c>
      <c r="AY135" s="5">
        <f t="shared" si="115"/>
        <v>1.0318996853858706</v>
      </c>
      <c r="AZ135" s="14">
        <f t="shared" si="94"/>
        <v>78.055529912818159</v>
      </c>
      <c r="BA135" s="14">
        <f t="shared" si="95"/>
        <v>131.52512505492237</v>
      </c>
      <c r="BB135" s="5">
        <f t="shared" si="96"/>
        <v>1.8498639257434415</v>
      </c>
      <c r="BC135" s="5">
        <f t="shared" si="97"/>
        <v>2.7649704857700885</v>
      </c>
      <c r="BD135" s="5"/>
      <c r="BE135" s="5"/>
      <c r="BF135" s="5"/>
      <c r="BG135" s="5">
        <f t="shared" si="116"/>
        <v>0.25581415372606819</v>
      </c>
      <c r="BH135" s="5">
        <f t="shared" si="117"/>
        <v>1.0428057445568721</v>
      </c>
      <c r="BI135" s="14">
        <f t="shared" si="98"/>
        <v>78.026567188054443</v>
      </c>
      <c r="BJ135" s="14">
        <f t="shared" si="99"/>
        <v>131.53603111409336</v>
      </c>
      <c r="BK135" s="5">
        <f t="shared" si="100"/>
        <v>1.8862828108604217</v>
      </c>
      <c r="BL135" s="5">
        <f t="shared" si="101"/>
        <v>2.756907760226718</v>
      </c>
      <c r="BM135" s="5"/>
      <c r="BN135" s="5"/>
      <c r="BO135" s="29"/>
      <c r="BP135" s="5">
        <f t="shared" si="118"/>
        <v>77.148859892479777</v>
      </c>
      <c r="BQ135" s="5">
        <f t="shared" si="119"/>
        <v>129.90220640390436</v>
      </c>
      <c r="BR135" s="5">
        <f t="shared" si="102"/>
        <v>2.9899469662410931</v>
      </c>
      <c r="BS135" s="5">
        <f t="shared" si="103"/>
        <v>3.9647757919048239</v>
      </c>
    </row>
    <row r="136" spans="1:71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8">
        <v>2958000</v>
      </c>
      <c r="H136" s="3">
        <v>43972</v>
      </c>
      <c r="I136" s="2">
        <v>134</v>
      </c>
      <c r="J136" s="1">
        <v>78.933753999999993</v>
      </c>
      <c r="K136" s="1">
        <v>136.91583299999999</v>
      </c>
      <c r="L136" s="5">
        <f t="shared" si="104"/>
        <v>79.303405915537653</v>
      </c>
      <c r="M136" s="5">
        <f t="shared" si="105"/>
        <v>134.71295312712567</v>
      </c>
      <c r="N136" s="5">
        <f t="shared" si="80"/>
        <v>0.46830651882800256</v>
      </c>
      <c r="O136" s="5">
        <f t="shared" si="81"/>
        <v>1.6089299715061587</v>
      </c>
      <c r="P136" s="1"/>
      <c r="Q136" s="1"/>
      <c r="R136" s="29"/>
      <c r="S136" s="5">
        <f t="shared" si="106"/>
        <v>78.979938247206206</v>
      </c>
      <c r="T136" s="5">
        <f t="shared" si="107"/>
        <v>133.90159175852207</v>
      </c>
      <c r="U136" s="5">
        <f t="shared" si="82"/>
        <v>5.8510136495235052E-2</v>
      </c>
      <c r="V136" s="5">
        <f t="shared" si="83"/>
        <v>2.2015286146474518</v>
      </c>
      <c r="W136" s="5"/>
      <c r="X136" s="5"/>
      <c r="Y136" s="29"/>
      <c r="Z136" s="5">
        <f t="shared" si="108"/>
        <v>78.560913418880602</v>
      </c>
      <c r="AA136" s="5">
        <f t="shared" si="109"/>
        <v>132.64059910324508</v>
      </c>
      <c r="AB136" s="5">
        <f t="shared" si="84"/>
        <v>0.4723461918704524</v>
      </c>
      <c r="AC136" s="5">
        <f t="shared" si="85"/>
        <v>3.1225270321767038</v>
      </c>
      <c r="AD136" s="5"/>
      <c r="AE136" s="5"/>
      <c r="AF136" s="5">
        <f t="shared" si="110"/>
        <v>0.47323973430498395</v>
      </c>
      <c r="AG136" s="5">
        <f t="shared" si="111"/>
        <v>0.29927134385718746</v>
      </c>
      <c r="AH136" s="14">
        <f t="shared" si="86"/>
        <v>79.034153153185585</v>
      </c>
      <c r="AI136" s="14">
        <f t="shared" si="87"/>
        <v>132.93987044710227</v>
      </c>
      <c r="AJ136" s="5">
        <f t="shared" si="88"/>
        <v>0.12719419525592521</v>
      </c>
      <c r="AK136" s="5">
        <f t="shared" si="89"/>
        <v>2.9039465091650332</v>
      </c>
      <c r="AL136" s="5"/>
      <c r="AM136" s="5"/>
      <c r="AN136" s="5"/>
      <c r="AO136" s="5">
        <f t="shared" si="112"/>
        <v>0.45990126535542664</v>
      </c>
      <c r="AP136" s="5">
        <f t="shared" si="113"/>
        <v>0.78617955955320318</v>
      </c>
      <c r="AQ136" s="14">
        <f t="shared" si="90"/>
        <v>79.020814684236029</v>
      </c>
      <c r="AR136" s="14">
        <f t="shared" si="91"/>
        <v>133.42677866279828</v>
      </c>
      <c r="AS136" s="5">
        <f t="shared" si="92"/>
        <v>0.11029588715118753</v>
      </c>
      <c r="AT136" s="5">
        <f t="shared" si="93"/>
        <v>2.5483205709318573</v>
      </c>
      <c r="AU136" s="5"/>
      <c r="AV136" s="5"/>
      <c r="AW136" s="5"/>
      <c r="AX136" s="5">
        <f t="shared" si="114"/>
        <v>0.51219945621788243</v>
      </c>
      <c r="AY136" s="5">
        <f t="shared" si="115"/>
        <v>1.5338630071310884</v>
      </c>
      <c r="AZ136" s="14">
        <f t="shared" si="94"/>
        <v>79.073112875098488</v>
      </c>
      <c r="BA136" s="14">
        <f t="shared" si="95"/>
        <v>134.17446211037617</v>
      </c>
      <c r="BB136" s="5">
        <f t="shared" si="96"/>
        <v>0.17655168801232315</v>
      </c>
      <c r="BC136" s="5">
        <f t="shared" si="97"/>
        <v>2.0022307351581636</v>
      </c>
      <c r="BD136" s="5"/>
      <c r="BE136" s="5"/>
      <c r="BF136" s="5"/>
      <c r="BG136" s="5">
        <f t="shared" si="116"/>
        <v>0.71000844992829992</v>
      </c>
      <c r="BH136" s="5">
        <f t="shared" si="117"/>
        <v>1.9816885353358207</v>
      </c>
      <c r="BI136" s="14">
        <f t="shared" si="98"/>
        <v>79.270921868808898</v>
      </c>
      <c r="BJ136" s="14">
        <f t="shared" si="99"/>
        <v>134.6222876385809</v>
      </c>
      <c r="BK136" s="5">
        <f t="shared" si="100"/>
        <v>0.42715296273493447</v>
      </c>
      <c r="BL136" s="5">
        <f t="shared" si="101"/>
        <v>1.6751498429104925</v>
      </c>
      <c r="BM136" s="5"/>
      <c r="BN136" s="5"/>
      <c r="BO136" s="29"/>
      <c r="BP136" s="5">
        <f t="shared" si="118"/>
        <v>77.743311169359828</v>
      </c>
      <c r="BQ136" s="5">
        <f t="shared" si="119"/>
        <v>131.24294655292826</v>
      </c>
      <c r="BR136" s="5">
        <f t="shared" si="102"/>
        <v>1.5081543323533879</v>
      </c>
      <c r="BS136" s="5">
        <f t="shared" si="103"/>
        <v>4.1433385188342191</v>
      </c>
    </row>
    <row r="137" spans="1:71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8">
        <v>4370200</v>
      </c>
      <c r="H137" s="3">
        <v>43973</v>
      </c>
      <c r="I137" s="2">
        <v>135</v>
      </c>
      <c r="J137" s="1">
        <v>79.441963000000001</v>
      </c>
      <c r="K137" s="1">
        <v>138.397446</v>
      </c>
      <c r="L137" s="5">
        <f t="shared" si="104"/>
        <v>78.989201787330643</v>
      </c>
      <c r="M137" s="5">
        <f t="shared" si="105"/>
        <v>136.58540101906885</v>
      </c>
      <c r="N137" s="5">
        <f t="shared" si="80"/>
        <v>0.56992702039520138</v>
      </c>
      <c r="O137" s="5">
        <f t="shared" si="81"/>
        <v>1.3093052171867017</v>
      </c>
      <c r="P137" s="1"/>
      <c r="Q137" s="1"/>
      <c r="R137" s="29"/>
      <c r="S137" s="5">
        <f t="shared" si="106"/>
        <v>78.949918486522165</v>
      </c>
      <c r="T137" s="5">
        <f t="shared" si="107"/>
        <v>135.86084856548271</v>
      </c>
      <c r="U137" s="5">
        <f t="shared" si="82"/>
        <v>0.61937607644191295</v>
      </c>
      <c r="V137" s="5">
        <f t="shared" si="83"/>
        <v>1.8328354372358073</v>
      </c>
      <c r="W137" s="5"/>
      <c r="X137" s="5"/>
      <c r="Y137" s="29"/>
      <c r="Z137" s="5">
        <f t="shared" si="108"/>
        <v>78.72869168038433</v>
      </c>
      <c r="AA137" s="5">
        <f t="shared" si="109"/>
        <v>134.56445435678481</v>
      </c>
      <c r="AB137" s="5">
        <f t="shared" si="84"/>
        <v>0.8978520830554898</v>
      </c>
      <c r="AC137" s="5">
        <f t="shared" si="85"/>
        <v>2.7695537410532811</v>
      </c>
      <c r="AD137" s="5"/>
      <c r="AE137" s="5"/>
      <c r="AF137" s="5">
        <f t="shared" si="110"/>
        <v>0.42742051338479548</v>
      </c>
      <c r="AG137" s="5">
        <f t="shared" si="111"/>
        <v>0.54295893030956854</v>
      </c>
      <c r="AH137" s="14">
        <f t="shared" si="86"/>
        <v>79.156112193769118</v>
      </c>
      <c r="AI137" s="14">
        <f t="shared" si="87"/>
        <v>135.10741328709437</v>
      </c>
      <c r="AJ137" s="5">
        <f t="shared" si="88"/>
        <v>0.35982344271991729</v>
      </c>
      <c r="AK137" s="5">
        <f t="shared" si="89"/>
        <v>2.3772351354703671</v>
      </c>
      <c r="AL137" s="5"/>
      <c r="AM137" s="5"/>
      <c r="AN137" s="5"/>
      <c r="AO137" s="5">
        <f t="shared" si="112"/>
        <v>0.38687051439250181</v>
      </c>
      <c r="AP137" s="5">
        <f t="shared" si="113"/>
        <v>1.0705984830498343</v>
      </c>
      <c r="AQ137" s="14">
        <f t="shared" si="90"/>
        <v>79.115562194776828</v>
      </c>
      <c r="AR137" s="14">
        <f t="shared" si="91"/>
        <v>135.63505283983463</v>
      </c>
      <c r="AS137" s="5">
        <f t="shared" si="92"/>
        <v>0.41086699383696379</v>
      </c>
      <c r="AT137" s="5">
        <f t="shared" si="93"/>
        <v>1.9959856485829757</v>
      </c>
      <c r="AU137" s="5"/>
      <c r="AV137" s="5"/>
      <c r="AW137" s="5"/>
      <c r="AX137" s="5">
        <f t="shared" si="114"/>
        <v>0.35720991859651269</v>
      </c>
      <c r="AY137" s="5">
        <f t="shared" si="115"/>
        <v>1.7093595180149759</v>
      </c>
      <c r="AZ137" s="14">
        <f t="shared" si="94"/>
        <v>79.08590159898084</v>
      </c>
      <c r="BA137" s="14">
        <f t="shared" si="95"/>
        <v>136.27381387479977</v>
      </c>
      <c r="BB137" s="5">
        <f t="shared" si="96"/>
        <v>0.44820317571855744</v>
      </c>
      <c r="BC137" s="5">
        <f t="shared" si="97"/>
        <v>1.5344445917016643</v>
      </c>
      <c r="BD137" s="5"/>
      <c r="BE137" s="5"/>
      <c r="BF137" s="5"/>
      <c r="BG137" s="5">
        <f t="shared" si="116"/>
        <v>0.24911278976741325</v>
      </c>
      <c r="BH137" s="5">
        <f t="shared" si="117"/>
        <v>1.9325302458091416</v>
      </c>
      <c r="BI137" s="14">
        <f t="shared" si="98"/>
        <v>78.977804470151739</v>
      </c>
      <c r="BJ137" s="14">
        <f t="shared" si="99"/>
        <v>136.49698460259395</v>
      </c>
      <c r="BK137" s="5">
        <f t="shared" si="100"/>
        <v>0.58427374188659265</v>
      </c>
      <c r="BL137" s="5">
        <f t="shared" si="101"/>
        <v>1.3731910901058444</v>
      </c>
      <c r="BM137" s="5"/>
      <c r="BN137" s="5"/>
      <c r="BO137" s="29"/>
      <c r="BP137" s="5">
        <f t="shared" si="118"/>
        <v>78.040921877019869</v>
      </c>
      <c r="BQ137" s="5">
        <f t="shared" si="119"/>
        <v>132.66116816469619</v>
      </c>
      <c r="BR137" s="5">
        <f t="shared" si="102"/>
        <v>1.7636033527773376</v>
      </c>
      <c r="BS137" s="5">
        <f t="shared" si="103"/>
        <v>4.1447859054449667</v>
      </c>
    </row>
    <row r="138" spans="1:71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8">
        <v>4291700</v>
      </c>
      <c r="H138" s="3">
        <v>43977</v>
      </c>
      <c r="I138" s="2">
        <v>136</v>
      </c>
      <c r="J138" s="1">
        <v>78.903862000000004</v>
      </c>
      <c r="K138" s="1">
        <v>144.12506099999999</v>
      </c>
      <c r="L138" s="5">
        <f t="shared" si="104"/>
        <v>79.374048818099595</v>
      </c>
      <c r="M138" s="5">
        <f t="shared" si="105"/>
        <v>138.12563925286034</v>
      </c>
      <c r="N138" s="5">
        <f t="shared" si="80"/>
        <v>0.59589835805450386</v>
      </c>
      <c r="O138" s="5">
        <f t="shared" si="81"/>
        <v>4.1626499274402038</v>
      </c>
      <c r="P138" s="1"/>
      <c r="Q138" s="1"/>
      <c r="R138" s="29"/>
      <c r="S138" s="5">
        <f t="shared" si="106"/>
        <v>79.269747420282755</v>
      </c>
      <c r="T138" s="5">
        <f t="shared" si="107"/>
        <v>137.50963689791894</v>
      </c>
      <c r="U138" s="5">
        <f t="shared" si="82"/>
        <v>0.46371040784131867</v>
      </c>
      <c r="V138" s="5">
        <f t="shared" si="83"/>
        <v>4.5900581454609419</v>
      </c>
      <c r="W138" s="5"/>
      <c r="X138" s="5"/>
      <c r="Y138" s="29"/>
      <c r="Z138" s="5">
        <f t="shared" si="108"/>
        <v>79.049663774211382</v>
      </c>
      <c r="AA138" s="5">
        <f t="shared" si="109"/>
        <v>136.28930059623164</v>
      </c>
      <c r="AB138" s="5">
        <f t="shared" si="84"/>
        <v>0.18478407839071068</v>
      </c>
      <c r="AC138" s="5">
        <f t="shared" si="85"/>
        <v>5.4367785514889375</v>
      </c>
      <c r="AD138" s="5"/>
      <c r="AE138" s="5"/>
      <c r="AF138" s="5">
        <f t="shared" si="110"/>
        <v>0.41145325045113396</v>
      </c>
      <c r="AG138" s="5">
        <f t="shared" si="111"/>
        <v>0.72024202668015824</v>
      </c>
      <c r="AH138" s="14">
        <f t="shared" si="86"/>
        <v>79.461117024662514</v>
      </c>
      <c r="AI138" s="14">
        <f t="shared" si="87"/>
        <v>137.00954262291179</v>
      </c>
      <c r="AJ138" s="5">
        <f t="shared" si="88"/>
        <v>0.70624556331920718</v>
      </c>
      <c r="AK138" s="5">
        <f t="shared" si="89"/>
        <v>4.9370444860302216</v>
      </c>
      <c r="AL138" s="5"/>
      <c r="AM138" s="5"/>
      <c r="AN138" s="5"/>
      <c r="AO138" s="5">
        <f t="shared" si="112"/>
        <v>0.37039590925113941</v>
      </c>
      <c r="AP138" s="5">
        <f t="shared" si="113"/>
        <v>1.2341604221490841</v>
      </c>
      <c r="AQ138" s="14">
        <f t="shared" si="90"/>
        <v>79.420059683462526</v>
      </c>
      <c r="AR138" s="14">
        <f t="shared" si="91"/>
        <v>137.52346101838071</v>
      </c>
      <c r="AS138" s="5">
        <f t="shared" si="92"/>
        <v>0.65421092247996948</v>
      </c>
      <c r="AT138" s="5">
        <f t="shared" si="93"/>
        <v>4.5804663920449435</v>
      </c>
      <c r="AU138" s="5"/>
      <c r="AV138" s="5"/>
      <c r="AW138" s="5"/>
      <c r="AX138" s="5">
        <f t="shared" si="114"/>
        <v>0.34090289745025548</v>
      </c>
      <c r="AY138" s="5">
        <f t="shared" si="115"/>
        <v>1.7163285426593118</v>
      </c>
      <c r="AZ138" s="14">
        <f t="shared" si="94"/>
        <v>79.390566671661631</v>
      </c>
      <c r="BA138" s="14">
        <f t="shared" si="95"/>
        <v>138.00562913889095</v>
      </c>
      <c r="BB138" s="5">
        <f t="shared" si="96"/>
        <v>0.61683250898622333</v>
      </c>
      <c r="BC138" s="5">
        <f t="shared" si="97"/>
        <v>4.2459179678050827</v>
      </c>
      <c r="BD138" s="5"/>
      <c r="BE138" s="5"/>
      <c r="BF138" s="5"/>
      <c r="BG138" s="5">
        <f t="shared" si="116"/>
        <v>0.31019319821810631</v>
      </c>
      <c r="BH138" s="5">
        <f t="shared" si="117"/>
        <v>1.7559988404011797</v>
      </c>
      <c r="BI138" s="14">
        <f t="shared" si="98"/>
        <v>79.359856972429483</v>
      </c>
      <c r="BJ138" s="14">
        <f t="shared" si="99"/>
        <v>138.04529943663283</v>
      </c>
      <c r="BK138" s="5">
        <f t="shared" si="100"/>
        <v>0.57791210831920958</v>
      </c>
      <c r="BL138" s="5">
        <f t="shared" si="101"/>
        <v>4.2183930547423376</v>
      </c>
      <c r="BM138" s="5"/>
      <c r="BN138" s="5"/>
      <c r="BO138" s="29"/>
      <c r="BP138" s="5">
        <f t="shared" si="118"/>
        <v>78.391182157764902</v>
      </c>
      <c r="BQ138" s="5">
        <f t="shared" si="119"/>
        <v>134.09523762352217</v>
      </c>
      <c r="BR138" s="5">
        <f t="shared" si="102"/>
        <v>0.64975253332352922</v>
      </c>
      <c r="BS138" s="5">
        <f t="shared" si="103"/>
        <v>6.9591112793893783</v>
      </c>
    </row>
    <row r="139" spans="1:71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8">
        <v>3481800</v>
      </c>
      <c r="H139" s="3">
        <v>43978</v>
      </c>
      <c r="I139" s="2">
        <v>137</v>
      </c>
      <c r="J139" s="1">
        <v>79.247642999999997</v>
      </c>
      <c r="K139" s="1">
        <v>147.75453200000001</v>
      </c>
      <c r="L139" s="5">
        <f t="shared" si="104"/>
        <v>78.974390022714942</v>
      </c>
      <c r="M139" s="5">
        <f t="shared" si="105"/>
        <v>143.22514773792903</v>
      </c>
      <c r="N139" s="5">
        <f t="shared" si="80"/>
        <v>0.34480896458340604</v>
      </c>
      <c r="O139" s="5">
        <f t="shared" si="81"/>
        <v>3.0654790758438302</v>
      </c>
      <c r="P139" s="1"/>
      <c r="Q139" s="1"/>
      <c r="R139" s="29"/>
      <c r="S139" s="5">
        <f t="shared" si="106"/>
        <v>79.031921897098968</v>
      </c>
      <c r="T139" s="5">
        <f t="shared" si="107"/>
        <v>141.8096625642716</v>
      </c>
      <c r="U139" s="5">
        <f t="shared" si="82"/>
        <v>0.27221138034481152</v>
      </c>
      <c r="V139" s="5">
        <f t="shared" si="83"/>
        <v>4.0234768810532371</v>
      </c>
      <c r="W139" s="5"/>
      <c r="X139" s="5"/>
      <c r="Y139" s="29"/>
      <c r="Z139" s="5">
        <f t="shared" si="108"/>
        <v>78.984052975816269</v>
      </c>
      <c r="AA139" s="5">
        <f t="shared" si="109"/>
        <v>139.8153927779274</v>
      </c>
      <c r="AB139" s="5">
        <f t="shared" si="84"/>
        <v>0.33261560117785166</v>
      </c>
      <c r="AC139" s="5">
        <f t="shared" si="85"/>
        <v>5.373195065226569</v>
      </c>
      <c r="AD139" s="5"/>
      <c r="AE139" s="5"/>
      <c r="AF139" s="5">
        <f t="shared" si="110"/>
        <v>0.3398936431241969</v>
      </c>
      <c r="AG139" s="5">
        <f t="shared" si="111"/>
        <v>1.1411195499324984</v>
      </c>
      <c r="AH139" s="14">
        <f t="shared" si="86"/>
        <v>79.323946618940468</v>
      </c>
      <c r="AI139" s="14">
        <f t="shared" si="87"/>
        <v>140.95651232785991</v>
      </c>
      <c r="AJ139" s="5">
        <f t="shared" si="88"/>
        <v>9.6285032654499961E-2</v>
      </c>
      <c r="AK139" s="5">
        <f t="shared" si="89"/>
        <v>4.6008874178831274</v>
      </c>
      <c r="AL139" s="5"/>
      <c r="AM139" s="5"/>
      <c r="AN139" s="5"/>
      <c r="AO139" s="5">
        <f t="shared" si="112"/>
        <v>0.26139423233957626</v>
      </c>
      <c r="AP139" s="5">
        <f t="shared" si="113"/>
        <v>1.8071433620357529</v>
      </c>
      <c r="AQ139" s="14">
        <f t="shared" si="90"/>
        <v>79.245447208155852</v>
      </c>
      <c r="AR139" s="14">
        <f t="shared" si="91"/>
        <v>141.62253613996316</v>
      </c>
      <c r="AS139" s="5">
        <f t="shared" si="92"/>
        <v>2.7707976679437946E-3</v>
      </c>
      <c r="AT139" s="5">
        <f t="shared" si="93"/>
        <v>4.1501237065519261</v>
      </c>
      <c r="AU139" s="5"/>
      <c r="AV139" s="5"/>
      <c r="AW139" s="5"/>
      <c r="AX139" s="5">
        <f t="shared" si="114"/>
        <v>0.15797173431983966</v>
      </c>
      <c r="AY139" s="5">
        <f t="shared" si="115"/>
        <v>2.5307221802257134</v>
      </c>
      <c r="AZ139" s="14">
        <f t="shared" si="94"/>
        <v>79.142024710136113</v>
      </c>
      <c r="BA139" s="14">
        <f t="shared" si="95"/>
        <v>142.34611495815312</v>
      </c>
      <c r="BB139" s="5">
        <f t="shared" si="96"/>
        <v>0.13327625386143507</v>
      </c>
      <c r="BC139" s="5">
        <f t="shared" si="97"/>
        <v>3.6604068712064195</v>
      </c>
      <c r="BD139" s="5"/>
      <c r="BE139" s="5"/>
      <c r="BF139" s="5"/>
      <c r="BG139" s="5">
        <f t="shared" si="116"/>
        <v>-9.240198903130159E-3</v>
      </c>
      <c r="BH139" s="5">
        <f t="shared" si="117"/>
        <v>3.2605781805015721</v>
      </c>
      <c r="BI139" s="14">
        <f t="shared" si="98"/>
        <v>78.97481277691314</v>
      </c>
      <c r="BJ139" s="14">
        <f t="shared" si="99"/>
        <v>143.07597095842897</v>
      </c>
      <c r="BK139" s="5">
        <f t="shared" si="100"/>
        <v>0.34427550493439463</v>
      </c>
      <c r="BL139" s="5">
        <f t="shared" si="101"/>
        <v>3.1664416503793218</v>
      </c>
      <c r="BM139" s="5"/>
      <c r="BN139" s="5"/>
      <c r="BO139" s="29"/>
      <c r="BP139" s="5">
        <f t="shared" si="118"/>
        <v>78.519352118323681</v>
      </c>
      <c r="BQ139" s="5">
        <f t="shared" si="119"/>
        <v>136.60269346764161</v>
      </c>
      <c r="BR139" s="5">
        <f t="shared" si="102"/>
        <v>0.91900636297323757</v>
      </c>
      <c r="BS139" s="5">
        <f t="shared" si="103"/>
        <v>7.5475441473148148</v>
      </c>
    </row>
    <row r="140" spans="1:71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8">
        <v>4135500</v>
      </c>
      <c r="H140" s="3">
        <v>43979</v>
      </c>
      <c r="I140" s="2">
        <v>138</v>
      </c>
      <c r="J140" s="1">
        <v>79.282523999999995</v>
      </c>
      <c r="K140" s="1">
        <v>146.73033100000001</v>
      </c>
      <c r="L140" s="5">
        <f t="shared" si="104"/>
        <v>79.206655053407232</v>
      </c>
      <c r="M140" s="5">
        <f t="shared" si="105"/>
        <v>147.07512436068936</v>
      </c>
      <c r="N140" s="5">
        <f t="shared" si="80"/>
        <v>9.5694413806456408E-2</v>
      </c>
      <c r="O140" s="5">
        <f t="shared" si="81"/>
        <v>0.23498438144281933</v>
      </c>
      <c r="P140" s="1"/>
      <c r="Q140" s="1"/>
      <c r="R140" s="29"/>
      <c r="S140" s="5">
        <f t="shared" si="106"/>
        <v>79.172140613984638</v>
      </c>
      <c r="T140" s="5">
        <f t="shared" si="107"/>
        <v>145.67382769749508</v>
      </c>
      <c r="U140" s="5">
        <f t="shared" si="82"/>
        <v>0.13922789089731444</v>
      </c>
      <c r="V140" s="5">
        <f t="shared" si="83"/>
        <v>0.72003061351025077</v>
      </c>
      <c r="W140" s="5"/>
      <c r="X140" s="5"/>
      <c r="Y140" s="29"/>
      <c r="Z140" s="5">
        <f t="shared" si="108"/>
        <v>79.102668486698946</v>
      </c>
      <c r="AA140" s="5">
        <f t="shared" si="109"/>
        <v>143.38800542786009</v>
      </c>
      <c r="AB140" s="5">
        <f t="shared" si="84"/>
        <v>0.22685391966210552</v>
      </c>
      <c r="AC140" s="5">
        <f t="shared" si="85"/>
        <v>2.277869578403604</v>
      </c>
      <c r="AD140" s="5"/>
      <c r="AE140" s="5"/>
      <c r="AF140" s="5">
        <f t="shared" si="110"/>
        <v>0.30670192328796886</v>
      </c>
      <c r="AG140" s="5">
        <f t="shared" si="111"/>
        <v>1.5058435149325278</v>
      </c>
      <c r="AH140" s="14">
        <f t="shared" si="86"/>
        <v>79.40937040998692</v>
      </c>
      <c r="AI140" s="14">
        <f t="shared" si="87"/>
        <v>144.89384894279263</v>
      </c>
      <c r="AJ140" s="5">
        <f t="shared" si="88"/>
        <v>0.15999290081497011</v>
      </c>
      <c r="AK140" s="5">
        <f t="shared" si="89"/>
        <v>1.2516035673683423</v>
      </c>
      <c r="AL140" s="5"/>
      <c r="AM140" s="5"/>
      <c r="AN140" s="5"/>
      <c r="AO140" s="5">
        <f t="shared" si="112"/>
        <v>0.22569955197535138</v>
      </c>
      <c r="AP140" s="5">
        <f t="shared" si="113"/>
        <v>2.2485106840099882</v>
      </c>
      <c r="AQ140" s="14">
        <f t="shared" si="90"/>
        <v>79.328368038674299</v>
      </c>
      <c r="AR140" s="14">
        <f t="shared" si="91"/>
        <v>145.63651611187009</v>
      </c>
      <c r="AS140" s="5">
        <f t="shared" si="92"/>
        <v>5.7823636737780362E-2</v>
      </c>
      <c r="AT140" s="5">
        <f t="shared" si="93"/>
        <v>0.74545929302777403</v>
      </c>
      <c r="AU140" s="5"/>
      <c r="AV140" s="5"/>
      <c r="AW140" s="5"/>
      <c r="AX140" s="5">
        <f t="shared" si="114"/>
        <v>0.14026143377311634</v>
      </c>
      <c r="AY140" s="5">
        <f t="shared" si="115"/>
        <v>2.9995728915938544</v>
      </c>
      <c r="AZ140" s="14">
        <f t="shared" si="94"/>
        <v>79.242929920472065</v>
      </c>
      <c r="BA140" s="14">
        <f t="shared" si="95"/>
        <v>146.38757831945395</v>
      </c>
      <c r="BB140" s="5">
        <f t="shared" si="96"/>
        <v>4.9940488181140844E-2</v>
      </c>
      <c r="BC140" s="5">
        <f t="shared" si="97"/>
        <v>0.23359361231595388</v>
      </c>
      <c r="BD140" s="5"/>
      <c r="BE140" s="5"/>
      <c r="BF140" s="5"/>
      <c r="BG140" s="5">
        <f t="shared" si="116"/>
        <v>9.9437154414805703E-2</v>
      </c>
      <c r="BH140" s="5">
        <f t="shared" si="117"/>
        <v>3.5258074795180256</v>
      </c>
      <c r="BI140" s="14">
        <f t="shared" si="98"/>
        <v>79.202105641113747</v>
      </c>
      <c r="BJ140" s="14">
        <f t="shared" si="99"/>
        <v>146.91381290737812</v>
      </c>
      <c r="BK140" s="5">
        <f t="shared" si="100"/>
        <v>0.10143264218763848</v>
      </c>
      <c r="BL140" s="5">
        <f t="shared" si="101"/>
        <v>0.12504702069956422</v>
      </c>
      <c r="BM140" s="5"/>
      <c r="BN140" s="5"/>
      <c r="BO140" s="29"/>
      <c r="BP140" s="5">
        <f t="shared" si="118"/>
        <v>78.701424838742753</v>
      </c>
      <c r="BQ140" s="5">
        <f t="shared" si="119"/>
        <v>139.39065310073121</v>
      </c>
      <c r="BR140" s="5">
        <f t="shared" si="102"/>
        <v>0.73294735326191474</v>
      </c>
      <c r="BS140" s="5">
        <f t="shared" si="103"/>
        <v>5.0021545301828514</v>
      </c>
    </row>
    <row r="141" spans="1:71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8">
        <v>2071100</v>
      </c>
      <c r="H141" s="3">
        <v>43980</v>
      </c>
      <c r="I141" s="2">
        <v>139</v>
      </c>
      <c r="J141" s="1">
        <v>79.205298999999997</v>
      </c>
      <c r="K141" s="1">
        <v>145.02995300000001</v>
      </c>
      <c r="L141" s="5">
        <f t="shared" si="104"/>
        <v>79.271143658011084</v>
      </c>
      <c r="M141" s="5">
        <f t="shared" si="105"/>
        <v>146.78205000410341</v>
      </c>
      <c r="N141" s="5">
        <f t="shared" si="80"/>
        <v>8.313163240642224E-2</v>
      </c>
      <c r="O141" s="5">
        <f t="shared" si="81"/>
        <v>1.2080932027216507</v>
      </c>
      <c r="P141" s="1"/>
      <c r="Q141" s="1"/>
      <c r="R141" s="29"/>
      <c r="S141" s="5">
        <f t="shared" si="106"/>
        <v>79.243889814894615</v>
      </c>
      <c r="T141" s="5">
        <f t="shared" si="107"/>
        <v>146.3605548441233</v>
      </c>
      <c r="U141" s="5">
        <f t="shared" si="82"/>
        <v>4.8722516525843272E-2</v>
      </c>
      <c r="V141" s="5">
        <f t="shared" si="83"/>
        <v>0.91746692086654236</v>
      </c>
      <c r="W141" s="5"/>
      <c r="X141" s="5"/>
      <c r="Y141" s="29"/>
      <c r="Z141" s="5">
        <f t="shared" si="108"/>
        <v>79.183603467684435</v>
      </c>
      <c r="AA141" s="5">
        <f t="shared" si="109"/>
        <v>144.89205193532308</v>
      </c>
      <c r="AB141" s="5">
        <f t="shared" si="84"/>
        <v>2.7391516211007109E-2</v>
      </c>
      <c r="AC141" s="5">
        <f t="shared" si="85"/>
        <v>9.508454069272472E-2</v>
      </c>
      <c r="AD141" s="5"/>
      <c r="AE141" s="5"/>
      <c r="AF141" s="5">
        <f t="shared" si="110"/>
        <v>0.27283688194259692</v>
      </c>
      <c r="AG141" s="5">
        <f t="shared" si="111"/>
        <v>1.5055739638120966</v>
      </c>
      <c r="AH141" s="14">
        <f t="shared" si="86"/>
        <v>79.45644034962703</v>
      </c>
      <c r="AI141" s="14">
        <f t="shared" si="87"/>
        <v>146.39762589913516</v>
      </c>
      <c r="AJ141" s="5">
        <f t="shared" si="88"/>
        <v>0.31707644917423217</v>
      </c>
      <c r="AK141" s="5">
        <f t="shared" si="89"/>
        <v>0.94302788551214534</v>
      </c>
      <c r="AL141" s="5"/>
      <c r="AM141" s="5"/>
      <c r="AN141" s="5"/>
      <c r="AO141" s="5">
        <f t="shared" si="112"/>
        <v>0.18950840922788587</v>
      </c>
      <c r="AP141" s="5">
        <f t="shared" si="113"/>
        <v>2.0623946398732382</v>
      </c>
      <c r="AQ141" s="14">
        <f t="shared" si="90"/>
        <v>79.373111876912319</v>
      </c>
      <c r="AR141" s="14">
        <f t="shared" si="91"/>
        <v>146.95444657519633</v>
      </c>
      <c r="AS141" s="5">
        <f t="shared" si="92"/>
        <v>0.21187077005077898</v>
      </c>
      <c r="AT141" s="5">
        <f t="shared" si="93"/>
        <v>1.3269628344955213</v>
      </c>
      <c r="AU141" s="5"/>
      <c r="AV141" s="5"/>
      <c r="AW141" s="5"/>
      <c r="AX141" s="5">
        <f t="shared" si="114"/>
        <v>0.11356453001868419</v>
      </c>
      <c r="AY141" s="5">
        <f t="shared" si="115"/>
        <v>2.3265860187349645</v>
      </c>
      <c r="AZ141" s="14">
        <f t="shared" si="94"/>
        <v>79.297167997703113</v>
      </c>
      <c r="BA141" s="14">
        <f t="shared" si="95"/>
        <v>147.21863795405804</v>
      </c>
      <c r="BB141" s="5">
        <f t="shared" si="96"/>
        <v>0.11598844883233939</v>
      </c>
      <c r="BC141" s="5">
        <f t="shared" si="97"/>
        <v>1.5091261555177038</v>
      </c>
      <c r="BD141" s="5"/>
      <c r="BE141" s="5"/>
      <c r="BF141" s="5"/>
      <c r="BG141" s="5">
        <f t="shared" si="116"/>
        <v>8.371030699988681E-2</v>
      </c>
      <c r="BH141" s="5">
        <f t="shared" si="117"/>
        <v>1.8073106532712435</v>
      </c>
      <c r="BI141" s="14">
        <f t="shared" si="98"/>
        <v>79.267313774684325</v>
      </c>
      <c r="BJ141" s="14">
        <f t="shared" si="99"/>
        <v>146.69936258859431</v>
      </c>
      <c r="BK141" s="5">
        <f t="shared" si="100"/>
        <v>7.8296244654450078E-2</v>
      </c>
      <c r="BL141" s="5">
        <f t="shared" si="101"/>
        <v>1.1510791764472994</v>
      </c>
      <c r="BM141" s="5"/>
      <c r="BN141" s="5"/>
      <c r="BO141" s="29"/>
      <c r="BP141" s="5">
        <f t="shared" si="118"/>
        <v>78.846699629057071</v>
      </c>
      <c r="BQ141" s="5">
        <f t="shared" si="119"/>
        <v>141.2255725755484</v>
      </c>
      <c r="BR141" s="5">
        <f t="shared" si="102"/>
        <v>0.45274669178753563</v>
      </c>
      <c r="BS141" s="5">
        <f t="shared" si="103"/>
        <v>2.6231687632496219</v>
      </c>
    </row>
    <row r="142" spans="1:71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8">
        <v>3625800</v>
      </c>
      <c r="H142" s="3">
        <v>43983</v>
      </c>
      <c r="I142" s="2">
        <v>140</v>
      </c>
      <c r="J142" s="1">
        <v>80.179359000000005</v>
      </c>
      <c r="K142" s="1">
        <v>145.358093</v>
      </c>
      <c r="L142" s="5">
        <f t="shared" si="104"/>
        <v>79.215175698701657</v>
      </c>
      <c r="M142" s="5">
        <f t="shared" si="105"/>
        <v>145.29276755061551</v>
      </c>
      <c r="N142" s="5">
        <f t="shared" si="80"/>
        <v>1.2025330625284099</v>
      </c>
      <c r="O142" s="5">
        <f t="shared" si="81"/>
        <v>4.4941047337824093E-2</v>
      </c>
      <c r="P142" s="1"/>
      <c r="Q142" s="1"/>
      <c r="R142" s="29"/>
      <c r="S142" s="5">
        <f t="shared" si="106"/>
        <v>79.218805785213107</v>
      </c>
      <c r="T142" s="5">
        <f t="shared" si="107"/>
        <v>145.49566364544316</v>
      </c>
      <c r="U142" s="5">
        <f t="shared" si="82"/>
        <v>1.1980056048925241</v>
      </c>
      <c r="V142" s="5">
        <f t="shared" si="83"/>
        <v>9.4642577240719727E-2</v>
      </c>
      <c r="W142" s="5"/>
      <c r="X142" s="5"/>
      <c r="Y142" s="29"/>
      <c r="Z142" s="5">
        <f t="shared" si="108"/>
        <v>79.193366457226446</v>
      </c>
      <c r="AA142" s="5">
        <f t="shared" si="109"/>
        <v>144.95410741442771</v>
      </c>
      <c r="AB142" s="5">
        <f t="shared" si="84"/>
        <v>1.2297336310378322</v>
      </c>
      <c r="AC142" s="5">
        <f t="shared" si="85"/>
        <v>0.2779243846933836</v>
      </c>
      <c r="AD142" s="5"/>
      <c r="AE142" s="5"/>
      <c r="AF142" s="5">
        <f t="shared" si="110"/>
        <v>0.23337579808250908</v>
      </c>
      <c r="AG142" s="5">
        <f t="shared" si="111"/>
        <v>1.2890461911059765</v>
      </c>
      <c r="AH142" s="14">
        <f t="shared" si="86"/>
        <v>79.426742255308952</v>
      </c>
      <c r="AI142" s="14">
        <f t="shared" si="87"/>
        <v>146.24315360553368</v>
      </c>
      <c r="AJ142" s="5">
        <f t="shared" si="88"/>
        <v>0.93866645241084223</v>
      </c>
      <c r="AK142" s="5">
        <f t="shared" si="89"/>
        <v>0.60888292304005476</v>
      </c>
      <c r="AL142" s="5"/>
      <c r="AM142" s="5"/>
      <c r="AN142" s="5"/>
      <c r="AO142" s="5">
        <f t="shared" si="112"/>
        <v>0.14457205430641723</v>
      </c>
      <c r="AP142" s="5">
        <f t="shared" si="113"/>
        <v>1.5623098496810859</v>
      </c>
      <c r="AQ142" s="14">
        <f t="shared" si="90"/>
        <v>79.337938511532869</v>
      </c>
      <c r="AR142" s="14">
        <f t="shared" si="91"/>
        <v>146.51641726410881</v>
      </c>
      <c r="AS142" s="5">
        <f t="shared" si="92"/>
        <v>1.0494228177443228</v>
      </c>
      <c r="AT142" s="5">
        <f t="shared" si="93"/>
        <v>0.79687634874847557</v>
      </c>
      <c r="AU142" s="5"/>
      <c r="AV142" s="5"/>
      <c r="AW142" s="5"/>
      <c r="AX142" s="5">
        <f t="shared" si="114"/>
        <v>6.6853836804181374E-2</v>
      </c>
      <c r="AY142" s="5">
        <f t="shared" si="115"/>
        <v>1.3075472759013136</v>
      </c>
      <c r="AZ142" s="14">
        <f t="shared" si="94"/>
        <v>79.260220294030631</v>
      </c>
      <c r="BA142" s="14">
        <f t="shared" si="95"/>
        <v>146.26165469032901</v>
      </c>
      <c r="BB142" s="5">
        <f t="shared" si="96"/>
        <v>1.1463532727536194</v>
      </c>
      <c r="BC142" s="5">
        <f t="shared" si="97"/>
        <v>0.62161085886632639</v>
      </c>
      <c r="BD142" s="5"/>
      <c r="BE142" s="5"/>
      <c r="BF142" s="5"/>
      <c r="BG142" s="5">
        <f t="shared" si="116"/>
        <v>2.0855087160692599E-2</v>
      </c>
      <c r="BH142" s="5">
        <f t="shared" si="117"/>
        <v>0.32384375522962111</v>
      </c>
      <c r="BI142" s="14">
        <f t="shared" si="98"/>
        <v>79.214221544387144</v>
      </c>
      <c r="BJ142" s="14">
        <f t="shared" si="99"/>
        <v>145.27795116965734</v>
      </c>
      <c r="BK142" s="5">
        <f t="shared" si="100"/>
        <v>1.2037230874006632</v>
      </c>
      <c r="BL142" s="5">
        <f t="shared" si="101"/>
        <v>5.5134068347095354E-2</v>
      </c>
      <c r="BM142" s="5"/>
      <c r="BN142" s="5"/>
      <c r="BO142" s="29"/>
      <c r="BP142" s="5">
        <f t="shared" si="118"/>
        <v>78.936349471792795</v>
      </c>
      <c r="BQ142" s="5">
        <f t="shared" si="119"/>
        <v>142.17666768166129</v>
      </c>
      <c r="BR142" s="5">
        <f t="shared" si="102"/>
        <v>1.5502861880040848</v>
      </c>
      <c r="BS142" s="5">
        <f t="shared" si="103"/>
        <v>2.1886812441455952</v>
      </c>
    </row>
    <row r="143" spans="1:71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8">
        <v>2992700</v>
      </c>
      <c r="H143" s="3">
        <v>43984</v>
      </c>
      <c r="I143" s="2">
        <v>141</v>
      </c>
      <c r="J143" s="1">
        <v>80.550545</v>
      </c>
      <c r="K143" s="1">
        <v>147.51589999999999</v>
      </c>
      <c r="L143" s="5">
        <f t="shared" si="104"/>
        <v>80.034731504805251</v>
      </c>
      <c r="M143" s="5">
        <f t="shared" si="105"/>
        <v>145.34829418259233</v>
      </c>
      <c r="N143" s="5">
        <f t="shared" si="80"/>
        <v>0.64036003132536079</v>
      </c>
      <c r="O143" s="5">
        <f t="shared" si="81"/>
        <v>1.4694048691752291</v>
      </c>
      <c r="P143" s="1"/>
      <c r="Q143" s="1"/>
      <c r="R143" s="29"/>
      <c r="S143" s="5">
        <f t="shared" si="106"/>
        <v>79.843165374824594</v>
      </c>
      <c r="T143" s="5">
        <f t="shared" si="107"/>
        <v>145.40624272590509</v>
      </c>
      <c r="U143" s="5">
        <f t="shared" si="82"/>
        <v>0.8781810541137941</v>
      </c>
      <c r="V143" s="5">
        <f t="shared" si="83"/>
        <v>1.4301219557314842</v>
      </c>
      <c r="W143" s="5"/>
      <c r="X143" s="5"/>
      <c r="Y143" s="29"/>
      <c r="Z143" s="5">
        <f t="shared" si="108"/>
        <v>79.637063101474553</v>
      </c>
      <c r="AA143" s="5">
        <f t="shared" si="109"/>
        <v>145.13590092793527</v>
      </c>
      <c r="AB143" s="5">
        <f t="shared" si="84"/>
        <v>1.13404806699377</v>
      </c>
      <c r="AC143" s="5">
        <f t="shared" si="85"/>
        <v>1.6133847755155344</v>
      </c>
      <c r="AD143" s="5"/>
      <c r="AE143" s="5"/>
      <c r="AF143" s="5">
        <f t="shared" si="110"/>
        <v>0.26492392500734868</v>
      </c>
      <c r="AG143" s="5">
        <f t="shared" si="111"/>
        <v>1.1229582894662136</v>
      </c>
      <c r="AH143" s="14">
        <f t="shared" si="86"/>
        <v>79.901987026481905</v>
      </c>
      <c r="AI143" s="14">
        <f t="shared" si="87"/>
        <v>146.25885921740149</v>
      </c>
      <c r="AJ143" s="5">
        <f t="shared" si="88"/>
        <v>0.80515653062073622</v>
      </c>
      <c r="AK143" s="5">
        <f t="shared" si="89"/>
        <v>0.85213918133468636</v>
      </c>
      <c r="AL143" s="5"/>
      <c r="AM143" s="5"/>
      <c r="AN143" s="5"/>
      <c r="AO143" s="5">
        <f t="shared" si="112"/>
        <v>0.21935320179183954</v>
      </c>
      <c r="AP143" s="5">
        <f t="shared" si="113"/>
        <v>1.2171807656377038</v>
      </c>
      <c r="AQ143" s="14">
        <f t="shared" si="90"/>
        <v>79.856416303266386</v>
      </c>
      <c r="AR143" s="14">
        <f t="shared" si="91"/>
        <v>146.35308169357296</v>
      </c>
      <c r="AS143" s="5">
        <f t="shared" si="92"/>
        <v>0.86173060248520228</v>
      </c>
      <c r="AT143" s="5">
        <f t="shared" si="93"/>
        <v>0.78826642173964123</v>
      </c>
      <c r="AU143" s="5"/>
      <c r="AV143" s="5"/>
      <c r="AW143" s="5"/>
      <c r="AX143" s="5">
        <f t="shared" si="114"/>
        <v>0.2364331001539477</v>
      </c>
      <c r="AY143" s="5">
        <f t="shared" si="115"/>
        <v>0.80095808282412329</v>
      </c>
      <c r="AZ143" s="14">
        <f t="shared" si="94"/>
        <v>79.873496201628498</v>
      </c>
      <c r="BA143" s="14">
        <f t="shared" si="95"/>
        <v>145.93685901075938</v>
      </c>
      <c r="BB143" s="5">
        <f t="shared" si="96"/>
        <v>0.8405266511499101</v>
      </c>
      <c r="BC143" s="5">
        <f t="shared" si="97"/>
        <v>1.0704208761500358</v>
      </c>
      <c r="BD143" s="5"/>
      <c r="BE143" s="5"/>
      <c r="BF143" s="5"/>
      <c r="BG143" s="5">
        <f t="shared" si="116"/>
        <v>0.38027041068499445</v>
      </c>
      <c r="BH143" s="5">
        <f t="shared" si="117"/>
        <v>0.20310104976586682</v>
      </c>
      <c r="BI143" s="14">
        <f t="shared" si="98"/>
        <v>80.017333512159553</v>
      </c>
      <c r="BJ143" s="14">
        <f t="shared" si="99"/>
        <v>145.33900197770114</v>
      </c>
      <c r="BK143" s="5">
        <f t="shared" si="100"/>
        <v>0.66195888288582871</v>
      </c>
      <c r="BL143" s="5">
        <f t="shared" si="101"/>
        <v>1.4757039900775737</v>
      </c>
      <c r="BM143" s="5"/>
      <c r="BN143" s="5"/>
      <c r="BO143" s="29"/>
      <c r="BP143" s="5">
        <f t="shared" si="118"/>
        <v>79.247101853844597</v>
      </c>
      <c r="BQ143" s="5">
        <f t="shared" si="119"/>
        <v>142.97202401124596</v>
      </c>
      <c r="BR143" s="5">
        <f t="shared" si="102"/>
        <v>1.6181680038979278</v>
      </c>
      <c r="BS143" s="5">
        <f t="shared" si="103"/>
        <v>3.0802618488949496</v>
      </c>
    </row>
    <row r="144" spans="1:71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8">
        <v>3768200</v>
      </c>
      <c r="H144" s="3">
        <v>43985</v>
      </c>
      <c r="I144" s="2">
        <v>142</v>
      </c>
      <c r="J144" s="1">
        <v>80.993979999999993</v>
      </c>
      <c r="K144" s="1">
        <v>152.48779300000001</v>
      </c>
      <c r="L144" s="5">
        <f t="shared" si="104"/>
        <v>80.473172975720786</v>
      </c>
      <c r="M144" s="5">
        <f t="shared" si="105"/>
        <v>147.19075912738884</v>
      </c>
      <c r="N144" s="5">
        <f t="shared" si="80"/>
        <v>0.64301942475133045</v>
      </c>
      <c r="O144" s="5">
        <f t="shared" si="81"/>
        <v>3.4737428933810892</v>
      </c>
      <c r="P144" s="1"/>
      <c r="Q144" s="1"/>
      <c r="R144" s="29"/>
      <c r="S144" s="5">
        <f t="shared" si="106"/>
        <v>80.302962131188607</v>
      </c>
      <c r="T144" s="5">
        <f t="shared" si="107"/>
        <v>146.77751995406678</v>
      </c>
      <c r="U144" s="5">
        <f t="shared" si="82"/>
        <v>0.85317188859145576</v>
      </c>
      <c r="V144" s="5">
        <f t="shared" si="83"/>
        <v>3.74474109277274</v>
      </c>
      <c r="W144" s="5"/>
      <c r="X144" s="5"/>
      <c r="Y144" s="29"/>
      <c r="Z144" s="5">
        <f t="shared" si="108"/>
        <v>80.048129955811007</v>
      </c>
      <c r="AA144" s="5">
        <f t="shared" si="109"/>
        <v>146.20690051036439</v>
      </c>
      <c r="AB144" s="5">
        <f t="shared" si="84"/>
        <v>1.167802896201652</v>
      </c>
      <c r="AC144" s="5">
        <f t="shared" si="85"/>
        <v>4.1189477308754929</v>
      </c>
      <c r="AD144" s="5"/>
      <c r="AE144" s="5"/>
      <c r="AF144" s="5">
        <f t="shared" si="110"/>
        <v>0.28684536440671449</v>
      </c>
      <c r="AG144" s="5">
        <f t="shared" si="111"/>
        <v>1.1151644834106502</v>
      </c>
      <c r="AH144" s="14">
        <f t="shared" si="86"/>
        <v>80.334975320217723</v>
      </c>
      <c r="AI144" s="14">
        <f t="shared" si="87"/>
        <v>147.32206499377503</v>
      </c>
      <c r="AJ144" s="5">
        <f t="shared" si="88"/>
        <v>0.81364649543369871</v>
      </c>
      <c r="AK144" s="5">
        <f t="shared" si="89"/>
        <v>3.3876337932341771</v>
      </c>
      <c r="AL144" s="5"/>
      <c r="AM144" s="5"/>
      <c r="AN144" s="5"/>
      <c r="AO144" s="5">
        <f t="shared" si="112"/>
        <v>0.26728161492799313</v>
      </c>
      <c r="AP144" s="5">
        <f t="shared" si="113"/>
        <v>1.180635469835559</v>
      </c>
      <c r="AQ144" s="14">
        <f t="shared" si="90"/>
        <v>80.315411570739002</v>
      </c>
      <c r="AR144" s="14">
        <f t="shared" si="91"/>
        <v>147.38753598019994</v>
      </c>
      <c r="AS144" s="5">
        <f t="shared" si="92"/>
        <v>0.8378010677595934</v>
      </c>
      <c r="AT144" s="5">
        <f t="shared" si="93"/>
        <v>3.3446985620678951</v>
      </c>
      <c r="AU144" s="5"/>
      <c r="AV144" s="5"/>
      <c r="AW144" s="5"/>
      <c r="AX144" s="5">
        <f t="shared" si="114"/>
        <v>0.31501828953607552</v>
      </c>
      <c r="AY144" s="5">
        <f t="shared" si="115"/>
        <v>0.92247675764637371</v>
      </c>
      <c r="AZ144" s="14">
        <f t="shared" si="94"/>
        <v>80.363148245347077</v>
      </c>
      <c r="BA144" s="14">
        <f t="shared" si="95"/>
        <v>147.12937726801076</v>
      </c>
      <c r="BB144" s="5">
        <f t="shared" si="96"/>
        <v>0.77886252120579424</v>
      </c>
      <c r="BC144" s="5">
        <f t="shared" si="97"/>
        <v>3.5139965151107235</v>
      </c>
      <c r="BD144" s="5"/>
      <c r="BE144" s="5"/>
      <c r="BF144" s="5"/>
      <c r="BG144" s="5">
        <f t="shared" si="116"/>
        <v>0.40644738778873502</v>
      </c>
      <c r="BH144" s="5">
        <f t="shared" si="117"/>
        <v>0.94081480252963545</v>
      </c>
      <c r="BI144" s="14">
        <f t="shared" si="98"/>
        <v>80.454577343599738</v>
      </c>
      <c r="BJ144" s="14">
        <f t="shared" si="99"/>
        <v>147.14771531289404</v>
      </c>
      <c r="BK144" s="5">
        <f t="shared" si="100"/>
        <v>0.66597870162727635</v>
      </c>
      <c r="BL144" s="5">
        <f t="shared" si="101"/>
        <v>3.5019706050214623</v>
      </c>
      <c r="BM144" s="5"/>
      <c r="BN144" s="5"/>
      <c r="BO144" s="29"/>
      <c r="BP144" s="5">
        <f t="shared" si="118"/>
        <v>79.572962640383452</v>
      </c>
      <c r="BQ144" s="5">
        <f t="shared" si="119"/>
        <v>144.10799300843448</v>
      </c>
      <c r="BR144" s="5">
        <f t="shared" si="102"/>
        <v>1.7544728134319885</v>
      </c>
      <c r="BS144" s="5">
        <f t="shared" si="103"/>
        <v>5.4953906976445861</v>
      </c>
    </row>
    <row r="145" spans="1:71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8">
        <v>4524900</v>
      </c>
      <c r="H145" s="3">
        <v>43986</v>
      </c>
      <c r="I145" s="2">
        <v>143</v>
      </c>
      <c r="J145" s="1">
        <v>80.296447999999998</v>
      </c>
      <c r="K145" s="1">
        <v>155.03338600000001</v>
      </c>
      <c r="L145" s="5">
        <f t="shared" si="104"/>
        <v>80.915858946358114</v>
      </c>
      <c r="M145" s="5">
        <f t="shared" si="105"/>
        <v>151.69323791910833</v>
      </c>
      <c r="N145" s="5">
        <f t="shared" si="80"/>
        <v>0.77140516397202985</v>
      </c>
      <c r="O145" s="5">
        <f t="shared" si="81"/>
        <v>2.1544701867581479</v>
      </c>
      <c r="P145" s="1"/>
      <c r="Q145" s="1"/>
      <c r="R145" s="29"/>
      <c r="S145" s="5">
        <f t="shared" si="106"/>
        <v>80.752123745916009</v>
      </c>
      <c r="T145" s="5">
        <f t="shared" si="107"/>
        <v>150.48919743392338</v>
      </c>
      <c r="U145" s="5">
        <f t="shared" si="82"/>
        <v>0.56749178483712137</v>
      </c>
      <c r="V145" s="5">
        <f t="shared" si="83"/>
        <v>2.9311032180362928</v>
      </c>
      <c r="W145" s="5"/>
      <c r="X145" s="5"/>
      <c r="Y145" s="29"/>
      <c r="Z145" s="5">
        <f t="shared" si="108"/>
        <v>80.473762475696049</v>
      </c>
      <c r="AA145" s="5">
        <f t="shared" si="109"/>
        <v>149.03330213070043</v>
      </c>
      <c r="AB145" s="5">
        <f t="shared" si="84"/>
        <v>0.22082480621814121</v>
      </c>
      <c r="AC145" s="5">
        <f t="shared" si="85"/>
        <v>3.8701882375835952</v>
      </c>
      <c r="AD145" s="5"/>
      <c r="AE145" s="5"/>
      <c r="AF145" s="5">
        <f t="shared" si="110"/>
        <v>0.30766343772846361</v>
      </c>
      <c r="AG145" s="5">
        <f t="shared" si="111"/>
        <v>1.3718500539494591</v>
      </c>
      <c r="AH145" s="14">
        <f t="shared" si="86"/>
        <v>80.781425913424513</v>
      </c>
      <c r="AI145" s="14">
        <f t="shared" si="87"/>
        <v>150.40515218464989</v>
      </c>
      <c r="AJ145" s="5">
        <f t="shared" si="88"/>
        <v>0.60398426767833535</v>
      </c>
      <c r="AK145" s="5">
        <f t="shared" si="89"/>
        <v>2.9853142827894592</v>
      </c>
      <c r="AL145" s="5"/>
      <c r="AM145" s="5"/>
      <c r="AN145" s="5"/>
      <c r="AO145" s="5">
        <f t="shared" si="112"/>
        <v>0.30686934116725534</v>
      </c>
      <c r="AP145" s="5">
        <f t="shared" si="113"/>
        <v>1.5920770074606798</v>
      </c>
      <c r="AQ145" s="14">
        <f t="shared" si="90"/>
        <v>80.780631816863306</v>
      </c>
      <c r="AR145" s="14">
        <f t="shared" si="91"/>
        <v>150.62537913816112</v>
      </c>
      <c r="AS145" s="5">
        <f t="shared" si="92"/>
        <v>0.60299531165227571</v>
      </c>
      <c r="AT145" s="5">
        <f t="shared" si="93"/>
        <v>2.8432629742337467</v>
      </c>
      <c r="AU145" s="5"/>
      <c r="AV145" s="5"/>
      <c r="AW145" s="5"/>
      <c r="AX145" s="5">
        <f t="shared" si="114"/>
        <v>0.36479469319311042</v>
      </c>
      <c r="AY145" s="5">
        <f t="shared" si="115"/>
        <v>1.7792429458567249</v>
      </c>
      <c r="AZ145" s="14">
        <f t="shared" si="94"/>
        <v>80.838557168889153</v>
      </c>
      <c r="BA145" s="14">
        <f t="shared" si="95"/>
        <v>150.81254507655717</v>
      </c>
      <c r="BB145" s="5">
        <f t="shared" si="96"/>
        <v>0.67513468203369975</v>
      </c>
      <c r="BC145" s="5">
        <f t="shared" si="97"/>
        <v>2.7225367595614767</v>
      </c>
      <c r="BD145" s="5"/>
      <c r="BE145" s="5"/>
      <c r="BF145" s="5"/>
      <c r="BG145" s="5">
        <f t="shared" si="116"/>
        <v>0.42275475007059587</v>
      </c>
      <c r="BH145" s="5">
        <f t="shared" si="117"/>
        <v>2.5435635976650817</v>
      </c>
      <c r="BI145" s="14">
        <f t="shared" si="98"/>
        <v>80.896517225766644</v>
      </c>
      <c r="BJ145" s="14">
        <f t="shared" si="99"/>
        <v>151.5768657283655</v>
      </c>
      <c r="BK145" s="5">
        <f t="shared" si="100"/>
        <v>0.74731727332029163</v>
      </c>
      <c r="BL145" s="5">
        <f t="shared" si="101"/>
        <v>2.2295328514817463</v>
      </c>
      <c r="BM145" s="5"/>
      <c r="BN145" s="5"/>
      <c r="BO145" s="29"/>
      <c r="BP145" s="5">
        <f t="shared" si="118"/>
        <v>79.928216980287587</v>
      </c>
      <c r="BQ145" s="5">
        <f t="shared" si="119"/>
        <v>146.20294300632585</v>
      </c>
      <c r="BR145" s="5">
        <f t="shared" si="102"/>
        <v>0.4585894256647704</v>
      </c>
      <c r="BS145" s="5">
        <f t="shared" si="103"/>
        <v>5.6958331502055657</v>
      </c>
    </row>
    <row r="146" spans="1:71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8">
        <v>3573400</v>
      </c>
      <c r="H146" s="3">
        <v>43987</v>
      </c>
      <c r="I146" s="2">
        <v>144</v>
      </c>
      <c r="J146" s="1">
        <v>82.583374000000006</v>
      </c>
      <c r="K146" s="1">
        <v>160.46267700000001</v>
      </c>
      <c r="L146" s="5">
        <f t="shared" si="104"/>
        <v>80.389359641953718</v>
      </c>
      <c r="M146" s="5">
        <f t="shared" si="105"/>
        <v>154.53236378786625</v>
      </c>
      <c r="N146" s="5">
        <f t="shared" si="80"/>
        <v>2.6567264714157703</v>
      </c>
      <c r="O146" s="5">
        <f t="shared" si="81"/>
        <v>3.6957586168986625</v>
      </c>
      <c r="P146" s="1"/>
      <c r="Q146" s="1"/>
      <c r="R146" s="29"/>
      <c r="S146" s="5">
        <f t="shared" si="106"/>
        <v>80.455934511070595</v>
      </c>
      <c r="T146" s="5">
        <f t="shared" si="107"/>
        <v>153.44292000187318</v>
      </c>
      <c r="U146" s="5">
        <f t="shared" si="82"/>
        <v>2.5761111297407289</v>
      </c>
      <c r="V146" s="5">
        <f t="shared" si="83"/>
        <v>4.3746976738564802</v>
      </c>
      <c r="W146" s="5"/>
      <c r="X146" s="5"/>
      <c r="Y146" s="29"/>
      <c r="Z146" s="5">
        <f t="shared" si="108"/>
        <v>80.393970961632832</v>
      </c>
      <c r="AA146" s="5">
        <f t="shared" si="109"/>
        <v>151.73333987188525</v>
      </c>
      <c r="AB146" s="5">
        <f t="shared" si="84"/>
        <v>2.6511426360070667</v>
      </c>
      <c r="AC146" s="5">
        <f t="shared" si="85"/>
        <v>5.4401043852177313</v>
      </c>
      <c r="AD146" s="5"/>
      <c r="AE146" s="5"/>
      <c r="AF146" s="5">
        <f t="shared" si="110"/>
        <v>0.2495451949597115</v>
      </c>
      <c r="AG146" s="5">
        <f t="shared" si="111"/>
        <v>1.5710782070347624</v>
      </c>
      <c r="AH146" s="14">
        <f t="shared" si="86"/>
        <v>80.64351615659254</v>
      </c>
      <c r="AI146" s="14">
        <f t="shared" si="87"/>
        <v>153.30441807892001</v>
      </c>
      <c r="AJ146" s="5">
        <f t="shared" si="88"/>
        <v>2.3489689866721437</v>
      </c>
      <c r="AK146" s="5">
        <f t="shared" si="89"/>
        <v>4.461011778508472</v>
      </c>
      <c r="AL146" s="5"/>
      <c r="AM146" s="5"/>
      <c r="AN146" s="5"/>
      <c r="AO146" s="5">
        <f t="shared" si="112"/>
        <v>0.21020412735963723</v>
      </c>
      <c r="AP146" s="5">
        <f t="shared" si="113"/>
        <v>1.8690671908917136</v>
      </c>
      <c r="AQ146" s="14">
        <f t="shared" si="90"/>
        <v>80.604175088992463</v>
      </c>
      <c r="AR146" s="14">
        <f t="shared" si="91"/>
        <v>153.60240706277696</v>
      </c>
      <c r="AS146" s="5">
        <f t="shared" si="92"/>
        <v>2.3966069865437358</v>
      </c>
      <c r="AT146" s="5">
        <f t="shared" si="93"/>
        <v>4.2753056757385712</v>
      </c>
      <c r="AU146" s="5"/>
      <c r="AV146" s="5"/>
      <c r="AW146" s="5"/>
      <c r="AX146" s="5">
        <f t="shared" si="114"/>
        <v>0.16473089992776307</v>
      </c>
      <c r="AY146" s="5">
        <f t="shared" si="115"/>
        <v>2.1936006037543656</v>
      </c>
      <c r="AZ146" s="14">
        <f t="shared" si="94"/>
        <v>80.558701861560593</v>
      </c>
      <c r="BA146" s="14">
        <f t="shared" si="95"/>
        <v>153.92694047563961</v>
      </c>
      <c r="BB146" s="5">
        <f t="shared" si="96"/>
        <v>2.4516704033422192</v>
      </c>
      <c r="BC146" s="5">
        <f t="shared" si="97"/>
        <v>4.0730571411072756</v>
      </c>
      <c r="BD146" s="5"/>
      <c r="BE146" s="5"/>
      <c r="BF146" s="5"/>
      <c r="BG146" s="5">
        <f t="shared" si="116"/>
        <v>-4.4095744431451034E-3</v>
      </c>
      <c r="BH146" s="5">
        <f t="shared" si="117"/>
        <v>2.6765666196568549</v>
      </c>
      <c r="BI146" s="14">
        <f t="shared" si="98"/>
        <v>80.389561387189687</v>
      </c>
      <c r="BJ146" s="14">
        <f t="shared" si="99"/>
        <v>154.4099064915421</v>
      </c>
      <c r="BK146" s="5">
        <f t="shared" si="100"/>
        <v>2.6564821786166295</v>
      </c>
      <c r="BL146" s="5">
        <f t="shared" si="101"/>
        <v>3.7720737442626051</v>
      </c>
      <c r="BM146" s="5"/>
      <c r="BN146" s="5"/>
      <c r="BO146" s="29"/>
      <c r="BP146" s="5">
        <f t="shared" si="118"/>
        <v>80.020274735215693</v>
      </c>
      <c r="BQ146" s="5">
        <f t="shared" si="119"/>
        <v>148.4105537547444</v>
      </c>
      <c r="BR146" s="5">
        <f t="shared" si="102"/>
        <v>3.1036504572752293</v>
      </c>
      <c r="BS146" s="5">
        <f t="shared" si="103"/>
        <v>7.5108576465140322</v>
      </c>
    </row>
    <row r="147" spans="1:71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8">
        <v>3679100</v>
      </c>
      <c r="H147" s="3">
        <v>43990</v>
      </c>
      <c r="I147" s="2">
        <v>145</v>
      </c>
      <c r="J147" s="1">
        <v>83.071640000000002</v>
      </c>
      <c r="K147" s="1">
        <v>162.00396699999999</v>
      </c>
      <c r="L147" s="5">
        <f t="shared" si="104"/>
        <v>82.254271846293065</v>
      </c>
      <c r="M147" s="5">
        <f t="shared" si="105"/>
        <v>159.57313001817994</v>
      </c>
      <c r="N147" s="5">
        <f t="shared" si="80"/>
        <v>0.98393164467071681</v>
      </c>
      <c r="O147" s="5">
        <f t="shared" si="81"/>
        <v>1.5004799122110697</v>
      </c>
      <c r="P147" s="1"/>
      <c r="Q147" s="1"/>
      <c r="R147" s="29"/>
      <c r="S147" s="5">
        <f t="shared" si="106"/>
        <v>81.838770178874711</v>
      </c>
      <c r="T147" s="5">
        <f t="shared" si="107"/>
        <v>158.00576205065562</v>
      </c>
      <c r="U147" s="5">
        <f t="shared" si="82"/>
        <v>1.4841043479161977</v>
      </c>
      <c r="V147" s="5">
        <f t="shared" si="83"/>
        <v>2.4679673117784637</v>
      </c>
      <c r="W147" s="5"/>
      <c r="X147" s="5"/>
      <c r="Y147" s="29"/>
      <c r="Z147" s="5">
        <f t="shared" si="108"/>
        <v>81.37920232889806</v>
      </c>
      <c r="AA147" s="5">
        <f t="shared" si="109"/>
        <v>155.6615415795369</v>
      </c>
      <c r="AB147" s="5">
        <f t="shared" si="84"/>
        <v>2.0373230516478813</v>
      </c>
      <c r="AC147" s="5">
        <f t="shared" si="85"/>
        <v>3.9149815513240411</v>
      </c>
      <c r="AD147" s="5"/>
      <c r="AE147" s="5"/>
      <c r="AF147" s="5">
        <f t="shared" si="110"/>
        <v>0.35989812080553907</v>
      </c>
      <c r="AG147" s="5">
        <f t="shared" si="111"/>
        <v>1.9246467321272958</v>
      </c>
      <c r="AH147" s="14">
        <f t="shared" si="86"/>
        <v>81.739100449703599</v>
      </c>
      <c r="AI147" s="14">
        <f t="shared" si="87"/>
        <v>157.58618831166419</v>
      </c>
      <c r="AJ147" s="5">
        <f t="shared" si="88"/>
        <v>1.6040847999346142</v>
      </c>
      <c r="AK147" s="5">
        <f t="shared" si="89"/>
        <v>2.7269571049058334</v>
      </c>
      <c r="AL147" s="5"/>
      <c r="AM147" s="5"/>
      <c r="AN147" s="5"/>
      <c r="AO147" s="5">
        <f t="shared" si="112"/>
        <v>0.40396093733603511</v>
      </c>
      <c r="AP147" s="5">
        <f t="shared" si="113"/>
        <v>2.3838508200816984</v>
      </c>
      <c r="AQ147" s="14">
        <f t="shared" si="90"/>
        <v>81.783163266234098</v>
      </c>
      <c r="AR147" s="14">
        <f t="shared" si="91"/>
        <v>158.04539239961861</v>
      </c>
      <c r="AS147" s="5">
        <f t="shared" si="92"/>
        <v>1.5510428514062129</v>
      </c>
      <c r="AT147" s="5">
        <f t="shared" si="93"/>
        <v>2.4435047324374364</v>
      </c>
      <c r="AU147" s="5"/>
      <c r="AV147" s="5"/>
      <c r="AW147" s="5"/>
      <c r="AX147" s="5">
        <f t="shared" si="114"/>
        <v>0.53395611022962264</v>
      </c>
      <c r="AY147" s="5">
        <f t="shared" si="115"/>
        <v>2.974171100508145</v>
      </c>
      <c r="AZ147" s="14">
        <f t="shared" si="94"/>
        <v>81.913158439127685</v>
      </c>
      <c r="BA147" s="14">
        <f t="shared" si="95"/>
        <v>158.63571268004506</v>
      </c>
      <c r="BB147" s="5">
        <f t="shared" si="96"/>
        <v>1.3945572290041675</v>
      </c>
      <c r="BC147" s="5">
        <f t="shared" si="97"/>
        <v>2.0791184205723363</v>
      </c>
      <c r="BD147" s="5"/>
      <c r="BE147" s="5"/>
      <c r="BF147" s="5"/>
      <c r="BG147" s="5">
        <f t="shared" si="116"/>
        <v>0.83678522600897254</v>
      </c>
      <c r="BH147" s="5">
        <f t="shared" si="117"/>
        <v>3.7404564444524326</v>
      </c>
      <c r="BI147" s="14">
        <f t="shared" si="98"/>
        <v>82.215987554907031</v>
      </c>
      <c r="BJ147" s="14">
        <f t="shared" si="99"/>
        <v>159.40199802398934</v>
      </c>
      <c r="BK147" s="5">
        <f t="shared" si="100"/>
        <v>1.0300175187259712</v>
      </c>
      <c r="BL147" s="5">
        <f t="shared" si="101"/>
        <v>1.6061143589222437</v>
      </c>
      <c r="BM147" s="5"/>
      <c r="BN147" s="5"/>
      <c r="BO147" s="29"/>
      <c r="BP147" s="5">
        <f t="shared" si="118"/>
        <v>80.661049551411764</v>
      </c>
      <c r="BQ147" s="5">
        <f t="shared" si="119"/>
        <v>151.42358456605831</v>
      </c>
      <c r="BR147" s="5">
        <f t="shared" si="102"/>
        <v>2.9018211854108547</v>
      </c>
      <c r="BS147" s="5">
        <f t="shared" si="103"/>
        <v>6.5309403404557864</v>
      </c>
    </row>
    <row r="148" spans="1:71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8">
        <v>3309800</v>
      </c>
      <c r="H148" s="3">
        <v>43991</v>
      </c>
      <c r="I148" s="2">
        <v>146</v>
      </c>
      <c r="J148" s="1">
        <v>85.694878000000003</v>
      </c>
      <c r="K148" s="1">
        <v>157.21107499999999</v>
      </c>
      <c r="L148" s="5">
        <f t="shared" si="104"/>
        <v>82.949034776943961</v>
      </c>
      <c r="M148" s="5">
        <f t="shared" si="105"/>
        <v>161.63934145272697</v>
      </c>
      <c r="N148" s="5">
        <f t="shared" si="80"/>
        <v>3.2042092679752012</v>
      </c>
      <c r="O148" s="5">
        <f t="shared" si="81"/>
        <v>2.8167649465707001</v>
      </c>
      <c r="P148" s="1"/>
      <c r="Q148" s="1"/>
      <c r="R148" s="29"/>
      <c r="S148" s="5">
        <f t="shared" si="106"/>
        <v>82.640135562606147</v>
      </c>
      <c r="T148" s="5">
        <f t="shared" si="107"/>
        <v>160.60459526772945</v>
      </c>
      <c r="U148" s="5">
        <f t="shared" si="82"/>
        <v>3.5646733021708199</v>
      </c>
      <c r="V148" s="5">
        <f t="shared" si="83"/>
        <v>2.1585758304428979</v>
      </c>
      <c r="W148" s="5"/>
      <c r="X148" s="5"/>
      <c r="Y148" s="29"/>
      <c r="Z148" s="5">
        <f t="shared" si="108"/>
        <v>82.14079928089393</v>
      </c>
      <c r="AA148" s="5">
        <f t="shared" si="109"/>
        <v>158.51563301874529</v>
      </c>
      <c r="AB148" s="5">
        <f t="shared" si="84"/>
        <v>4.1473642323244482</v>
      </c>
      <c r="AC148" s="5">
        <f t="shared" si="85"/>
        <v>0.82981305149481166</v>
      </c>
      <c r="AD148" s="5"/>
      <c r="AE148" s="5"/>
      <c r="AF148" s="5">
        <f t="shared" si="110"/>
        <v>0.4201529454840886</v>
      </c>
      <c r="AG148" s="5">
        <f t="shared" si="111"/>
        <v>2.0640634381894598</v>
      </c>
      <c r="AH148" s="14">
        <f t="shared" si="86"/>
        <v>82.560952226378021</v>
      </c>
      <c r="AI148" s="14">
        <f t="shared" si="87"/>
        <v>160.57969645693476</v>
      </c>
      <c r="AJ148" s="5">
        <f t="shared" si="88"/>
        <v>3.6570747829549179</v>
      </c>
      <c r="AK148" s="5">
        <f t="shared" si="89"/>
        <v>2.1427380080791139</v>
      </c>
      <c r="AL148" s="5"/>
      <c r="AM148" s="5"/>
      <c r="AN148" s="5"/>
      <c r="AO148" s="5">
        <f t="shared" si="112"/>
        <v>0.49336994100099374</v>
      </c>
      <c r="AP148" s="5">
        <f t="shared" si="113"/>
        <v>2.5014109748633713</v>
      </c>
      <c r="AQ148" s="14">
        <f t="shared" si="90"/>
        <v>82.634169221894922</v>
      </c>
      <c r="AR148" s="14">
        <f t="shared" si="91"/>
        <v>161.01704399360867</v>
      </c>
      <c r="AS148" s="5">
        <f t="shared" si="92"/>
        <v>3.5716356094293999</v>
      </c>
      <c r="AT148" s="5">
        <f t="shared" si="93"/>
        <v>2.4209293102338196</v>
      </c>
      <c r="AU148" s="5"/>
      <c r="AV148" s="5"/>
      <c r="AW148" s="5"/>
      <c r="AX148" s="5">
        <f t="shared" si="114"/>
        <v>0.63639448902443374</v>
      </c>
      <c r="AY148" s="5">
        <f t="shared" si="115"/>
        <v>2.9201352529232549</v>
      </c>
      <c r="AZ148" s="14">
        <f t="shared" si="94"/>
        <v>82.77719376991837</v>
      </c>
      <c r="BA148" s="14">
        <f t="shared" si="95"/>
        <v>161.43576827166854</v>
      </c>
      <c r="BB148" s="5">
        <f t="shared" si="96"/>
        <v>3.4047358467347757</v>
      </c>
      <c r="BC148" s="5">
        <f t="shared" si="97"/>
        <v>2.6872745903356634</v>
      </c>
      <c r="BD148" s="5"/>
      <c r="BE148" s="5"/>
      <c r="BF148" s="5"/>
      <c r="BG148" s="5">
        <f t="shared" si="116"/>
        <v>0.77287519309783514</v>
      </c>
      <c r="BH148" s="5">
        <f t="shared" si="117"/>
        <v>2.9870461899949956</v>
      </c>
      <c r="BI148" s="14">
        <f t="shared" si="98"/>
        <v>82.913674473991762</v>
      </c>
      <c r="BJ148" s="14">
        <f t="shared" si="99"/>
        <v>161.50267920874029</v>
      </c>
      <c r="BK148" s="5">
        <f t="shared" si="100"/>
        <v>3.2454722976654931</v>
      </c>
      <c r="BL148" s="5">
        <f t="shared" si="101"/>
        <v>2.7298358011611432</v>
      </c>
      <c r="BM148" s="5"/>
      <c r="BN148" s="5"/>
      <c r="BO148" s="29"/>
      <c r="BP148" s="5">
        <f t="shared" si="118"/>
        <v>81.263697163558817</v>
      </c>
      <c r="BQ148" s="5">
        <f t="shared" si="119"/>
        <v>154.06868017454372</v>
      </c>
      <c r="BR148" s="5">
        <f t="shared" si="102"/>
        <v>5.1708817841378876</v>
      </c>
      <c r="BS148" s="5">
        <f t="shared" si="103"/>
        <v>1.9988380751523256</v>
      </c>
    </row>
    <row r="149" spans="1:71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8">
        <v>4184900</v>
      </c>
      <c r="H149" s="3">
        <v>43992</v>
      </c>
      <c r="I149" s="2">
        <v>147</v>
      </c>
      <c r="J149" s="1">
        <v>87.899590000000003</v>
      </c>
      <c r="K149" s="1">
        <v>153.25344799999999</v>
      </c>
      <c r="L149" s="5">
        <f t="shared" si="104"/>
        <v>85.283001516541603</v>
      </c>
      <c r="M149" s="5">
        <f t="shared" si="105"/>
        <v>157.87531496790905</v>
      </c>
      <c r="N149" s="5">
        <f t="shared" si="80"/>
        <v>2.9767925919317717</v>
      </c>
      <c r="O149" s="5">
        <f t="shared" si="81"/>
        <v>3.0158322884252868</v>
      </c>
      <c r="P149" s="1"/>
      <c r="Q149" s="1"/>
      <c r="R149" s="29"/>
      <c r="S149" s="5">
        <f t="shared" si="106"/>
        <v>84.625718146912149</v>
      </c>
      <c r="T149" s="5">
        <f t="shared" si="107"/>
        <v>158.3988070937053</v>
      </c>
      <c r="U149" s="5">
        <f t="shared" si="82"/>
        <v>3.7245587301236038</v>
      </c>
      <c r="V149" s="5">
        <f t="shared" si="83"/>
        <v>3.3574181598219637</v>
      </c>
      <c r="W149" s="5"/>
      <c r="X149" s="5"/>
      <c r="Y149" s="29"/>
      <c r="Z149" s="5">
        <f t="shared" si="108"/>
        <v>83.740134704491666</v>
      </c>
      <c r="AA149" s="5">
        <f t="shared" si="109"/>
        <v>157.9285819103099</v>
      </c>
      <c r="AB149" s="5">
        <f t="shared" si="84"/>
        <v>4.732053125058191</v>
      </c>
      <c r="AC149" s="5">
        <f t="shared" si="85"/>
        <v>3.0505897069995518</v>
      </c>
      <c r="AD149" s="5"/>
      <c r="AE149" s="5"/>
      <c r="AF149" s="5">
        <f t="shared" si="110"/>
        <v>0.59703031720113575</v>
      </c>
      <c r="AG149" s="5">
        <f t="shared" si="111"/>
        <v>1.6663962561957324</v>
      </c>
      <c r="AH149" s="14">
        <f t="shared" si="86"/>
        <v>84.337165021692797</v>
      </c>
      <c r="AI149" s="14">
        <f t="shared" si="87"/>
        <v>159.59497816650563</v>
      </c>
      <c r="AJ149" s="5">
        <f t="shared" si="88"/>
        <v>4.0528345789863254</v>
      </c>
      <c r="AK149" s="5">
        <f t="shared" si="89"/>
        <v>4.1379363722411222</v>
      </c>
      <c r="AL149" s="5"/>
      <c r="AM149" s="5"/>
      <c r="AN149" s="5"/>
      <c r="AO149" s="5">
        <f t="shared" si="112"/>
        <v>0.76986131165017935</v>
      </c>
      <c r="AP149" s="5">
        <f t="shared" si="113"/>
        <v>1.7292954540386811</v>
      </c>
      <c r="AQ149" s="14">
        <f t="shared" si="90"/>
        <v>84.509996016141841</v>
      </c>
      <c r="AR149" s="14">
        <f t="shared" si="91"/>
        <v>159.65787736434859</v>
      </c>
      <c r="AS149" s="5">
        <f t="shared" si="92"/>
        <v>3.8562113701078267</v>
      </c>
      <c r="AT149" s="5">
        <f t="shared" si="93"/>
        <v>4.1789789710627598</v>
      </c>
      <c r="AU149" s="5"/>
      <c r="AV149" s="5"/>
      <c r="AW149" s="5"/>
      <c r="AX149" s="5">
        <f t="shared" si="114"/>
        <v>1.0697179095824199</v>
      </c>
      <c r="AY149" s="5">
        <f t="shared" si="115"/>
        <v>1.3419013903118653</v>
      </c>
      <c r="AZ149" s="14">
        <f t="shared" si="94"/>
        <v>84.809852614074089</v>
      </c>
      <c r="BA149" s="14">
        <f t="shared" si="95"/>
        <v>159.27048330062178</v>
      </c>
      <c r="BB149" s="5">
        <f t="shared" si="96"/>
        <v>3.5150759928754098</v>
      </c>
      <c r="BC149" s="5">
        <f t="shared" si="97"/>
        <v>3.9261989724510378</v>
      </c>
      <c r="BD149" s="5"/>
      <c r="BE149" s="5"/>
      <c r="BF149" s="5"/>
      <c r="BG149" s="5">
        <f t="shared" si="116"/>
        <v>1.4753663890227513</v>
      </c>
      <c r="BH149" s="5">
        <f t="shared" si="117"/>
        <v>-5.0936513670831518E-2</v>
      </c>
      <c r="BI149" s="14">
        <f t="shared" si="98"/>
        <v>85.215501093514419</v>
      </c>
      <c r="BJ149" s="14">
        <f t="shared" si="99"/>
        <v>157.87764539663908</v>
      </c>
      <c r="BK149" s="5">
        <f t="shared" si="100"/>
        <v>3.0535852402560515</v>
      </c>
      <c r="BL149" s="5">
        <f t="shared" si="101"/>
        <v>3.0173529254879083</v>
      </c>
      <c r="BM149" s="5"/>
      <c r="BN149" s="5"/>
      <c r="BO149" s="29"/>
      <c r="BP149" s="5">
        <f t="shared" si="118"/>
        <v>82.37149237266911</v>
      </c>
      <c r="BQ149" s="5">
        <f t="shared" si="119"/>
        <v>154.85427888090777</v>
      </c>
      <c r="BR149" s="5">
        <f t="shared" si="102"/>
        <v>6.2891051338588646</v>
      </c>
      <c r="BS149" s="5">
        <f t="shared" si="103"/>
        <v>1.0445643486649507</v>
      </c>
    </row>
    <row r="150" spans="1:71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8">
        <v>3612400</v>
      </c>
      <c r="H150" s="3">
        <v>43993</v>
      </c>
      <c r="I150" s="2">
        <v>148</v>
      </c>
      <c r="J150" s="1">
        <v>83.679496999999998</v>
      </c>
      <c r="K150" s="1">
        <v>142.633499</v>
      </c>
      <c r="L150" s="5">
        <f t="shared" si="104"/>
        <v>87.507101727481242</v>
      </c>
      <c r="M150" s="5">
        <f t="shared" si="105"/>
        <v>153.94672804518635</v>
      </c>
      <c r="N150" s="5">
        <f t="shared" si="80"/>
        <v>4.574124922717024</v>
      </c>
      <c r="O150" s="5">
        <f t="shared" si="81"/>
        <v>7.9316774281659788</v>
      </c>
      <c r="P150" s="1"/>
      <c r="Q150" s="1"/>
      <c r="R150" s="29"/>
      <c r="S150" s="5">
        <f t="shared" si="106"/>
        <v>86.753734851419253</v>
      </c>
      <c r="T150" s="5">
        <f t="shared" si="107"/>
        <v>155.05432368279685</v>
      </c>
      <c r="U150" s="5">
        <f t="shared" si="82"/>
        <v>3.6738244870416175</v>
      </c>
      <c r="V150" s="5">
        <f t="shared" si="83"/>
        <v>8.708210041735601</v>
      </c>
      <c r="W150" s="5"/>
      <c r="X150" s="5"/>
      <c r="Y150" s="29"/>
      <c r="Z150" s="5">
        <f t="shared" si="108"/>
        <v>85.611889587470415</v>
      </c>
      <c r="AA150" s="5">
        <f t="shared" si="109"/>
        <v>155.82477165067047</v>
      </c>
      <c r="AB150" s="5">
        <f t="shared" si="84"/>
        <v>2.309278445436183</v>
      </c>
      <c r="AC150" s="5">
        <f t="shared" si="85"/>
        <v>9.2483692422566666</v>
      </c>
      <c r="AD150" s="5"/>
      <c r="AE150" s="5"/>
      <c r="AF150" s="5">
        <f t="shared" si="110"/>
        <v>0.78823900206777775</v>
      </c>
      <c r="AG150" s="5">
        <f t="shared" si="111"/>
        <v>1.1008652788204578</v>
      </c>
      <c r="AH150" s="14">
        <f t="shared" si="86"/>
        <v>86.400128589538198</v>
      </c>
      <c r="AI150" s="14">
        <f t="shared" si="87"/>
        <v>156.92563692949093</v>
      </c>
      <c r="AJ150" s="5">
        <f t="shared" si="88"/>
        <v>3.2512523223439076</v>
      </c>
      <c r="AK150" s="5">
        <f t="shared" si="89"/>
        <v>10.020183217612107</v>
      </c>
      <c r="AL150" s="5"/>
      <c r="AM150" s="5"/>
      <c r="AN150" s="5"/>
      <c r="AO150" s="5">
        <f t="shared" si="112"/>
        <v>1.0453347044823218</v>
      </c>
      <c r="AP150" s="5">
        <f t="shared" si="113"/>
        <v>0.77101902561915314</v>
      </c>
      <c r="AQ150" s="14">
        <f t="shared" si="90"/>
        <v>86.65722429195273</v>
      </c>
      <c r="AR150" s="14">
        <f t="shared" si="91"/>
        <v>156.59579067628962</v>
      </c>
      <c r="AS150" s="5">
        <f t="shared" si="92"/>
        <v>3.5584909072203583</v>
      </c>
      <c r="AT150" s="5">
        <f t="shared" si="93"/>
        <v>9.7889288099772589</v>
      </c>
      <c r="AU150" s="5"/>
      <c r="AV150" s="5"/>
      <c r="AW150" s="5"/>
      <c r="AX150" s="5">
        <f t="shared" si="114"/>
        <v>1.430634547610768</v>
      </c>
      <c r="AY150" s="5">
        <f t="shared" si="115"/>
        <v>-0.208668852166218</v>
      </c>
      <c r="AZ150" s="14">
        <f t="shared" si="94"/>
        <v>87.04252413508118</v>
      </c>
      <c r="BA150" s="14">
        <f t="shared" si="95"/>
        <v>155.61610279850424</v>
      </c>
      <c r="BB150" s="5">
        <f t="shared" si="96"/>
        <v>4.0189380381686357</v>
      </c>
      <c r="BC150" s="5">
        <f t="shared" si="97"/>
        <v>9.1020720164091635</v>
      </c>
      <c r="BD150" s="5"/>
      <c r="BE150" s="5"/>
      <c r="BF150" s="5"/>
      <c r="BG150" s="5">
        <f t="shared" si="116"/>
        <v>1.8122966088853494</v>
      </c>
      <c r="BH150" s="5">
        <f t="shared" si="117"/>
        <v>-1.7958791977441411</v>
      </c>
      <c r="BI150" s="14">
        <f t="shared" si="98"/>
        <v>87.424186196355762</v>
      </c>
      <c r="BJ150" s="14">
        <f t="shared" si="99"/>
        <v>154.02889245292633</v>
      </c>
      <c r="BK150" s="5">
        <f t="shared" si="100"/>
        <v>4.4750378893359803</v>
      </c>
      <c r="BL150" s="5">
        <f t="shared" si="101"/>
        <v>7.9892826950324816</v>
      </c>
      <c r="BM150" s="5"/>
      <c r="BN150" s="5"/>
      <c r="BO150" s="29"/>
      <c r="BP150" s="5">
        <f t="shared" si="118"/>
        <v>83.753516779501837</v>
      </c>
      <c r="BQ150" s="5">
        <f t="shared" si="119"/>
        <v>154.45407116068083</v>
      </c>
      <c r="BR150" s="5">
        <f t="shared" si="102"/>
        <v>8.8456291153182848E-2</v>
      </c>
      <c r="BS150" s="5">
        <f t="shared" si="103"/>
        <v>8.2873744551978117</v>
      </c>
    </row>
    <row r="151" spans="1:71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8">
        <v>3314000</v>
      </c>
      <c r="H151" s="3">
        <v>43994</v>
      </c>
      <c r="I151" s="2">
        <v>149</v>
      </c>
      <c r="J151" s="1">
        <v>84.401947000000007</v>
      </c>
      <c r="K151" s="1">
        <v>143.69747899999999</v>
      </c>
      <c r="L151" s="5">
        <f t="shared" si="104"/>
        <v>84.253637709122188</v>
      </c>
      <c r="M151" s="5">
        <f t="shared" si="105"/>
        <v>144.33048335677796</v>
      </c>
      <c r="N151" s="5">
        <f t="shared" si="80"/>
        <v>0.17571785503694479</v>
      </c>
      <c r="O151" s="5">
        <f t="shared" si="81"/>
        <v>0.44051180381388177</v>
      </c>
      <c r="P151" s="1"/>
      <c r="Q151" s="1"/>
      <c r="R151" s="29"/>
      <c r="S151" s="5">
        <f t="shared" si="106"/>
        <v>84.755480247996729</v>
      </c>
      <c r="T151" s="5">
        <f t="shared" si="107"/>
        <v>146.98078763897888</v>
      </c>
      <c r="U151" s="5">
        <f t="shared" si="82"/>
        <v>0.41886859315783598</v>
      </c>
      <c r="V151" s="5">
        <f t="shared" si="83"/>
        <v>2.2848756024306418</v>
      </c>
      <c r="W151" s="5"/>
      <c r="X151" s="5"/>
      <c r="Y151" s="29"/>
      <c r="Z151" s="5">
        <f t="shared" si="108"/>
        <v>84.742312923108727</v>
      </c>
      <c r="AA151" s="5">
        <f t="shared" si="109"/>
        <v>149.88869895786877</v>
      </c>
      <c r="AB151" s="5">
        <f t="shared" si="84"/>
        <v>0.40326785720798641</v>
      </c>
      <c r="AC151" s="5">
        <f t="shared" si="85"/>
        <v>4.3085097949900586</v>
      </c>
      <c r="AD151" s="5"/>
      <c r="AE151" s="5"/>
      <c r="AF151" s="5">
        <f t="shared" si="110"/>
        <v>0.53956665210335786</v>
      </c>
      <c r="AG151" s="5">
        <f t="shared" si="111"/>
        <v>4.5324583077133829E-2</v>
      </c>
      <c r="AH151" s="14">
        <f t="shared" si="86"/>
        <v>85.281879575212088</v>
      </c>
      <c r="AI151" s="14">
        <f t="shared" si="87"/>
        <v>149.9340235409459</v>
      </c>
      <c r="AJ151" s="5">
        <f t="shared" si="88"/>
        <v>1.0425500909500118</v>
      </c>
      <c r="AK151" s="5">
        <f t="shared" si="89"/>
        <v>4.3400514639132357</v>
      </c>
      <c r="AL151" s="5"/>
      <c r="AM151" s="5"/>
      <c r="AN151" s="5"/>
      <c r="AO151" s="5">
        <f t="shared" si="112"/>
        <v>0.5666068622713194</v>
      </c>
      <c r="AP151" s="5">
        <f t="shared" si="113"/>
        <v>-0.90575390398606048</v>
      </c>
      <c r="AQ151" s="14">
        <f t="shared" si="90"/>
        <v>85.308919785380041</v>
      </c>
      <c r="AR151" s="14">
        <f t="shared" si="91"/>
        <v>148.9829450538827</v>
      </c>
      <c r="AS151" s="5">
        <f t="shared" si="92"/>
        <v>1.0745875155937272</v>
      </c>
      <c r="AT151" s="5">
        <f t="shared" si="93"/>
        <v>3.6781898267559137</v>
      </c>
      <c r="AU151" s="5"/>
      <c r="AV151" s="5"/>
      <c r="AW151" s="5"/>
      <c r="AX151" s="5">
        <f t="shared" si="114"/>
        <v>0.39553950222316298</v>
      </c>
      <c r="AY151" s="5">
        <f t="shared" si="115"/>
        <v>-2.7860005804521855</v>
      </c>
      <c r="AZ151" s="14">
        <f t="shared" si="94"/>
        <v>85.137852425331886</v>
      </c>
      <c r="BA151" s="14">
        <f t="shared" si="95"/>
        <v>147.10269837741657</v>
      </c>
      <c r="BB151" s="5">
        <f t="shared" si="96"/>
        <v>0.87190574564811729</v>
      </c>
      <c r="BC151" s="5">
        <f t="shared" si="97"/>
        <v>2.3697140695255943</v>
      </c>
      <c r="BD151" s="5"/>
      <c r="BE151" s="5"/>
      <c r="BF151" s="5"/>
      <c r="BG151" s="5">
        <f t="shared" si="116"/>
        <v>-0.46729567337463213</v>
      </c>
      <c r="BH151" s="5">
        <f t="shared" si="117"/>
        <v>-5.3150436685430673</v>
      </c>
      <c r="BI151" s="14">
        <f t="shared" si="98"/>
        <v>84.275017249734091</v>
      </c>
      <c r="BJ151" s="14">
        <f t="shared" si="99"/>
        <v>144.5736552893257</v>
      </c>
      <c r="BK151" s="5">
        <f t="shared" si="100"/>
        <v>0.15038723012623828</v>
      </c>
      <c r="BL151" s="5">
        <f t="shared" si="101"/>
        <v>0.60973671592785061</v>
      </c>
      <c r="BM151" s="5"/>
      <c r="BN151" s="5"/>
      <c r="BO151" s="29"/>
      <c r="BP151" s="5">
        <f t="shared" si="118"/>
        <v>83.735011834626377</v>
      </c>
      <c r="BQ151" s="5">
        <f t="shared" si="119"/>
        <v>151.49892812051061</v>
      </c>
      <c r="BR151" s="5">
        <f t="shared" si="102"/>
        <v>0.79018931325556974</v>
      </c>
      <c r="BS151" s="5">
        <f t="shared" si="103"/>
        <v>5.4290786274062786</v>
      </c>
    </row>
    <row r="152" spans="1:71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8">
        <v>3804500</v>
      </c>
      <c r="H152" s="3">
        <v>43997</v>
      </c>
      <c r="I152" s="2">
        <v>150</v>
      </c>
      <c r="J152" s="1">
        <v>85.445755000000005</v>
      </c>
      <c r="K152" s="1">
        <v>145.80557300000001</v>
      </c>
      <c r="L152" s="5">
        <f t="shared" si="104"/>
        <v>84.379700606368331</v>
      </c>
      <c r="M152" s="5">
        <f t="shared" si="105"/>
        <v>143.79242965351668</v>
      </c>
      <c r="N152" s="5">
        <f t="shared" si="80"/>
        <v>1.2476388015199518</v>
      </c>
      <c r="O152" s="5">
        <f t="shared" si="81"/>
        <v>1.380703977949685</v>
      </c>
      <c r="P152" s="1"/>
      <c r="Q152" s="1"/>
      <c r="R152" s="29"/>
      <c r="S152" s="5">
        <f t="shared" si="106"/>
        <v>84.52568363679886</v>
      </c>
      <c r="T152" s="5">
        <f t="shared" si="107"/>
        <v>144.84663702364259</v>
      </c>
      <c r="U152" s="5">
        <f t="shared" si="82"/>
        <v>1.0767900209918511</v>
      </c>
      <c r="V152" s="5">
        <f t="shared" si="83"/>
        <v>0.65768129202950532</v>
      </c>
      <c r="W152" s="5"/>
      <c r="X152" s="5"/>
      <c r="Y152" s="29"/>
      <c r="Z152" s="5">
        <f t="shared" si="108"/>
        <v>84.589148257709809</v>
      </c>
      <c r="AA152" s="5">
        <f t="shared" si="109"/>
        <v>147.10264997682782</v>
      </c>
      <c r="AB152" s="5">
        <f t="shared" si="84"/>
        <v>1.0025152709929201</v>
      </c>
      <c r="AC152" s="5">
        <f t="shared" si="85"/>
        <v>0.88959355266057649</v>
      </c>
      <c r="AD152" s="5"/>
      <c r="AE152" s="5"/>
      <c r="AF152" s="5">
        <f t="shared" si="110"/>
        <v>0.43565695447801639</v>
      </c>
      <c r="AG152" s="5">
        <f t="shared" si="111"/>
        <v>-0.37938145154057862</v>
      </c>
      <c r="AH152" s="14">
        <f t="shared" si="86"/>
        <v>85.024805212187829</v>
      </c>
      <c r="AI152" s="14">
        <f t="shared" si="87"/>
        <v>146.72326852528724</v>
      </c>
      <c r="AJ152" s="5">
        <f t="shared" si="88"/>
        <v>0.49265149311651191</v>
      </c>
      <c r="AK152" s="5">
        <f t="shared" si="89"/>
        <v>0.62939674143129554</v>
      </c>
      <c r="AL152" s="5"/>
      <c r="AM152" s="5"/>
      <c r="AN152" s="5"/>
      <c r="AO152" s="5">
        <f t="shared" si="112"/>
        <v>0.38666398035375993</v>
      </c>
      <c r="AP152" s="5">
        <f t="shared" si="113"/>
        <v>-1.3758276732497827</v>
      </c>
      <c r="AQ152" s="14">
        <f t="shared" si="90"/>
        <v>84.975812238063568</v>
      </c>
      <c r="AR152" s="14">
        <f t="shared" si="91"/>
        <v>145.72682230357805</v>
      </c>
      <c r="AS152" s="5">
        <f t="shared" si="92"/>
        <v>0.54998959507869882</v>
      </c>
      <c r="AT152" s="5">
        <f t="shared" si="93"/>
        <v>5.4010758849363787E-2</v>
      </c>
      <c r="AU152" s="5"/>
      <c r="AV152" s="5"/>
      <c r="AW152" s="5"/>
      <c r="AX152" s="5">
        <f t="shared" si="114"/>
        <v>0.14862262679322635</v>
      </c>
      <c r="AY152" s="5">
        <f t="shared" si="115"/>
        <v>-2.7860223607171291</v>
      </c>
      <c r="AZ152" s="14">
        <f t="shared" si="94"/>
        <v>84.737770884503036</v>
      </c>
      <c r="BA152" s="14">
        <f t="shared" si="95"/>
        <v>144.31662761611068</v>
      </c>
      <c r="BB152" s="5">
        <f t="shared" si="96"/>
        <v>0.8285772833266789</v>
      </c>
      <c r="BC152" s="5">
        <f t="shared" si="97"/>
        <v>1.0211855097536842</v>
      </c>
      <c r="BD152" s="5"/>
      <c r="BE152" s="5"/>
      <c r="BF152" s="5"/>
      <c r="BG152" s="5">
        <f t="shared" si="116"/>
        <v>-0.20028431659527557</v>
      </c>
      <c r="BH152" s="5">
        <f t="shared" si="117"/>
        <v>-3.1653981841662668</v>
      </c>
      <c r="BI152" s="14">
        <f t="shared" si="98"/>
        <v>84.388863941114536</v>
      </c>
      <c r="BJ152" s="14">
        <f t="shared" si="99"/>
        <v>143.93725179266156</v>
      </c>
      <c r="BK152" s="5">
        <f t="shared" si="100"/>
        <v>1.2369146470593759</v>
      </c>
      <c r="BL152" s="5">
        <f t="shared" si="101"/>
        <v>1.2813784609854753</v>
      </c>
      <c r="BM152" s="5"/>
      <c r="BN152" s="5"/>
      <c r="BO152" s="29"/>
      <c r="BP152" s="5">
        <f t="shared" si="118"/>
        <v>83.901745625969781</v>
      </c>
      <c r="BQ152" s="5">
        <f t="shared" si="119"/>
        <v>149.54856584038293</v>
      </c>
      <c r="BR152" s="5">
        <f t="shared" si="102"/>
        <v>1.8070053615071042</v>
      </c>
      <c r="BS152" s="5">
        <f t="shared" si="103"/>
        <v>2.5671123286782218</v>
      </c>
    </row>
    <row r="153" spans="1:71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8">
        <v>3507600</v>
      </c>
      <c r="H153" s="3">
        <v>43998</v>
      </c>
      <c r="I153" s="2">
        <v>151</v>
      </c>
      <c r="J153" s="1">
        <v>87.710257999999996</v>
      </c>
      <c r="K153" s="1">
        <v>148.27162200000001</v>
      </c>
      <c r="L153" s="5">
        <f t="shared" si="104"/>
        <v>85.285846840955259</v>
      </c>
      <c r="M153" s="5">
        <f t="shared" si="105"/>
        <v>145.50360149802751</v>
      </c>
      <c r="N153" s="5">
        <f t="shared" si="80"/>
        <v>2.7641135875403964</v>
      </c>
      <c r="O153" s="5">
        <f t="shared" si="81"/>
        <v>1.8668579089075461</v>
      </c>
      <c r="P153" s="1"/>
      <c r="Q153" s="1"/>
      <c r="R153" s="29"/>
      <c r="S153" s="5">
        <f t="shared" si="106"/>
        <v>85.123730022879613</v>
      </c>
      <c r="T153" s="5">
        <f t="shared" si="107"/>
        <v>145.4699454082749</v>
      </c>
      <c r="U153" s="5">
        <f t="shared" si="82"/>
        <v>2.9489458087335501</v>
      </c>
      <c r="V153" s="5">
        <f t="shared" si="83"/>
        <v>1.8895568510912439</v>
      </c>
      <c r="W153" s="5"/>
      <c r="X153" s="5"/>
      <c r="Y153" s="29"/>
      <c r="Z153" s="5">
        <f t="shared" si="108"/>
        <v>84.974621291740405</v>
      </c>
      <c r="AA153" s="5">
        <f t="shared" si="109"/>
        <v>146.51896533725531</v>
      </c>
      <c r="AB153" s="5">
        <f t="shared" si="84"/>
        <v>3.1189472823801192</v>
      </c>
      <c r="AC153" s="5">
        <f t="shared" si="85"/>
        <v>1.18205806283329</v>
      </c>
      <c r="AD153" s="5"/>
      <c r="AE153" s="5"/>
      <c r="AF153" s="5">
        <f t="shared" si="110"/>
        <v>0.42812936641090338</v>
      </c>
      <c r="AG153" s="5">
        <f t="shared" si="111"/>
        <v>-0.41002692974536836</v>
      </c>
      <c r="AH153" s="14">
        <f t="shared" si="86"/>
        <v>85.402750658151305</v>
      </c>
      <c r="AI153" s="14">
        <f t="shared" si="87"/>
        <v>146.10893840750995</v>
      </c>
      <c r="AJ153" s="5">
        <f t="shared" si="88"/>
        <v>2.6308294998387658</v>
      </c>
      <c r="AK153" s="5">
        <f t="shared" si="89"/>
        <v>1.4585957604821067</v>
      </c>
      <c r="AL153" s="5"/>
      <c r="AM153" s="5"/>
      <c r="AN153" s="5"/>
      <c r="AO153" s="5">
        <f t="shared" si="112"/>
        <v>0.38636624377296902</v>
      </c>
      <c r="AP153" s="5">
        <f t="shared" si="113"/>
        <v>-1.1777919148304647</v>
      </c>
      <c r="AQ153" s="14">
        <f t="shared" si="90"/>
        <v>85.360987535513374</v>
      </c>
      <c r="AR153" s="14">
        <f t="shared" si="91"/>
        <v>145.34117342242484</v>
      </c>
      <c r="AS153" s="5">
        <f t="shared" si="92"/>
        <v>2.6784443667770561</v>
      </c>
      <c r="AT153" s="5">
        <f t="shared" si="93"/>
        <v>1.9764055576158484</v>
      </c>
      <c r="AU153" s="5"/>
      <c r="AV153" s="5"/>
      <c r="AW153" s="5"/>
      <c r="AX153" s="5">
        <f t="shared" si="114"/>
        <v>0.25520531005004282</v>
      </c>
      <c r="AY153" s="5">
        <f t="shared" si="115"/>
        <v>-1.7949703862020507</v>
      </c>
      <c r="AZ153" s="14">
        <f t="shared" si="94"/>
        <v>85.22982660179045</v>
      </c>
      <c r="BA153" s="14">
        <f t="shared" si="95"/>
        <v>144.72399495105327</v>
      </c>
      <c r="BB153" s="5">
        <f t="shared" si="96"/>
        <v>2.8279832425182772</v>
      </c>
      <c r="BC153" s="5">
        <f t="shared" si="97"/>
        <v>2.3926541040649956</v>
      </c>
      <c r="BD153" s="5"/>
      <c r="BE153" s="5"/>
      <c r="BF153" s="5"/>
      <c r="BG153" s="5">
        <f t="shared" si="116"/>
        <v>0.29760943143671548</v>
      </c>
      <c r="BH153" s="5">
        <f t="shared" si="117"/>
        <v>-0.97094167126157394</v>
      </c>
      <c r="BI153" s="14">
        <f t="shared" si="98"/>
        <v>85.272230723177117</v>
      </c>
      <c r="BJ153" s="14">
        <f t="shared" si="99"/>
        <v>145.54802366599372</v>
      </c>
      <c r="BK153" s="5">
        <f t="shared" si="100"/>
        <v>2.7796375616896252</v>
      </c>
      <c r="BL153" s="5">
        <f t="shared" si="101"/>
        <v>1.8368979156417962</v>
      </c>
      <c r="BM153" s="5"/>
      <c r="BN153" s="5"/>
      <c r="BO153" s="29"/>
      <c r="BP153" s="5">
        <f t="shared" si="118"/>
        <v>84.287747969477337</v>
      </c>
      <c r="BQ153" s="5">
        <f t="shared" si="119"/>
        <v>148.6128176302872</v>
      </c>
      <c r="BR153" s="5">
        <f t="shared" si="102"/>
        <v>3.9020635767855785</v>
      </c>
      <c r="BS153" s="5">
        <f t="shared" si="103"/>
        <v>0.23011526122455758</v>
      </c>
    </row>
    <row r="154" spans="1:71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8">
        <v>2581600</v>
      </c>
      <c r="H154" s="3">
        <v>43999</v>
      </c>
      <c r="I154" s="2">
        <v>152</v>
      </c>
      <c r="J154" s="1">
        <v>87.588195999999996</v>
      </c>
      <c r="K154" s="1">
        <v>147.50595100000001</v>
      </c>
      <c r="L154" s="5">
        <f t="shared" si="104"/>
        <v>87.346596326143285</v>
      </c>
      <c r="M154" s="5">
        <f t="shared" si="105"/>
        <v>147.85641892470412</v>
      </c>
      <c r="N154" s="5">
        <f t="shared" si="80"/>
        <v>0.27583588301865658</v>
      </c>
      <c r="O154" s="5">
        <f t="shared" si="81"/>
        <v>0.23759578669751794</v>
      </c>
      <c r="P154" s="1"/>
      <c r="Q154" s="1"/>
      <c r="R154" s="29"/>
      <c r="S154" s="5">
        <f t="shared" si="106"/>
        <v>86.804973208007851</v>
      </c>
      <c r="T154" s="5">
        <f t="shared" si="107"/>
        <v>147.29103519289623</v>
      </c>
      <c r="U154" s="5">
        <f t="shared" si="82"/>
        <v>0.89421043903238406</v>
      </c>
      <c r="V154" s="5">
        <f t="shared" si="83"/>
        <v>0.14569975356708073</v>
      </c>
      <c r="W154" s="5"/>
      <c r="X154" s="5"/>
      <c r="Y154" s="29"/>
      <c r="Z154" s="5">
        <f t="shared" si="108"/>
        <v>86.205657810457225</v>
      </c>
      <c r="AA154" s="5">
        <f t="shared" si="109"/>
        <v>147.30766083549042</v>
      </c>
      <c r="AB154" s="5">
        <f t="shared" si="84"/>
        <v>1.5784526370913852</v>
      </c>
      <c r="AC154" s="5">
        <f t="shared" si="85"/>
        <v>0.13442858621316672</v>
      </c>
      <c r="AD154" s="5"/>
      <c r="AE154" s="5"/>
      <c r="AF154" s="5">
        <f t="shared" si="110"/>
        <v>0.54856543925679091</v>
      </c>
      <c r="AG154" s="5">
        <f t="shared" si="111"/>
        <v>-0.23021856554829595</v>
      </c>
      <c r="AH154" s="14">
        <f t="shared" si="86"/>
        <v>86.754223249714016</v>
      </c>
      <c r="AI154" s="14">
        <f t="shared" si="87"/>
        <v>147.07744226994214</v>
      </c>
      <c r="AJ154" s="5">
        <f t="shared" si="88"/>
        <v>0.95215198893465069</v>
      </c>
      <c r="AK154" s="5">
        <f t="shared" si="89"/>
        <v>0.29050267270767327</v>
      </c>
      <c r="AL154" s="5"/>
      <c r="AM154" s="5"/>
      <c r="AN154" s="5"/>
      <c r="AO154" s="5">
        <f t="shared" si="112"/>
        <v>0.59753381250893178</v>
      </c>
      <c r="AP154" s="5">
        <f t="shared" si="113"/>
        <v>-0.68617006156407001</v>
      </c>
      <c r="AQ154" s="14">
        <f t="shared" si="90"/>
        <v>86.803191622966153</v>
      </c>
      <c r="AR154" s="14">
        <f t="shared" si="91"/>
        <v>146.62149077392635</v>
      </c>
      <c r="AS154" s="5">
        <f t="shared" si="92"/>
        <v>0.89624448599654127</v>
      </c>
      <c r="AT154" s="5">
        <f t="shared" si="93"/>
        <v>0.59960985985823478</v>
      </c>
      <c r="AU154" s="5"/>
      <c r="AV154" s="5"/>
      <c r="AW154" s="5"/>
      <c r="AX154" s="5">
        <f t="shared" si="114"/>
        <v>0.69432935395009265</v>
      </c>
      <c r="AY154" s="5">
        <f t="shared" si="115"/>
        <v>-0.63232073820532664</v>
      </c>
      <c r="AZ154" s="14">
        <f t="shared" si="94"/>
        <v>86.899987164407321</v>
      </c>
      <c r="BA154" s="14">
        <f t="shared" si="95"/>
        <v>146.6753400972851</v>
      </c>
      <c r="BB154" s="5">
        <f t="shared" si="96"/>
        <v>0.78573240119327892</v>
      </c>
      <c r="BC154" s="5">
        <f t="shared" si="97"/>
        <v>0.56310331690611526</v>
      </c>
      <c r="BD154" s="5"/>
      <c r="BE154" s="5"/>
      <c r="BF154" s="5"/>
      <c r="BG154" s="5">
        <f t="shared" si="116"/>
        <v>1.0910224556248045</v>
      </c>
      <c r="BH154" s="5">
        <f t="shared" si="117"/>
        <v>0.52474992281061095</v>
      </c>
      <c r="BI154" s="14">
        <f t="shared" si="98"/>
        <v>87.296680266082035</v>
      </c>
      <c r="BJ154" s="14">
        <f t="shared" si="99"/>
        <v>147.83241075830102</v>
      </c>
      <c r="BK154" s="5">
        <f t="shared" si="100"/>
        <v>0.33282536600932106</v>
      </c>
      <c r="BL154" s="5">
        <f t="shared" si="101"/>
        <v>0.22131972038267997</v>
      </c>
      <c r="BM154" s="5"/>
      <c r="BN154" s="5"/>
      <c r="BO154" s="29"/>
      <c r="BP154" s="5">
        <f t="shared" si="118"/>
        <v>85.143375477108009</v>
      </c>
      <c r="BQ154" s="5">
        <f t="shared" si="119"/>
        <v>148.5275187227154</v>
      </c>
      <c r="BR154" s="5">
        <f t="shared" si="102"/>
        <v>2.7912671279266759</v>
      </c>
      <c r="BS154" s="5">
        <f t="shared" si="103"/>
        <v>0.69256034471137295</v>
      </c>
    </row>
    <row r="155" spans="1:71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8">
        <v>5265900</v>
      </c>
      <c r="H155" s="3">
        <v>44000</v>
      </c>
      <c r="I155" s="2">
        <v>153</v>
      </c>
      <c r="J155" s="1">
        <v>87.623076999999995</v>
      </c>
      <c r="K155" s="1">
        <v>147.39656099999999</v>
      </c>
      <c r="L155" s="5">
        <f t="shared" si="104"/>
        <v>87.551956048921483</v>
      </c>
      <c r="M155" s="5">
        <f t="shared" si="105"/>
        <v>147.55852118870561</v>
      </c>
      <c r="N155" s="5">
        <f t="shared" si="80"/>
        <v>8.1166918023790086E-2</v>
      </c>
      <c r="O155" s="5">
        <f t="shared" si="81"/>
        <v>0.10988057496512459</v>
      </c>
      <c r="P155" s="1"/>
      <c r="Q155" s="1"/>
      <c r="R155" s="29"/>
      <c r="S155" s="5">
        <f t="shared" si="106"/>
        <v>87.314068022802743</v>
      </c>
      <c r="T155" s="5">
        <f t="shared" si="107"/>
        <v>147.43073046751368</v>
      </c>
      <c r="U155" s="5">
        <f t="shared" si="82"/>
        <v>0.35265707137544544</v>
      </c>
      <c r="V155" s="5">
        <f t="shared" si="83"/>
        <v>2.3181997790092335E-2</v>
      </c>
      <c r="W155" s="5"/>
      <c r="X155" s="5"/>
      <c r="Y155" s="29"/>
      <c r="Z155" s="5">
        <f t="shared" si="108"/>
        <v>86.827799995751477</v>
      </c>
      <c r="AA155" s="5">
        <f t="shared" si="109"/>
        <v>147.39689140951975</v>
      </c>
      <c r="AB155" s="5">
        <f t="shared" si="84"/>
        <v>0.90761136389734232</v>
      </c>
      <c r="AC155" s="5">
        <f t="shared" si="85"/>
        <v>2.2416365586849936E-4</v>
      </c>
      <c r="AD155" s="5"/>
      <c r="AE155" s="5"/>
      <c r="AF155" s="5">
        <f t="shared" si="110"/>
        <v>0.55960195116240996</v>
      </c>
      <c r="AG155" s="5">
        <f t="shared" si="111"/>
        <v>-0.18230119461165212</v>
      </c>
      <c r="AH155" s="14">
        <f t="shared" si="86"/>
        <v>87.387401946913883</v>
      </c>
      <c r="AI155" s="14">
        <f t="shared" si="87"/>
        <v>147.2145902149081</v>
      </c>
      <c r="AJ155" s="5">
        <f t="shared" si="88"/>
        <v>0.26896459375206838</v>
      </c>
      <c r="AK155" s="5">
        <f t="shared" si="89"/>
        <v>0.12345660160408471</v>
      </c>
      <c r="AL155" s="5"/>
      <c r="AM155" s="5"/>
      <c r="AN155" s="5"/>
      <c r="AO155" s="5">
        <f t="shared" si="112"/>
        <v>0.60368590570526171</v>
      </c>
      <c r="AP155" s="5">
        <f t="shared" si="113"/>
        <v>-0.49231990266572012</v>
      </c>
      <c r="AQ155" s="14">
        <f t="shared" si="90"/>
        <v>87.431485901456739</v>
      </c>
      <c r="AR155" s="14">
        <f t="shared" si="91"/>
        <v>146.90457150685404</v>
      </c>
      <c r="AS155" s="5">
        <f t="shared" si="92"/>
        <v>0.21865369843523763</v>
      </c>
      <c r="AT155" s="5">
        <f t="shared" si="93"/>
        <v>0.33378627683582862</v>
      </c>
      <c r="AU155" s="5"/>
      <c r="AV155" s="5"/>
      <c r="AW155" s="5"/>
      <c r="AX155" s="5">
        <f t="shared" si="114"/>
        <v>0.66184512805496398</v>
      </c>
      <c r="AY155" s="5">
        <f t="shared" si="115"/>
        <v>-0.30762264769973141</v>
      </c>
      <c r="AZ155" s="14">
        <f t="shared" si="94"/>
        <v>87.48964512380644</v>
      </c>
      <c r="BA155" s="14">
        <f t="shared" si="95"/>
        <v>147.08926876182002</v>
      </c>
      <c r="BB155" s="5">
        <f t="shared" si="96"/>
        <v>0.152279377490424</v>
      </c>
      <c r="BC155" s="5">
        <f t="shared" si="97"/>
        <v>0.2084799238836845</v>
      </c>
      <c r="BD155" s="5"/>
      <c r="BE155" s="5"/>
      <c r="BF155" s="5"/>
      <c r="BG155" s="5">
        <f t="shared" si="116"/>
        <v>0.69247422584383422</v>
      </c>
      <c r="BH155" s="5">
        <f t="shared" si="117"/>
        <v>0.15455847634652176</v>
      </c>
      <c r="BI155" s="14">
        <f t="shared" si="98"/>
        <v>87.520274221595315</v>
      </c>
      <c r="BJ155" s="14">
        <f t="shared" si="99"/>
        <v>147.55144988586628</v>
      </c>
      <c r="BK155" s="5">
        <f t="shared" si="100"/>
        <v>0.11732386253073479</v>
      </c>
      <c r="BL155" s="5">
        <f t="shared" si="101"/>
        <v>0.10508310697037559</v>
      </c>
      <c r="BM155" s="5"/>
      <c r="BN155" s="5"/>
      <c r="BO155" s="29"/>
      <c r="BP155" s="5">
        <f t="shared" si="118"/>
        <v>85.754580607831002</v>
      </c>
      <c r="BQ155" s="5">
        <f t="shared" si="119"/>
        <v>148.27212679203654</v>
      </c>
      <c r="BR155" s="5">
        <f t="shared" si="102"/>
        <v>2.1324249913855375</v>
      </c>
      <c r="BS155" s="5">
        <f t="shared" si="103"/>
        <v>0.59402050230775305</v>
      </c>
    </row>
    <row r="156" spans="1:71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8">
        <v>2529900</v>
      </c>
      <c r="H156" s="3">
        <v>44001</v>
      </c>
      <c r="I156" s="2">
        <v>154</v>
      </c>
      <c r="J156" s="1">
        <v>87.122337000000002</v>
      </c>
      <c r="K156" s="1">
        <v>144.55264299999999</v>
      </c>
      <c r="L156" s="5">
        <f t="shared" si="104"/>
        <v>87.612408857338224</v>
      </c>
      <c r="M156" s="5">
        <f t="shared" si="105"/>
        <v>147.42085502830582</v>
      </c>
      <c r="N156" s="5">
        <f t="shared" si="80"/>
        <v>0.56250999940258961</v>
      </c>
      <c r="O156" s="5">
        <f t="shared" si="81"/>
        <v>1.9841989525614099</v>
      </c>
      <c r="P156" s="1"/>
      <c r="Q156" s="1"/>
      <c r="R156" s="29"/>
      <c r="S156" s="5">
        <f t="shared" si="106"/>
        <v>87.514923857980961</v>
      </c>
      <c r="T156" s="5">
        <f t="shared" si="107"/>
        <v>147.40852031362977</v>
      </c>
      <c r="U156" s="5">
        <f t="shared" si="82"/>
        <v>0.45061561879470569</v>
      </c>
      <c r="V156" s="5">
        <f t="shared" si="83"/>
        <v>1.9756659265163186</v>
      </c>
      <c r="W156" s="5"/>
      <c r="X156" s="5"/>
      <c r="Y156" s="29"/>
      <c r="Z156" s="5">
        <f t="shared" si="108"/>
        <v>87.185674647663319</v>
      </c>
      <c r="AA156" s="5">
        <f t="shared" si="109"/>
        <v>147.39674272523587</v>
      </c>
      <c r="AB156" s="5">
        <f t="shared" si="84"/>
        <v>7.2699665601621083E-2</v>
      </c>
      <c r="AC156" s="5">
        <f t="shared" si="85"/>
        <v>1.9675183145809922</v>
      </c>
      <c r="AD156" s="5"/>
      <c r="AE156" s="5"/>
      <c r="AF156" s="5">
        <f t="shared" si="110"/>
        <v>0.5293428562748248</v>
      </c>
      <c r="AG156" s="5">
        <f t="shared" si="111"/>
        <v>-0.15497831806248719</v>
      </c>
      <c r="AH156" s="14">
        <f t="shared" si="86"/>
        <v>87.715017503938142</v>
      </c>
      <c r="AI156" s="14">
        <f t="shared" si="87"/>
        <v>147.24176440717338</v>
      </c>
      <c r="AJ156" s="5">
        <f t="shared" si="88"/>
        <v>0.68028536004278739</v>
      </c>
      <c r="AK156" s="5">
        <f t="shared" si="89"/>
        <v>1.8603059420874017</v>
      </c>
      <c r="AL156" s="5"/>
      <c r="AM156" s="5"/>
      <c r="AN156" s="5"/>
      <c r="AO156" s="5">
        <f t="shared" si="112"/>
        <v>0.54223309225690697</v>
      </c>
      <c r="AP156" s="5">
        <f t="shared" si="113"/>
        <v>-0.36927709807026154</v>
      </c>
      <c r="AQ156" s="14">
        <f t="shared" si="90"/>
        <v>87.727907739920227</v>
      </c>
      <c r="AR156" s="14">
        <f t="shared" si="91"/>
        <v>147.02746562716561</v>
      </c>
      <c r="AS156" s="5">
        <f t="shared" si="92"/>
        <v>0.69508091813494954</v>
      </c>
      <c r="AT156" s="5">
        <f t="shared" si="93"/>
        <v>1.7120562971412585</v>
      </c>
      <c r="AU156" s="5"/>
      <c r="AV156" s="5"/>
      <c r="AW156" s="5"/>
      <c r="AX156" s="5">
        <f t="shared" si="114"/>
        <v>0.5250584137905594</v>
      </c>
      <c r="AY156" s="5">
        <f t="shared" si="115"/>
        <v>-0.1692593641626009</v>
      </c>
      <c r="AZ156" s="14">
        <f t="shared" si="94"/>
        <v>87.71073306145388</v>
      </c>
      <c r="BA156" s="14">
        <f t="shared" si="95"/>
        <v>147.22748336107327</v>
      </c>
      <c r="BB156" s="5">
        <f t="shared" si="96"/>
        <v>0.6753676286873227</v>
      </c>
      <c r="BC156" s="5">
        <f t="shared" si="97"/>
        <v>1.8504264644080424</v>
      </c>
      <c r="BD156" s="5"/>
      <c r="BE156" s="5"/>
      <c r="BF156" s="5"/>
      <c r="BG156" s="5">
        <f t="shared" si="116"/>
        <v>0.4080645880016413</v>
      </c>
      <c r="BH156" s="5">
        <f t="shared" si="117"/>
        <v>2.3057389810675323E-2</v>
      </c>
      <c r="BI156" s="14">
        <f t="shared" si="98"/>
        <v>87.593739235664955</v>
      </c>
      <c r="BJ156" s="14">
        <f t="shared" si="99"/>
        <v>147.41980011504654</v>
      </c>
      <c r="BK156" s="5">
        <f t="shared" si="100"/>
        <v>0.54108079729880709</v>
      </c>
      <c r="BL156" s="5">
        <f t="shared" si="101"/>
        <v>1.9834691746497868</v>
      </c>
      <c r="BM156" s="5"/>
      <c r="BN156" s="5"/>
      <c r="BO156" s="29"/>
      <c r="BP156" s="5">
        <f t="shared" si="118"/>
        <v>86.221704705873236</v>
      </c>
      <c r="BQ156" s="5">
        <f t="shared" si="119"/>
        <v>148.0532353440274</v>
      </c>
      <c r="BR156" s="5">
        <f t="shared" si="102"/>
        <v>1.0337558944576584</v>
      </c>
      <c r="BS156" s="5">
        <f t="shared" si="103"/>
        <v>2.4216730122516061</v>
      </c>
    </row>
    <row r="157" spans="1:71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8">
        <v>2309800</v>
      </c>
      <c r="H157" s="3">
        <v>44004</v>
      </c>
      <c r="I157" s="2">
        <v>155</v>
      </c>
      <c r="J157" s="1">
        <v>89.401786999999999</v>
      </c>
      <c r="K157" s="1">
        <v>144.12506099999999</v>
      </c>
      <c r="L157" s="5">
        <f t="shared" si="104"/>
        <v>87.195847778600722</v>
      </c>
      <c r="M157" s="5">
        <f t="shared" si="105"/>
        <v>144.98287480424585</v>
      </c>
      <c r="N157" s="5">
        <f t="shared" si="80"/>
        <v>2.4674442149565499</v>
      </c>
      <c r="O157" s="5">
        <f t="shared" si="81"/>
        <v>0.59518712310960609</v>
      </c>
      <c r="P157" s="1"/>
      <c r="Q157" s="1"/>
      <c r="R157" s="29"/>
      <c r="S157" s="5">
        <f t="shared" si="106"/>
        <v>87.259742400293334</v>
      </c>
      <c r="T157" s="5">
        <f t="shared" si="107"/>
        <v>145.55220005977043</v>
      </c>
      <c r="U157" s="5">
        <f t="shared" si="82"/>
        <v>2.3959751494751051</v>
      </c>
      <c r="V157" s="5">
        <f t="shared" si="83"/>
        <v>0.99020881578009512</v>
      </c>
      <c r="W157" s="5"/>
      <c r="X157" s="5"/>
      <c r="Y157" s="29"/>
      <c r="Z157" s="5">
        <f t="shared" si="108"/>
        <v>87.157172706214823</v>
      </c>
      <c r="AA157" s="5">
        <f t="shared" si="109"/>
        <v>146.11689784887972</v>
      </c>
      <c r="AB157" s="5">
        <f t="shared" si="84"/>
        <v>2.5107040576103654</v>
      </c>
      <c r="AC157" s="5">
        <f t="shared" si="85"/>
        <v>1.3820197785586565</v>
      </c>
      <c r="AD157" s="5"/>
      <c r="AE157" s="5"/>
      <c r="AF157" s="5">
        <f t="shared" si="110"/>
        <v>0.44566613661632665</v>
      </c>
      <c r="AG157" s="5">
        <f t="shared" si="111"/>
        <v>-0.32370830180653676</v>
      </c>
      <c r="AH157" s="14">
        <f t="shared" si="86"/>
        <v>87.602838842831147</v>
      </c>
      <c r="AI157" s="14">
        <f t="shared" si="87"/>
        <v>145.79318954707318</v>
      </c>
      <c r="AJ157" s="5">
        <f t="shared" si="88"/>
        <v>2.0122060392023839</v>
      </c>
      <c r="AK157" s="5">
        <f t="shared" si="89"/>
        <v>1.1574174092271123</v>
      </c>
      <c r="AL157" s="5"/>
      <c r="AM157" s="5"/>
      <c r="AN157" s="5"/>
      <c r="AO157" s="5">
        <f t="shared" si="112"/>
        <v>0.39954933383055613</v>
      </c>
      <c r="AP157" s="5">
        <f t="shared" si="113"/>
        <v>-0.5969190426417339</v>
      </c>
      <c r="AQ157" s="14">
        <f t="shared" si="90"/>
        <v>87.556722040045372</v>
      </c>
      <c r="AR157" s="14">
        <f t="shared" si="91"/>
        <v>145.51997880623799</v>
      </c>
      <c r="AS157" s="5">
        <f t="shared" si="92"/>
        <v>2.0637897986923086</v>
      </c>
      <c r="AT157" s="5">
        <f t="shared" si="93"/>
        <v>0.9678523613863369</v>
      </c>
      <c r="AU157" s="5"/>
      <c r="AV157" s="5"/>
      <c r="AW157" s="5"/>
      <c r="AX157" s="5">
        <f t="shared" si="114"/>
        <v>0.27595625393298434</v>
      </c>
      <c r="AY157" s="5">
        <f t="shared" si="115"/>
        <v>-0.66902284464969841</v>
      </c>
      <c r="AZ157" s="14">
        <f t="shared" si="94"/>
        <v>87.433128960147812</v>
      </c>
      <c r="BA157" s="14">
        <f t="shared" si="95"/>
        <v>145.44787500423001</v>
      </c>
      <c r="BB157" s="5">
        <f t="shared" si="96"/>
        <v>2.2020343282983674</v>
      </c>
      <c r="BC157" s="5">
        <f t="shared" si="97"/>
        <v>0.91782372548659363</v>
      </c>
      <c r="BD157" s="5"/>
      <c r="BE157" s="5"/>
      <c r="BF157" s="5"/>
      <c r="BG157" s="5">
        <f t="shared" si="116"/>
        <v>3.6983037969024288E-2</v>
      </c>
      <c r="BH157" s="5">
        <f t="shared" si="117"/>
        <v>-1.084409536431127</v>
      </c>
      <c r="BI157" s="14">
        <f t="shared" si="98"/>
        <v>87.194155744183846</v>
      </c>
      <c r="BJ157" s="14">
        <f t="shared" si="99"/>
        <v>145.03248831244858</v>
      </c>
      <c r="BK157" s="5">
        <f t="shared" si="100"/>
        <v>2.4693368330726466</v>
      </c>
      <c r="BL157" s="5">
        <f t="shared" si="101"/>
        <v>0.62961105178549759</v>
      </c>
      <c r="BM157" s="5"/>
      <c r="BN157" s="5"/>
      <c r="BO157" s="29"/>
      <c r="BP157" s="5">
        <f t="shared" si="118"/>
        <v>86.446862779404938</v>
      </c>
      <c r="BQ157" s="5">
        <f t="shared" si="119"/>
        <v>147.17808725802055</v>
      </c>
      <c r="BR157" s="5">
        <f t="shared" si="102"/>
        <v>3.3052182956869314</v>
      </c>
      <c r="BS157" s="5">
        <f t="shared" si="103"/>
        <v>2.1183174090872137</v>
      </c>
    </row>
    <row r="158" spans="1:71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8">
        <v>3371200</v>
      </c>
      <c r="H158" s="3">
        <v>44005</v>
      </c>
      <c r="I158" s="2">
        <v>156</v>
      </c>
      <c r="J158" s="1">
        <v>91.310051000000001</v>
      </c>
      <c r="K158" s="1">
        <v>144.04551699999999</v>
      </c>
      <c r="L158" s="5">
        <f t="shared" si="104"/>
        <v>89.070896116790109</v>
      </c>
      <c r="M158" s="5">
        <f t="shared" si="105"/>
        <v>144.25373307063686</v>
      </c>
      <c r="N158" s="5">
        <f t="shared" si="80"/>
        <v>2.4522545532363047</v>
      </c>
      <c r="O158" s="5">
        <f t="shared" si="81"/>
        <v>0.14454880302652212</v>
      </c>
      <c r="P158" s="1"/>
      <c r="Q158" s="1"/>
      <c r="R158" s="29"/>
      <c r="S158" s="5">
        <f t="shared" si="106"/>
        <v>88.652071390102662</v>
      </c>
      <c r="T158" s="5">
        <f t="shared" si="107"/>
        <v>144.62455967091964</v>
      </c>
      <c r="U158" s="5">
        <f t="shared" si="82"/>
        <v>2.9109386981914387</v>
      </c>
      <c r="V158" s="5">
        <f t="shared" si="83"/>
        <v>0.40198590208097079</v>
      </c>
      <c r="W158" s="5"/>
      <c r="X158" s="5"/>
      <c r="Y158" s="29"/>
      <c r="Z158" s="5">
        <f t="shared" si="108"/>
        <v>88.167249138418157</v>
      </c>
      <c r="AA158" s="5">
        <f t="shared" si="109"/>
        <v>145.22057126688384</v>
      </c>
      <c r="AB158" s="5">
        <f t="shared" si="84"/>
        <v>3.4419013319594405</v>
      </c>
      <c r="AC158" s="5">
        <f t="shared" si="85"/>
        <v>0.81575205626416536</v>
      </c>
      <c r="AD158" s="5"/>
      <c r="AE158" s="5"/>
      <c r="AF158" s="5">
        <f t="shared" si="110"/>
        <v>0.53032768095437777</v>
      </c>
      <c r="AG158" s="5">
        <f t="shared" si="111"/>
        <v>-0.40960104383493812</v>
      </c>
      <c r="AH158" s="14">
        <f t="shared" si="86"/>
        <v>88.697576819372529</v>
      </c>
      <c r="AI158" s="14">
        <f t="shared" si="87"/>
        <v>144.81097022304891</v>
      </c>
      <c r="AJ158" s="5">
        <f t="shared" si="88"/>
        <v>2.8611025314480143</v>
      </c>
      <c r="AK158" s="5">
        <f t="shared" si="89"/>
        <v>0.53139676887613407</v>
      </c>
      <c r="AL158" s="5"/>
      <c r="AM158" s="5"/>
      <c r="AN158" s="5"/>
      <c r="AO158" s="5">
        <f t="shared" si="112"/>
        <v>0.55218110842375068</v>
      </c>
      <c r="AP158" s="5">
        <f t="shared" si="113"/>
        <v>-0.67177092748027023</v>
      </c>
      <c r="AQ158" s="14">
        <f t="shared" si="90"/>
        <v>88.71943024684191</v>
      </c>
      <c r="AR158" s="14">
        <f t="shared" si="91"/>
        <v>144.54880033940356</v>
      </c>
      <c r="AS158" s="5">
        <f t="shared" si="92"/>
        <v>2.8371693201201822</v>
      </c>
      <c r="AT158" s="5">
        <f t="shared" si="93"/>
        <v>0.34939187965396129</v>
      </c>
      <c r="AU158" s="5"/>
      <c r="AV158" s="5"/>
      <c r="AW158" s="5"/>
      <c r="AX158" s="5">
        <f t="shared" si="114"/>
        <v>0.60631033415464186</v>
      </c>
      <c r="AY158" s="5">
        <f t="shared" si="115"/>
        <v>-0.7713095264554799</v>
      </c>
      <c r="AZ158" s="14">
        <f t="shared" si="94"/>
        <v>88.773559472572799</v>
      </c>
      <c r="BA158" s="14">
        <f t="shared" si="95"/>
        <v>144.44926174042837</v>
      </c>
      <c r="BB158" s="5">
        <f t="shared" si="96"/>
        <v>2.7778886329032955</v>
      </c>
      <c r="BC158" s="5">
        <f t="shared" si="97"/>
        <v>0.28028969511656487</v>
      </c>
      <c r="BD158" s="5"/>
      <c r="BE158" s="5"/>
      <c r="BF158" s="5"/>
      <c r="BG158" s="5">
        <f t="shared" si="116"/>
        <v>0.8641124230681877</v>
      </c>
      <c r="BH158" s="5">
        <f t="shared" si="117"/>
        <v>-0.92453902516116637</v>
      </c>
      <c r="BI158" s="14">
        <f t="shared" si="98"/>
        <v>89.031361561486349</v>
      </c>
      <c r="BJ158" s="14">
        <f t="shared" si="99"/>
        <v>144.29603224172268</v>
      </c>
      <c r="BK158" s="5">
        <f t="shared" si="100"/>
        <v>2.4955515998054278</v>
      </c>
      <c r="BL158" s="5">
        <f t="shared" si="101"/>
        <v>0.17391394535568591</v>
      </c>
      <c r="BM158" s="5"/>
      <c r="BN158" s="5"/>
      <c r="BO158" s="29"/>
      <c r="BP158" s="5">
        <f t="shared" si="118"/>
        <v>87.185593834553714</v>
      </c>
      <c r="BQ158" s="5">
        <f t="shared" si="119"/>
        <v>146.4148306935154</v>
      </c>
      <c r="BR158" s="5">
        <f t="shared" si="102"/>
        <v>4.5169804641181148</v>
      </c>
      <c r="BS158" s="5">
        <f t="shared" si="103"/>
        <v>1.6448368146822707</v>
      </c>
    </row>
    <row r="159" spans="1:71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8">
        <v>4019000</v>
      </c>
      <c r="H159" s="3">
        <v>44006</v>
      </c>
      <c r="I159" s="2">
        <v>157</v>
      </c>
      <c r="J159" s="1">
        <v>89.698241999999993</v>
      </c>
      <c r="K159" s="1">
        <v>137.57212799999999</v>
      </c>
      <c r="L159" s="5">
        <f t="shared" si="104"/>
        <v>90.974177767518512</v>
      </c>
      <c r="M159" s="5">
        <f t="shared" si="105"/>
        <v>144.07674941059551</v>
      </c>
      <c r="N159" s="5">
        <f t="shared" si="80"/>
        <v>1.4224757799807477</v>
      </c>
      <c r="O159" s="5">
        <f t="shared" si="81"/>
        <v>4.7281535185641088</v>
      </c>
      <c r="P159" s="1"/>
      <c r="Q159" s="1"/>
      <c r="R159" s="29"/>
      <c r="S159" s="5">
        <f t="shared" si="106"/>
        <v>90.379758136535926</v>
      </c>
      <c r="T159" s="5">
        <f t="shared" si="107"/>
        <v>144.24818193482187</v>
      </c>
      <c r="U159" s="5">
        <f t="shared" si="82"/>
        <v>0.75978761828568842</v>
      </c>
      <c r="V159" s="5">
        <f t="shared" si="83"/>
        <v>4.8527663501882303</v>
      </c>
      <c r="W159" s="5"/>
      <c r="X159" s="5"/>
      <c r="Y159" s="29"/>
      <c r="Z159" s="5">
        <f t="shared" si="108"/>
        <v>89.581509976129993</v>
      </c>
      <c r="AA159" s="5">
        <f t="shared" si="109"/>
        <v>144.69179684678613</v>
      </c>
      <c r="AB159" s="5">
        <f t="shared" si="84"/>
        <v>0.13013858607173154</v>
      </c>
      <c r="AC159" s="5">
        <f t="shared" si="85"/>
        <v>5.1752262251741437</v>
      </c>
      <c r="AD159" s="5"/>
      <c r="AE159" s="5"/>
      <c r="AF159" s="5">
        <f t="shared" si="110"/>
        <v>0.66291765446799655</v>
      </c>
      <c r="AG159" s="5">
        <f t="shared" si="111"/>
        <v>-0.42747705027435307</v>
      </c>
      <c r="AH159" s="14">
        <f t="shared" si="86"/>
        <v>90.244427630597997</v>
      </c>
      <c r="AI159" s="14">
        <f t="shared" si="87"/>
        <v>144.26431979651178</v>
      </c>
      <c r="AJ159" s="5">
        <f t="shared" si="88"/>
        <v>0.60891453212427904</v>
      </c>
      <c r="AK159" s="5">
        <f t="shared" si="89"/>
        <v>4.8644968234494366</v>
      </c>
      <c r="AL159" s="5"/>
      <c r="AM159" s="5"/>
      <c r="AN159" s="5"/>
      <c r="AO159" s="5">
        <f t="shared" si="112"/>
        <v>0.76770104074577206</v>
      </c>
      <c r="AP159" s="5">
        <f t="shared" si="113"/>
        <v>-0.63602180063462876</v>
      </c>
      <c r="AQ159" s="14">
        <f t="shared" si="90"/>
        <v>90.34921101687577</v>
      </c>
      <c r="AR159" s="14">
        <f t="shared" si="91"/>
        <v>144.0557750461515</v>
      </c>
      <c r="AS159" s="5">
        <f t="shared" si="92"/>
        <v>0.72573219091158681</v>
      </c>
      <c r="AT159" s="5">
        <f t="shared" si="93"/>
        <v>4.7129074329296579</v>
      </c>
      <c r="AU159" s="5"/>
      <c r="AV159" s="5"/>
      <c r="AW159" s="5"/>
      <c r="AX159" s="5">
        <f t="shared" si="114"/>
        <v>0.96988806075537948</v>
      </c>
      <c r="AY159" s="5">
        <f t="shared" si="115"/>
        <v>-0.66216872859448095</v>
      </c>
      <c r="AZ159" s="14">
        <f t="shared" si="94"/>
        <v>90.551398036885374</v>
      </c>
      <c r="BA159" s="14">
        <f t="shared" si="95"/>
        <v>144.02962811819165</v>
      </c>
      <c r="BB159" s="5">
        <f t="shared" si="96"/>
        <v>0.95114019836127928</v>
      </c>
      <c r="BC159" s="5">
        <f t="shared" si="97"/>
        <v>4.693901455236384</v>
      </c>
      <c r="BD159" s="5"/>
      <c r="BE159" s="5"/>
      <c r="BF159" s="5"/>
      <c r="BG159" s="5">
        <f t="shared" si="116"/>
        <v>1.3317385755152891</v>
      </c>
      <c r="BH159" s="5">
        <f t="shared" si="117"/>
        <v>-0.58813911085722381</v>
      </c>
      <c r="BI159" s="14">
        <f t="shared" si="98"/>
        <v>90.913248551645282</v>
      </c>
      <c r="BJ159" s="14">
        <f t="shared" si="99"/>
        <v>144.10365773592892</v>
      </c>
      <c r="BK159" s="5">
        <f t="shared" si="100"/>
        <v>1.3545489014659713</v>
      </c>
      <c r="BL159" s="5">
        <f t="shared" si="101"/>
        <v>4.7477129494783474</v>
      </c>
      <c r="BM159" s="5"/>
      <c r="BN159" s="5"/>
      <c r="BO159" s="29"/>
      <c r="BP159" s="5">
        <f t="shared" si="118"/>
        <v>88.216708125915275</v>
      </c>
      <c r="BQ159" s="5">
        <f t="shared" si="119"/>
        <v>145.82250227013654</v>
      </c>
      <c r="BR159" s="5">
        <f t="shared" si="102"/>
        <v>1.6516866340420786</v>
      </c>
      <c r="BS159" s="5">
        <f t="shared" si="103"/>
        <v>5.9971263002754069</v>
      </c>
    </row>
    <row r="160" spans="1:71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8">
        <v>10255300</v>
      </c>
      <c r="H160" s="3">
        <v>44007</v>
      </c>
      <c r="I160" s="2">
        <v>158</v>
      </c>
      <c r="J160" s="1">
        <v>90.889037999999999</v>
      </c>
      <c r="K160" s="1">
        <v>141.65901199999999</v>
      </c>
      <c r="L160" s="5">
        <f t="shared" si="104"/>
        <v>89.889632365127767</v>
      </c>
      <c r="M160" s="5">
        <f t="shared" si="105"/>
        <v>138.54782121158931</v>
      </c>
      <c r="N160" s="5">
        <f t="shared" si="80"/>
        <v>1.0995887478446327</v>
      </c>
      <c r="O160" s="5">
        <f t="shared" si="81"/>
        <v>2.1962533442000014</v>
      </c>
      <c r="P160" s="1"/>
      <c r="Q160" s="1"/>
      <c r="R160" s="29"/>
      <c r="S160" s="5">
        <f t="shared" si="106"/>
        <v>89.936772647787564</v>
      </c>
      <c r="T160" s="5">
        <f t="shared" si="107"/>
        <v>139.90874687718764</v>
      </c>
      <c r="U160" s="5">
        <f t="shared" si="82"/>
        <v>1.047722996267642</v>
      </c>
      <c r="V160" s="5">
        <f t="shared" si="83"/>
        <v>1.2355480234553318</v>
      </c>
      <c r="W160" s="5"/>
      <c r="X160" s="5"/>
      <c r="Y160" s="29"/>
      <c r="Z160" s="5">
        <f t="shared" si="108"/>
        <v>89.634039386871507</v>
      </c>
      <c r="AA160" s="5">
        <f t="shared" si="109"/>
        <v>141.4879458657324</v>
      </c>
      <c r="AB160" s="5">
        <f t="shared" si="84"/>
        <v>1.3808030547407626</v>
      </c>
      <c r="AC160" s="5">
        <f t="shared" si="85"/>
        <v>0.1207590903341826</v>
      </c>
      <c r="AD160" s="5"/>
      <c r="AE160" s="5"/>
      <c r="AF160" s="5">
        <f t="shared" si="110"/>
        <v>0.57135941790902411</v>
      </c>
      <c r="AG160" s="5">
        <f t="shared" si="111"/>
        <v>-0.84393313989126018</v>
      </c>
      <c r="AH160" s="14">
        <f t="shared" si="86"/>
        <v>90.205398804780529</v>
      </c>
      <c r="AI160" s="14">
        <f t="shared" si="87"/>
        <v>140.64401272584115</v>
      </c>
      <c r="AJ160" s="5">
        <f t="shared" si="88"/>
        <v>0.7521690296903244</v>
      </c>
      <c r="AK160" s="5">
        <f t="shared" si="89"/>
        <v>0.71650879095418174</v>
      </c>
      <c r="AL160" s="5"/>
      <c r="AM160" s="5"/>
      <c r="AN160" s="5"/>
      <c r="AO160" s="5">
        <f t="shared" si="112"/>
        <v>0.58890813324470748</v>
      </c>
      <c r="AP160" s="5">
        <f t="shared" si="113"/>
        <v>-1.277979095739405</v>
      </c>
      <c r="AQ160" s="14">
        <f t="shared" si="90"/>
        <v>90.222947520116207</v>
      </c>
      <c r="AR160" s="14">
        <f t="shared" si="91"/>
        <v>140.209966769993</v>
      </c>
      <c r="AS160" s="5">
        <f t="shared" si="92"/>
        <v>0.73286118385782884</v>
      </c>
      <c r="AT160" s="5">
        <f t="shared" si="93"/>
        <v>1.0229107273506806</v>
      </c>
      <c r="AU160" s="5"/>
      <c r="AV160" s="5"/>
      <c r="AW160" s="5"/>
      <c r="AX160" s="5">
        <f t="shared" si="114"/>
        <v>0.55707666824913982</v>
      </c>
      <c r="AY160" s="5">
        <f t="shared" si="115"/>
        <v>-1.8059257422011448</v>
      </c>
      <c r="AZ160" s="14">
        <f t="shared" si="94"/>
        <v>90.191116055120645</v>
      </c>
      <c r="BA160" s="14">
        <f t="shared" si="95"/>
        <v>139.68202012353126</v>
      </c>
      <c r="BB160" s="5">
        <f t="shared" si="96"/>
        <v>0.76788352065004173</v>
      </c>
      <c r="BC160" s="5">
        <f t="shared" si="97"/>
        <v>1.39559908583065</v>
      </c>
      <c r="BD160" s="5"/>
      <c r="BE160" s="5"/>
      <c r="BF160" s="5"/>
      <c r="BG160" s="5">
        <f t="shared" si="116"/>
        <v>0.24441078545757988</v>
      </c>
      <c r="BH160" s="5">
        <f t="shared" si="117"/>
        <v>-2.8114942005242569</v>
      </c>
      <c r="BI160" s="14">
        <f t="shared" si="98"/>
        <v>89.878450172329082</v>
      </c>
      <c r="BJ160" s="14">
        <f t="shared" si="99"/>
        <v>138.67645166520813</v>
      </c>
      <c r="BK160" s="5">
        <f t="shared" si="100"/>
        <v>1.1118918737713097</v>
      </c>
      <c r="BL160" s="5">
        <f t="shared" si="101"/>
        <v>2.1054504705933259</v>
      </c>
      <c r="BM160" s="5"/>
      <c r="BN160" s="5"/>
      <c r="BO160" s="29"/>
      <c r="BP160" s="5">
        <f t="shared" si="118"/>
        <v>88.587091594436458</v>
      </c>
      <c r="BQ160" s="5">
        <f t="shared" si="119"/>
        <v>143.75990870260242</v>
      </c>
      <c r="BR160" s="5">
        <f t="shared" si="102"/>
        <v>2.5326997140882281</v>
      </c>
      <c r="BS160" s="5">
        <f t="shared" si="103"/>
        <v>1.4830660421395758</v>
      </c>
    </row>
    <row r="161" spans="1:71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8">
        <v>2971200</v>
      </c>
      <c r="H161" s="3">
        <v>44008</v>
      </c>
      <c r="I161" s="2">
        <v>159</v>
      </c>
      <c r="J161" s="1">
        <v>88.096405000000004</v>
      </c>
      <c r="K161" s="1">
        <v>137.432907</v>
      </c>
      <c r="L161" s="5">
        <f t="shared" si="104"/>
        <v>90.739127154769164</v>
      </c>
      <c r="M161" s="5">
        <f t="shared" si="105"/>
        <v>141.19233338173839</v>
      </c>
      <c r="N161" s="5">
        <f t="shared" si="80"/>
        <v>2.9998070349966719</v>
      </c>
      <c r="O161" s="5">
        <f t="shared" si="81"/>
        <v>2.7354630443336201</v>
      </c>
      <c r="P161" s="1"/>
      <c r="Q161" s="1"/>
      <c r="R161" s="29"/>
      <c r="S161" s="5">
        <f t="shared" si="106"/>
        <v>90.55574512672564</v>
      </c>
      <c r="T161" s="5">
        <f t="shared" si="107"/>
        <v>141.04641920701567</v>
      </c>
      <c r="U161" s="5">
        <f t="shared" si="82"/>
        <v>2.7916464090965292</v>
      </c>
      <c r="V161" s="5">
        <f t="shared" si="83"/>
        <v>2.6292918383918589</v>
      </c>
      <c r="W161" s="5"/>
      <c r="X161" s="5"/>
      <c r="Y161" s="29"/>
      <c r="Z161" s="5">
        <f t="shared" si="108"/>
        <v>90.198788762779344</v>
      </c>
      <c r="AA161" s="5">
        <f t="shared" si="109"/>
        <v>141.56492562615281</v>
      </c>
      <c r="AB161" s="5">
        <f t="shared" si="84"/>
        <v>2.3864580657738981</v>
      </c>
      <c r="AC161" s="5">
        <f t="shared" si="85"/>
        <v>3.0065715092185408</v>
      </c>
      <c r="AD161" s="5"/>
      <c r="AE161" s="5"/>
      <c r="AF161" s="5">
        <f t="shared" si="110"/>
        <v>0.57036791160884603</v>
      </c>
      <c r="AG161" s="5">
        <f t="shared" si="111"/>
        <v>-0.705796204844509</v>
      </c>
      <c r="AH161" s="14">
        <f t="shared" si="86"/>
        <v>90.769156674388185</v>
      </c>
      <c r="AI161" s="14">
        <f t="shared" si="87"/>
        <v>140.8591294213083</v>
      </c>
      <c r="AJ161" s="5">
        <f t="shared" si="88"/>
        <v>3.0338941462914186</v>
      </c>
      <c r="AK161" s="5">
        <f t="shared" si="89"/>
        <v>2.4930145887900745</v>
      </c>
      <c r="AL161" s="5"/>
      <c r="AM161" s="5"/>
      <c r="AN161" s="5"/>
      <c r="AO161" s="5">
        <f t="shared" si="112"/>
        <v>0.58286844391048986</v>
      </c>
      <c r="AP161" s="5">
        <f t="shared" si="113"/>
        <v>-0.9392393816994502</v>
      </c>
      <c r="AQ161" s="14">
        <f t="shared" si="90"/>
        <v>90.781657206689829</v>
      </c>
      <c r="AR161" s="14">
        <f t="shared" si="91"/>
        <v>140.62568624445336</v>
      </c>
      <c r="AS161" s="5">
        <f t="shared" si="92"/>
        <v>3.0480837517601591</v>
      </c>
      <c r="AT161" s="5">
        <f t="shared" si="93"/>
        <v>2.3231548499904484</v>
      </c>
      <c r="AU161" s="5"/>
      <c r="AV161" s="5"/>
      <c r="AW161" s="5"/>
      <c r="AX161" s="5">
        <f t="shared" si="114"/>
        <v>0.56052938669555363</v>
      </c>
      <c r="AY161" s="5">
        <f t="shared" si="115"/>
        <v>-0.95861826602144329</v>
      </c>
      <c r="AZ161" s="14">
        <f t="shared" si="94"/>
        <v>90.759318149474893</v>
      </c>
      <c r="BA161" s="14">
        <f t="shared" si="95"/>
        <v>140.60630736013138</v>
      </c>
      <c r="BB161" s="5">
        <f t="shared" si="96"/>
        <v>3.0227262389139362</v>
      </c>
      <c r="BC161" s="5">
        <f t="shared" si="97"/>
        <v>2.3090542355561041</v>
      </c>
      <c r="BD161" s="5"/>
      <c r="BE161" s="5"/>
      <c r="BF161" s="5"/>
      <c r="BG161" s="5">
        <f t="shared" si="116"/>
        <v>0.51669858734029861</v>
      </c>
      <c r="BH161" s="5">
        <f t="shared" si="117"/>
        <v>-0.35629133372128646</v>
      </c>
      <c r="BI161" s="14">
        <f t="shared" si="98"/>
        <v>90.715487350119645</v>
      </c>
      <c r="BJ161" s="14">
        <f t="shared" si="99"/>
        <v>141.20863429243153</v>
      </c>
      <c r="BK161" s="5">
        <f t="shared" si="100"/>
        <v>2.9729730175932154</v>
      </c>
      <c r="BL161" s="5">
        <f t="shared" si="101"/>
        <v>2.7473240396723368</v>
      </c>
      <c r="BM161" s="5"/>
      <c r="BN161" s="5"/>
      <c r="BO161" s="29"/>
      <c r="BP161" s="5">
        <f t="shared" si="118"/>
        <v>89.162578195827336</v>
      </c>
      <c r="BQ161" s="5">
        <f t="shared" si="119"/>
        <v>143.23468452695181</v>
      </c>
      <c r="BR161" s="5">
        <f t="shared" si="102"/>
        <v>1.210234624020506</v>
      </c>
      <c r="BS161" s="5">
        <f t="shared" si="103"/>
        <v>4.2215344589573514</v>
      </c>
    </row>
    <row r="162" spans="1:71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8">
        <v>3688000</v>
      </c>
      <c r="H162" s="3">
        <v>44011</v>
      </c>
      <c r="I162" s="2">
        <v>160</v>
      </c>
      <c r="J162" s="1">
        <v>90.126732000000004</v>
      </c>
      <c r="K162" s="1">
        <v>142.434631</v>
      </c>
      <c r="L162" s="5">
        <f t="shared" si="104"/>
        <v>88.492813323215373</v>
      </c>
      <c r="M162" s="5">
        <f t="shared" si="105"/>
        <v>137.99682095726075</v>
      </c>
      <c r="N162" s="5">
        <f t="shared" si="80"/>
        <v>1.8129123740830095</v>
      </c>
      <c r="O162" s="5">
        <f t="shared" si="81"/>
        <v>3.1156819177909365</v>
      </c>
      <c r="P162" s="1"/>
      <c r="Q162" s="1"/>
      <c r="R162" s="29"/>
      <c r="S162" s="5">
        <f t="shared" si="106"/>
        <v>88.957174044353977</v>
      </c>
      <c r="T162" s="5">
        <f t="shared" si="107"/>
        <v>138.6976362724555</v>
      </c>
      <c r="U162" s="5">
        <f t="shared" si="82"/>
        <v>1.2976815309868632</v>
      </c>
      <c r="V162" s="5">
        <f t="shared" si="83"/>
        <v>2.6236559896339386</v>
      </c>
      <c r="W162" s="5"/>
      <c r="X162" s="5"/>
      <c r="Y162" s="29"/>
      <c r="Z162" s="5">
        <f t="shared" si="108"/>
        <v>89.252716069528645</v>
      </c>
      <c r="AA162" s="5">
        <f t="shared" si="109"/>
        <v>139.70551724438405</v>
      </c>
      <c r="AB162" s="5">
        <f t="shared" si="84"/>
        <v>0.96976325566909338</v>
      </c>
      <c r="AC162" s="5">
        <f t="shared" si="85"/>
        <v>1.9160464954733805</v>
      </c>
      <c r="AD162" s="5"/>
      <c r="AE162" s="5"/>
      <c r="AF162" s="5">
        <f t="shared" si="110"/>
        <v>0.34290182087991439</v>
      </c>
      <c r="AG162" s="5">
        <f t="shared" si="111"/>
        <v>-0.87883803138314653</v>
      </c>
      <c r="AH162" s="14">
        <f t="shared" si="86"/>
        <v>89.595617890408562</v>
      </c>
      <c r="AI162" s="14">
        <f t="shared" si="87"/>
        <v>138.82667921300092</v>
      </c>
      <c r="AJ162" s="5">
        <f t="shared" si="88"/>
        <v>0.58929697971456707</v>
      </c>
      <c r="AK162" s="5">
        <f t="shared" si="89"/>
        <v>2.5330579801193722</v>
      </c>
      <c r="AL162" s="5"/>
      <c r="AM162" s="5"/>
      <c r="AN162" s="5"/>
      <c r="AO162" s="5">
        <f t="shared" si="112"/>
        <v>0.20063315962019274</v>
      </c>
      <c r="AP162" s="5">
        <f t="shared" si="113"/>
        <v>-1.1692816317167773</v>
      </c>
      <c r="AQ162" s="14">
        <f t="shared" si="90"/>
        <v>89.453349229148841</v>
      </c>
      <c r="AR162" s="14">
        <f t="shared" si="91"/>
        <v>138.53623561266727</v>
      </c>
      <c r="AS162" s="5">
        <f t="shared" si="92"/>
        <v>0.74715099050874556</v>
      </c>
      <c r="AT162" s="5">
        <f t="shared" si="93"/>
        <v>2.7369715917842528</v>
      </c>
      <c r="AU162" s="5"/>
      <c r="AV162" s="5"/>
      <c r="AW162" s="5"/>
      <c r="AX162" s="5">
        <f t="shared" si="114"/>
        <v>-0.1174415492802599</v>
      </c>
      <c r="AY162" s="5">
        <f t="shared" si="115"/>
        <v>-1.3639738181077354</v>
      </c>
      <c r="AZ162" s="14">
        <f t="shared" si="94"/>
        <v>89.135274520248387</v>
      </c>
      <c r="BA162" s="14">
        <f t="shared" si="95"/>
        <v>138.34154342627633</v>
      </c>
      <c r="BB162" s="5">
        <f t="shared" si="96"/>
        <v>1.1000703761805284</v>
      </c>
      <c r="BC162" s="5">
        <f t="shared" si="97"/>
        <v>2.8736603907259499</v>
      </c>
      <c r="BD162" s="5"/>
      <c r="BE162" s="5"/>
      <c r="BF162" s="5"/>
      <c r="BG162" s="5">
        <f t="shared" si="116"/>
        <v>-0.72665700116204901</v>
      </c>
      <c r="BH162" s="5">
        <f t="shared" si="117"/>
        <v>-1.633940824561638</v>
      </c>
      <c r="BI162" s="14">
        <f t="shared" si="98"/>
        <v>88.526059068366592</v>
      </c>
      <c r="BJ162" s="14">
        <f t="shared" si="99"/>
        <v>138.07157641982241</v>
      </c>
      <c r="BK162" s="5">
        <f t="shared" si="100"/>
        <v>1.7760246001523852</v>
      </c>
      <c r="BL162" s="5">
        <f t="shared" si="101"/>
        <v>3.0631978680645369</v>
      </c>
      <c r="BM162" s="5"/>
      <c r="BN162" s="5"/>
      <c r="BO162" s="29"/>
      <c r="BP162" s="5">
        <f t="shared" si="118"/>
        <v>88.896034896870503</v>
      </c>
      <c r="BQ162" s="5">
        <f t="shared" si="119"/>
        <v>141.78424014521386</v>
      </c>
      <c r="BR162" s="5">
        <f t="shared" si="102"/>
        <v>1.3655183937319513</v>
      </c>
      <c r="BS162" s="5">
        <f t="shared" si="103"/>
        <v>0.45662410203185666</v>
      </c>
    </row>
    <row r="163" spans="1:71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8">
        <v>2609500</v>
      </c>
      <c r="H163" s="3">
        <v>44012</v>
      </c>
      <c r="I163" s="2">
        <v>161</v>
      </c>
      <c r="J163" s="1">
        <v>90.879065999999995</v>
      </c>
      <c r="K163" s="1">
        <v>143.77702300000001</v>
      </c>
      <c r="L163" s="5">
        <f t="shared" si="104"/>
        <v>89.881644198482306</v>
      </c>
      <c r="M163" s="5">
        <f t="shared" si="105"/>
        <v>141.76895949358911</v>
      </c>
      <c r="N163" s="5">
        <f t="shared" si="80"/>
        <v>1.0975264661255308</v>
      </c>
      <c r="O163" s="5">
        <f t="shared" si="81"/>
        <v>1.3966511925976559</v>
      </c>
      <c r="P163" s="1"/>
      <c r="Q163" s="1"/>
      <c r="R163" s="29"/>
      <c r="S163" s="5">
        <f t="shared" si="106"/>
        <v>89.717386715523887</v>
      </c>
      <c r="T163" s="5">
        <f t="shared" si="107"/>
        <v>141.12668284535943</v>
      </c>
      <c r="U163" s="5">
        <f t="shared" si="82"/>
        <v>1.278269392068915</v>
      </c>
      <c r="V163" s="5">
        <f t="shared" si="83"/>
        <v>1.8433683625794561</v>
      </c>
      <c r="W163" s="5"/>
      <c r="X163" s="5"/>
      <c r="Y163" s="29"/>
      <c r="Z163" s="5">
        <f t="shared" si="108"/>
        <v>89.646023238240758</v>
      </c>
      <c r="AA163" s="5">
        <f t="shared" si="109"/>
        <v>140.93361843441124</v>
      </c>
      <c r="AB163" s="5">
        <f t="shared" si="84"/>
        <v>1.3567951520972237</v>
      </c>
      <c r="AC163" s="5">
        <f t="shared" si="85"/>
        <v>1.9776487969073959</v>
      </c>
      <c r="AD163" s="5"/>
      <c r="AE163" s="5"/>
      <c r="AF163" s="5">
        <f t="shared" si="110"/>
        <v>0.35046262305474418</v>
      </c>
      <c r="AG163" s="5">
        <f t="shared" si="111"/>
        <v>-0.5627971481715961</v>
      </c>
      <c r="AH163" s="14">
        <f t="shared" si="86"/>
        <v>89.996485861295497</v>
      </c>
      <c r="AI163" s="14">
        <f t="shared" si="87"/>
        <v>140.37082128623965</v>
      </c>
      <c r="AJ163" s="5">
        <f t="shared" si="88"/>
        <v>0.97115890110985259</v>
      </c>
      <c r="AK163" s="5">
        <f t="shared" si="89"/>
        <v>2.3690862717058536</v>
      </c>
      <c r="AL163" s="5"/>
      <c r="AM163" s="5"/>
      <c r="AN163" s="5"/>
      <c r="AO163" s="5">
        <f t="shared" si="112"/>
        <v>0.24880166189317277</v>
      </c>
      <c r="AP163" s="5">
        <f t="shared" si="113"/>
        <v>-0.56993592628078571</v>
      </c>
      <c r="AQ163" s="14">
        <f t="shared" si="90"/>
        <v>89.894824900133926</v>
      </c>
      <c r="AR163" s="14">
        <f t="shared" si="91"/>
        <v>140.36368250813047</v>
      </c>
      <c r="AS163" s="5">
        <f t="shared" si="92"/>
        <v>1.0830229041593233</v>
      </c>
      <c r="AT163" s="5">
        <f t="shared" si="93"/>
        <v>2.3740514448331198</v>
      </c>
      <c r="AU163" s="5"/>
      <c r="AV163" s="5"/>
      <c r="AW163" s="5"/>
      <c r="AX163" s="5">
        <f t="shared" si="114"/>
        <v>0.11239537381630782</v>
      </c>
      <c r="AY163" s="5">
        <f t="shared" si="115"/>
        <v>-0.19754006444701944</v>
      </c>
      <c r="AZ163" s="14">
        <f t="shared" si="94"/>
        <v>89.758418612057071</v>
      </c>
      <c r="BA163" s="14">
        <f t="shared" si="95"/>
        <v>140.73607836996422</v>
      </c>
      <c r="BB163" s="5">
        <f t="shared" si="96"/>
        <v>1.2331193940119545</v>
      </c>
      <c r="BC163" s="5">
        <f t="shared" si="97"/>
        <v>2.1150421441371723</v>
      </c>
      <c r="BD163" s="5"/>
      <c r="BE163" s="5"/>
      <c r="BF163" s="5"/>
      <c r="BG163" s="5">
        <f t="shared" si="116"/>
        <v>0.22531254323098848</v>
      </c>
      <c r="BH163" s="5">
        <f t="shared" si="117"/>
        <v>0.7987948878388651</v>
      </c>
      <c r="BI163" s="14">
        <f t="shared" si="98"/>
        <v>89.871335781471743</v>
      </c>
      <c r="BJ163" s="14">
        <f t="shared" si="99"/>
        <v>141.7324133222501</v>
      </c>
      <c r="BK163" s="5">
        <f t="shared" si="100"/>
        <v>1.1088694711367875</v>
      </c>
      <c r="BL163" s="5">
        <f t="shared" si="101"/>
        <v>1.4220698377861931</v>
      </c>
      <c r="BM163" s="5"/>
      <c r="BN163" s="5"/>
      <c r="BO163" s="29"/>
      <c r="BP163" s="5">
        <f t="shared" si="118"/>
        <v>89.203709172652879</v>
      </c>
      <c r="BQ163" s="5">
        <f t="shared" si="119"/>
        <v>141.94683785891038</v>
      </c>
      <c r="BR163" s="5">
        <f t="shared" si="102"/>
        <v>1.8435013706535188</v>
      </c>
      <c r="BS163" s="5">
        <f t="shared" si="103"/>
        <v>1.2729329783727883</v>
      </c>
    </row>
    <row r="164" spans="1:71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8">
        <v>2758500</v>
      </c>
      <c r="H164" s="3">
        <v>44013</v>
      </c>
      <c r="I164" s="2">
        <v>162</v>
      </c>
      <c r="J164" s="1">
        <v>90.707176000000004</v>
      </c>
      <c r="K164" s="1">
        <v>143.29972799999999</v>
      </c>
      <c r="L164" s="5">
        <f t="shared" si="104"/>
        <v>90.729452729772348</v>
      </c>
      <c r="M164" s="5">
        <f t="shared" si="105"/>
        <v>143.47581347403838</v>
      </c>
      <c r="N164" s="5">
        <f t="shared" si="80"/>
        <v>2.4558949748742735E-2</v>
      </c>
      <c r="O164" s="5">
        <f t="shared" si="81"/>
        <v>0.12287914045334945</v>
      </c>
      <c r="P164" s="1"/>
      <c r="Q164" s="1"/>
      <c r="R164" s="29"/>
      <c r="S164" s="5">
        <f t="shared" si="106"/>
        <v>90.472478250433355</v>
      </c>
      <c r="T164" s="5">
        <f t="shared" si="107"/>
        <v>142.84940394587579</v>
      </c>
      <c r="U164" s="5">
        <f t="shared" si="82"/>
        <v>0.25874220752573018</v>
      </c>
      <c r="V164" s="5">
        <f t="shared" si="83"/>
        <v>0.31425325114657238</v>
      </c>
      <c r="W164" s="5"/>
      <c r="X164" s="5"/>
      <c r="Y164" s="29"/>
      <c r="Z164" s="5">
        <f t="shared" si="108"/>
        <v>90.200892481032412</v>
      </c>
      <c r="AA164" s="5">
        <f t="shared" si="109"/>
        <v>142.2131504889262</v>
      </c>
      <c r="AB164" s="5">
        <f t="shared" si="84"/>
        <v>0.5581515612034843</v>
      </c>
      <c r="AC164" s="5">
        <f t="shared" si="85"/>
        <v>0.75825511062643769</v>
      </c>
      <c r="AD164" s="5"/>
      <c r="AE164" s="5"/>
      <c r="AF164" s="5">
        <f t="shared" si="110"/>
        <v>0.38112361601528055</v>
      </c>
      <c r="AG164" s="5">
        <f t="shared" si="111"/>
        <v>-0.2864477677686128</v>
      </c>
      <c r="AH164" s="14">
        <f t="shared" si="86"/>
        <v>90.582016097047699</v>
      </c>
      <c r="AI164" s="14">
        <f t="shared" si="87"/>
        <v>141.9267027211576</v>
      </c>
      <c r="AJ164" s="5">
        <f t="shared" si="88"/>
        <v>0.1379823609019698</v>
      </c>
      <c r="AK164" s="5">
        <f t="shared" si="89"/>
        <v>0.95814925680974861</v>
      </c>
      <c r="AL164" s="5"/>
      <c r="AM164" s="5"/>
      <c r="AN164" s="5"/>
      <c r="AO164" s="5">
        <f t="shared" si="112"/>
        <v>0.32531855711779295</v>
      </c>
      <c r="AP164" s="5">
        <f t="shared" si="113"/>
        <v>-0.10756893108184945</v>
      </c>
      <c r="AQ164" s="14">
        <f t="shared" si="90"/>
        <v>90.526211038150208</v>
      </c>
      <c r="AR164" s="14">
        <f t="shared" si="91"/>
        <v>142.10558155784435</v>
      </c>
      <c r="AS164" s="5">
        <f t="shared" si="92"/>
        <v>0.19950457045404624</v>
      </c>
      <c r="AT164" s="5">
        <f t="shared" si="93"/>
        <v>0.83332080166658928</v>
      </c>
      <c r="AU164" s="5"/>
      <c r="AV164" s="5"/>
      <c r="AW164" s="5"/>
      <c r="AX164" s="5">
        <f t="shared" si="114"/>
        <v>0.31150861485521336</v>
      </c>
      <c r="AY164" s="5">
        <f t="shared" si="115"/>
        <v>0.46714238908587108</v>
      </c>
      <c r="AZ164" s="14">
        <f t="shared" si="94"/>
        <v>90.512401095887626</v>
      </c>
      <c r="BA164" s="14">
        <f t="shared" si="95"/>
        <v>142.68029287801207</v>
      </c>
      <c r="BB164" s="5">
        <f t="shared" si="96"/>
        <v>0.21472932209065632</v>
      </c>
      <c r="BC164" s="5">
        <f t="shared" si="97"/>
        <v>0.43226538572907802</v>
      </c>
      <c r="BD164" s="5"/>
      <c r="BE164" s="5"/>
      <c r="BF164" s="5"/>
      <c r="BG164" s="5">
        <f t="shared" si="116"/>
        <v>0.5054357378575538</v>
      </c>
      <c r="BH164" s="5">
        <f t="shared" si="117"/>
        <v>1.2074214795135452</v>
      </c>
      <c r="BI164" s="14">
        <f t="shared" si="98"/>
        <v>90.706328218889965</v>
      </c>
      <c r="BJ164" s="14">
        <f t="shared" si="99"/>
        <v>143.42057196843976</v>
      </c>
      <c r="BK164" s="5">
        <f t="shared" si="100"/>
        <v>9.3463510542885419E-4</v>
      </c>
      <c r="BL164" s="5">
        <f t="shared" si="101"/>
        <v>8.432951696863776E-2</v>
      </c>
      <c r="BM164" s="5"/>
      <c r="BN164" s="5"/>
      <c r="BO164" s="29"/>
      <c r="BP164" s="5">
        <f t="shared" si="118"/>
        <v>89.622548379489643</v>
      </c>
      <c r="BQ164" s="5">
        <f t="shared" si="119"/>
        <v>142.40438414418279</v>
      </c>
      <c r="BR164" s="5">
        <f t="shared" si="102"/>
        <v>1.1957462114247286</v>
      </c>
      <c r="BS164" s="5">
        <f t="shared" si="103"/>
        <v>0.62480499322176142</v>
      </c>
    </row>
    <row r="165" spans="1:71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8">
        <v>2336700</v>
      </c>
      <c r="H165" s="3">
        <v>44014</v>
      </c>
      <c r="I165" s="2">
        <v>163</v>
      </c>
      <c r="J165" s="1">
        <v>90.707176000000004</v>
      </c>
      <c r="K165" s="1">
        <v>144.20462000000001</v>
      </c>
      <c r="L165" s="5">
        <f t="shared" si="104"/>
        <v>90.710517509465845</v>
      </c>
      <c r="M165" s="5">
        <f t="shared" si="105"/>
        <v>143.32614082110575</v>
      </c>
      <c r="N165" s="5">
        <f t="shared" si="80"/>
        <v>3.6838424622996596E-3</v>
      </c>
      <c r="O165" s="5">
        <f t="shared" si="81"/>
        <v>0.60918934420703907</v>
      </c>
      <c r="P165" s="1"/>
      <c r="Q165" s="1"/>
      <c r="R165" s="29"/>
      <c r="S165" s="5">
        <f t="shared" si="106"/>
        <v>90.625031787651665</v>
      </c>
      <c r="T165" s="5">
        <f t="shared" si="107"/>
        <v>143.14211458105652</v>
      </c>
      <c r="U165" s="5">
        <f t="shared" si="82"/>
        <v>9.055977263401889E-2</v>
      </c>
      <c r="V165" s="5">
        <f t="shared" si="83"/>
        <v>0.73680400734975593</v>
      </c>
      <c r="W165" s="5"/>
      <c r="X165" s="5"/>
      <c r="Y165" s="29"/>
      <c r="Z165" s="5">
        <f t="shared" si="108"/>
        <v>90.428720064567841</v>
      </c>
      <c r="AA165" s="5">
        <f t="shared" si="109"/>
        <v>142.70211036890942</v>
      </c>
      <c r="AB165" s="5">
        <f t="shared" si="84"/>
        <v>0.30698335866190229</v>
      </c>
      <c r="AC165" s="5">
        <f t="shared" si="85"/>
        <v>1.0419289139908203</v>
      </c>
      <c r="AD165" s="5"/>
      <c r="AE165" s="5"/>
      <c r="AF165" s="5">
        <f t="shared" si="110"/>
        <v>0.35812921114330287</v>
      </c>
      <c r="AG165" s="5">
        <f t="shared" si="111"/>
        <v>-0.17013662060583895</v>
      </c>
      <c r="AH165" s="14">
        <f t="shared" si="86"/>
        <v>90.786849275711148</v>
      </c>
      <c r="AI165" s="14">
        <f t="shared" si="87"/>
        <v>142.53197374830359</v>
      </c>
      <c r="AJ165" s="5">
        <f t="shared" si="88"/>
        <v>8.78356919756208E-2</v>
      </c>
      <c r="AK165" s="5">
        <f t="shared" si="89"/>
        <v>1.1599116947129851</v>
      </c>
      <c r="AL165" s="5"/>
      <c r="AM165" s="5"/>
      <c r="AN165" s="5"/>
      <c r="AO165" s="5">
        <f t="shared" si="112"/>
        <v>0.30094581372220203</v>
      </c>
      <c r="AP165" s="5">
        <f t="shared" si="113"/>
        <v>4.1563271684416134E-2</v>
      </c>
      <c r="AQ165" s="14">
        <f t="shared" si="90"/>
        <v>90.729665878290049</v>
      </c>
      <c r="AR165" s="14">
        <f t="shared" si="91"/>
        <v>142.74367364059384</v>
      </c>
      <c r="AS165" s="5">
        <f t="shared" si="92"/>
        <v>2.4793935035575729E-2</v>
      </c>
      <c r="AT165" s="5">
        <f t="shared" si="93"/>
        <v>1.01310648674513</v>
      </c>
      <c r="AU165" s="5"/>
      <c r="AV165" s="5"/>
      <c r="AW165" s="5"/>
      <c r="AX165" s="5">
        <f t="shared" si="114"/>
        <v>0.27385215076131053</v>
      </c>
      <c r="AY165" s="5">
        <f t="shared" si="115"/>
        <v>0.4769602599896749</v>
      </c>
      <c r="AZ165" s="14">
        <f t="shared" si="94"/>
        <v>90.702572215329155</v>
      </c>
      <c r="BA165" s="14">
        <f t="shared" si="95"/>
        <v>143.1790706288991</v>
      </c>
      <c r="BB165" s="5">
        <f t="shared" si="96"/>
        <v>5.075436006131041E-3</v>
      </c>
      <c r="BC165" s="5">
        <f t="shared" si="97"/>
        <v>0.71117650121120124</v>
      </c>
      <c r="BD165" s="5"/>
      <c r="BE165" s="5"/>
      <c r="BF165" s="5"/>
      <c r="BG165" s="5">
        <f t="shared" si="116"/>
        <v>0.26946880668374801</v>
      </c>
      <c r="BH165" s="5">
        <f t="shared" si="117"/>
        <v>0.59672911991276278</v>
      </c>
      <c r="BI165" s="14">
        <f t="shared" si="98"/>
        <v>90.698188871251588</v>
      </c>
      <c r="BJ165" s="14">
        <f t="shared" si="99"/>
        <v>143.29883948882218</v>
      </c>
      <c r="BK165" s="5">
        <f t="shared" si="100"/>
        <v>9.9078475868500018E-3</v>
      </c>
      <c r="BL165" s="5">
        <f t="shared" si="101"/>
        <v>0.62812170038506654</v>
      </c>
      <c r="BM165" s="5"/>
      <c r="BN165" s="5"/>
      <c r="BO165" s="29"/>
      <c r="BP165" s="5">
        <f t="shared" si="118"/>
        <v>89.893705284617226</v>
      </c>
      <c r="BQ165" s="5">
        <f t="shared" si="119"/>
        <v>142.62822010813707</v>
      </c>
      <c r="BR165" s="5">
        <f t="shared" si="102"/>
        <v>0.89680965856855421</v>
      </c>
      <c r="BS165" s="5">
        <f t="shared" si="103"/>
        <v>1.0931687846498497</v>
      </c>
    </row>
    <row r="166" spans="1:71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8">
        <v>2622000</v>
      </c>
      <c r="H166" s="3">
        <v>44018</v>
      </c>
      <c r="I166" s="2">
        <v>164</v>
      </c>
      <c r="J166" s="1">
        <v>93.133613999999994</v>
      </c>
      <c r="K166" s="1">
        <v>146.39224200000001</v>
      </c>
      <c r="L166" s="5">
        <f t="shared" si="104"/>
        <v>90.707677226419875</v>
      </c>
      <c r="M166" s="5">
        <f t="shared" si="105"/>
        <v>144.07284812316587</v>
      </c>
      <c r="N166" s="5">
        <f t="shared" si="80"/>
        <v>2.604791835502184</v>
      </c>
      <c r="O166" s="5">
        <f t="shared" si="81"/>
        <v>1.5843693935872236</v>
      </c>
      <c r="P166" s="1"/>
      <c r="Q166" s="1"/>
      <c r="R166" s="29"/>
      <c r="S166" s="5">
        <f t="shared" si="106"/>
        <v>90.67842552567808</v>
      </c>
      <c r="T166" s="5">
        <f t="shared" si="107"/>
        <v>143.83274310336978</v>
      </c>
      <c r="U166" s="5">
        <f t="shared" si="82"/>
        <v>2.636200152527008</v>
      </c>
      <c r="V166" s="5">
        <f t="shared" si="83"/>
        <v>1.7483842460929253</v>
      </c>
      <c r="W166" s="5"/>
      <c r="X166" s="5"/>
      <c r="Y166" s="29"/>
      <c r="Z166" s="5">
        <f t="shared" si="108"/>
        <v>90.554025235512313</v>
      </c>
      <c r="AA166" s="5">
        <f t="shared" si="109"/>
        <v>143.3782397029002</v>
      </c>
      <c r="AB166" s="5">
        <f t="shared" si="84"/>
        <v>2.7697720014254803</v>
      </c>
      <c r="AC166" s="5">
        <f t="shared" si="85"/>
        <v>2.0588538408338652</v>
      </c>
      <c r="AD166" s="5"/>
      <c r="AE166" s="5"/>
      <c r="AF166" s="5">
        <f t="shared" si="110"/>
        <v>0.32320560511347823</v>
      </c>
      <c r="AG166" s="5">
        <f t="shared" si="111"/>
        <v>-4.3196727416345129E-2</v>
      </c>
      <c r="AH166" s="14">
        <f t="shared" si="86"/>
        <v>90.877230840625785</v>
      </c>
      <c r="AI166" s="14">
        <f t="shared" si="87"/>
        <v>143.33504297548384</v>
      </c>
      <c r="AJ166" s="5">
        <f t="shared" si="88"/>
        <v>2.4227376802689196</v>
      </c>
      <c r="AK166" s="5">
        <f t="shared" si="89"/>
        <v>2.0883613658407976</v>
      </c>
      <c r="AL166" s="5"/>
      <c r="AM166" s="5"/>
      <c r="AN166" s="5"/>
      <c r="AO166" s="5">
        <f t="shared" si="112"/>
        <v>0.25703565302776948</v>
      </c>
      <c r="AP166" s="5">
        <f t="shared" si="113"/>
        <v>0.20020478726100874</v>
      </c>
      <c r="AQ166" s="14">
        <f t="shared" si="90"/>
        <v>90.811060888540084</v>
      </c>
      <c r="AR166" s="14">
        <f t="shared" si="91"/>
        <v>143.57844449016122</v>
      </c>
      <c r="AS166" s="5">
        <f t="shared" si="92"/>
        <v>2.4937860904441127</v>
      </c>
      <c r="AT166" s="5">
        <f t="shared" si="93"/>
        <v>1.9220946898530267</v>
      </c>
      <c r="AU166" s="5"/>
      <c r="AV166" s="5"/>
      <c r="AW166" s="5"/>
      <c r="AX166" s="5">
        <f t="shared" si="114"/>
        <v>0.20700600984373316</v>
      </c>
      <c r="AY166" s="5">
        <f t="shared" si="115"/>
        <v>0.56658634329017521</v>
      </c>
      <c r="AZ166" s="14">
        <f t="shared" si="94"/>
        <v>90.761031245356051</v>
      </c>
      <c r="BA166" s="14">
        <f t="shared" si="95"/>
        <v>143.94482604619037</v>
      </c>
      <c r="BB166" s="5">
        <f t="shared" si="96"/>
        <v>2.5475042283272109</v>
      </c>
      <c r="BC166" s="5">
        <f t="shared" si="97"/>
        <v>1.671820801685405</v>
      </c>
      <c r="BD166" s="5"/>
      <c r="BE166" s="5"/>
      <c r="BF166" s="5"/>
      <c r="BG166" s="5">
        <f t="shared" si="116"/>
        <v>0.14692971630536333</v>
      </c>
      <c r="BH166" s="5">
        <f t="shared" si="117"/>
        <v>0.66421930187908296</v>
      </c>
      <c r="BI166" s="14">
        <f t="shared" si="98"/>
        <v>90.700954951817678</v>
      </c>
      <c r="BJ166" s="14">
        <f t="shared" si="99"/>
        <v>144.04245900477929</v>
      </c>
      <c r="BK166" s="5">
        <f t="shared" si="100"/>
        <v>2.6120097177613188</v>
      </c>
      <c r="BL166" s="5">
        <f t="shared" si="101"/>
        <v>1.6051280881542351</v>
      </c>
      <c r="BM166" s="5"/>
      <c r="BN166" s="5"/>
      <c r="BO166" s="29"/>
      <c r="BP166" s="5">
        <f t="shared" si="118"/>
        <v>90.097072963462921</v>
      </c>
      <c r="BQ166" s="5">
        <f t="shared" si="119"/>
        <v>143.02232008110281</v>
      </c>
      <c r="BR166" s="5">
        <f t="shared" si="102"/>
        <v>3.2604136209479355</v>
      </c>
      <c r="BS166" s="5">
        <f t="shared" si="103"/>
        <v>2.3019812203553829</v>
      </c>
    </row>
    <row r="167" spans="1:71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8">
        <v>3587800</v>
      </c>
      <c r="H167" s="3">
        <v>44019</v>
      </c>
      <c r="I167" s="2">
        <v>165</v>
      </c>
      <c r="J167" s="1">
        <v>92.844634999999997</v>
      </c>
      <c r="K167" s="1">
        <v>144.15489199999999</v>
      </c>
      <c r="L167" s="5">
        <f t="shared" si="104"/>
        <v>92.769723483962977</v>
      </c>
      <c r="M167" s="5">
        <f t="shared" si="105"/>
        <v>146.04433291847488</v>
      </c>
      <c r="N167" s="5">
        <f t="shared" si="80"/>
        <v>8.0684808591276719E-2</v>
      </c>
      <c r="O167" s="5">
        <f t="shared" si="81"/>
        <v>1.3107019069979877</v>
      </c>
      <c r="P167" s="1"/>
      <c r="Q167" s="1"/>
      <c r="R167" s="29"/>
      <c r="S167" s="5">
        <f t="shared" si="106"/>
        <v>92.274298033987321</v>
      </c>
      <c r="T167" s="5">
        <f t="shared" si="107"/>
        <v>145.49641738617942</v>
      </c>
      <c r="U167" s="5">
        <f t="shared" si="82"/>
        <v>0.61429178542483942</v>
      </c>
      <c r="V167" s="5">
        <f t="shared" si="83"/>
        <v>0.93061384706904504</v>
      </c>
      <c r="W167" s="5"/>
      <c r="X167" s="5"/>
      <c r="Y167" s="29"/>
      <c r="Z167" s="5">
        <f t="shared" si="108"/>
        <v>91.714840179531777</v>
      </c>
      <c r="AA167" s="5">
        <f t="shared" si="109"/>
        <v>144.73454073659514</v>
      </c>
      <c r="AB167" s="5">
        <f t="shared" si="84"/>
        <v>1.2168660262041204</v>
      </c>
      <c r="AC167" s="5">
        <f t="shared" si="85"/>
        <v>0.40210132903096091</v>
      </c>
      <c r="AD167" s="5"/>
      <c r="AE167" s="5"/>
      <c r="AF167" s="5">
        <f t="shared" si="110"/>
        <v>0.44884700594937604</v>
      </c>
      <c r="AG167" s="5">
        <f t="shared" si="111"/>
        <v>0.16672793675034664</v>
      </c>
      <c r="AH167" s="14">
        <f t="shared" si="86"/>
        <v>92.163687185481152</v>
      </c>
      <c r="AI167" s="14">
        <f t="shared" si="87"/>
        <v>144.90126867334547</v>
      </c>
      <c r="AJ167" s="5">
        <f t="shared" si="88"/>
        <v>0.73342720828063468</v>
      </c>
      <c r="AK167" s="5">
        <f t="shared" si="89"/>
        <v>0.51776021124935556</v>
      </c>
      <c r="AL167" s="5"/>
      <c r="AM167" s="5"/>
      <c r="AN167" s="5"/>
      <c r="AO167" s="5">
        <f t="shared" si="112"/>
        <v>0.48298047577569303</v>
      </c>
      <c r="AP167" s="5">
        <f t="shared" si="113"/>
        <v>0.48922884886948986</v>
      </c>
      <c r="AQ167" s="14">
        <f t="shared" si="90"/>
        <v>92.197820655307467</v>
      </c>
      <c r="AR167" s="14">
        <f t="shared" si="91"/>
        <v>145.22376958546462</v>
      </c>
      <c r="AS167" s="5">
        <f t="shared" si="92"/>
        <v>0.69666313480852149</v>
      </c>
      <c r="AT167" s="5">
        <f t="shared" si="93"/>
        <v>0.74147853786650109</v>
      </c>
      <c r="AU167" s="5"/>
      <c r="AV167" s="5"/>
      <c r="AW167" s="5"/>
      <c r="AX167" s="5">
        <f t="shared" si="114"/>
        <v>0.63622003022281193</v>
      </c>
      <c r="AY167" s="5">
        <f t="shared" si="115"/>
        <v>0.92195795397231639</v>
      </c>
      <c r="AZ167" s="14">
        <f t="shared" si="94"/>
        <v>92.351060209754593</v>
      </c>
      <c r="BA167" s="14">
        <f t="shared" si="95"/>
        <v>145.65649869056745</v>
      </c>
      <c r="BB167" s="5">
        <f t="shared" si="96"/>
        <v>0.53161369016680826</v>
      </c>
      <c r="BC167" s="5">
        <f t="shared" si="97"/>
        <v>1.0416619718791482</v>
      </c>
      <c r="BD167" s="5"/>
      <c r="BE167" s="5"/>
      <c r="BF167" s="5"/>
      <c r="BG167" s="5">
        <f t="shared" si="116"/>
        <v>1.0087321598623487</v>
      </c>
      <c r="BH167" s="5">
        <f t="shared" si="117"/>
        <v>1.2524887739225556</v>
      </c>
      <c r="BI167" s="14">
        <f t="shared" si="98"/>
        <v>92.723572339394124</v>
      </c>
      <c r="BJ167" s="14">
        <f t="shared" si="99"/>
        <v>145.98702951051769</v>
      </c>
      <c r="BK167" s="5">
        <f t="shared" si="100"/>
        <v>0.13039273686182562</v>
      </c>
      <c r="BL167" s="5">
        <f t="shared" si="101"/>
        <v>1.2709506317119623</v>
      </c>
      <c r="BM167" s="5"/>
      <c r="BN167" s="5"/>
      <c r="BO167" s="29"/>
      <c r="BP167" s="5">
        <f t="shared" si="118"/>
        <v>90.856208222597189</v>
      </c>
      <c r="BQ167" s="5">
        <f t="shared" si="119"/>
        <v>143.86480056082712</v>
      </c>
      <c r="BR167" s="5">
        <f t="shared" si="102"/>
        <v>2.1416711664629924</v>
      </c>
      <c r="BS167" s="5">
        <f t="shared" si="103"/>
        <v>0.20123593112113675</v>
      </c>
    </row>
    <row r="168" spans="1:71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8">
        <v>3167200</v>
      </c>
      <c r="H168" s="3">
        <v>44020</v>
      </c>
      <c r="I168" s="2">
        <v>166</v>
      </c>
      <c r="J168" s="1">
        <v>95.006996000000001</v>
      </c>
      <c r="K168" s="1">
        <v>144.77140800000001</v>
      </c>
      <c r="L168" s="5">
        <f t="shared" si="104"/>
        <v>92.833398272594451</v>
      </c>
      <c r="M168" s="5">
        <f t="shared" si="105"/>
        <v>144.4383081377712</v>
      </c>
      <c r="N168" s="5">
        <f t="shared" si="80"/>
        <v>2.2878291272419036</v>
      </c>
      <c r="O168" s="5">
        <f t="shared" si="81"/>
        <v>0.23008677392210372</v>
      </c>
      <c r="P168" s="1"/>
      <c r="Q168" s="1"/>
      <c r="R168" s="29"/>
      <c r="S168" s="5">
        <f t="shared" si="106"/>
        <v>92.645017061895558</v>
      </c>
      <c r="T168" s="5">
        <f t="shared" si="107"/>
        <v>144.62442588516279</v>
      </c>
      <c r="U168" s="5">
        <f t="shared" si="82"/>
        <v>2.4861105366434728</v>
      </c>
      <c r="V168" s="5">
        <f t="shared" si="83"/>
        <v>0.10152703276686706</v>
      </c>
      <c r="W168" s="5"/>
      <c r="X168" s="5"/>
      <c r="Y168" s="29"/>
      <c r="Z168" s="5">
        <f t="shared" si="108"/>
        <v>92.223247848742488</v>
      </c>
      <c r="AA168" s="5">
        <f t="shared" si="109"/>
        <v>144.47369880512733</v>
      </c>
      <c r="AB168" s="5">
        <f t="shared" si="84"/>
        <v>2.9300454371355058</v>
      </c>
      <c r="AC168" s="5">
        <f t="shared" si="85"/>
        <v>0.20564087825455207</v>
      </c>
      <c r="AD168" s="5"/>
      <c r="AE168" s="5"/>
      <c r="AF168" s="5">
        <f t="shared" si="110"/>
        <v>0.45778110543857636</v>
      </c>
      <c r="AG168" s="5">
        <f t="shared" si="111"/>
        <v>0.10259245651762333</v>
      </c>
      <c r="AH168" s="14">
        <f t="shared" si="86"/>
        <v>92.681028954181059</v>
      </c>
      <c r="AI168" s="14">
        <f t="shared" si="87"/>
        <v>144.57629126164494</v>
      </c>
      <c r="AJ168" s="5">
        <f t="shared" si="88"/>
        <v>2.4482060729706072</v>
      </c>
      <c r="AK168" s="5">
        <f t="shared" si="89"/>
        <v>0.13477574132253259</v>
      </c>
      <c r="AL168" s="5"/>
      <c r="AM168" s="5"/>
      <c r="AN168" s="5"/>
      <c r="AO168" s="5">
        <f t="shared" si="112"/>
        <v>0.48933727413444772</v>
      </c>
      <c r="AP168" s="5">
        <f t="shared" si="113"/>
        <v>0.30171115378516522</v>
      </c>
      <c r="AQ168" s="14">
        <f t="shared" si="90"/>
        <v>92.712585122876931</v>
      </c>
      <c r="AR168" s="14">
        <f t="shared" si="91"/>
        <v>144.77540995891249</v>
      </c>
      <c r="AS168" s="5">
        <f t="shared" si="92"/>
        <v>2.4149914992818742</v>
      </c>
      <c r="AT168" s="5">
        <f t="shared" si="93"/>
        <v>2.764329619894593E-3</v>
      </c>
      <c r="AU168" s="5"/>
      <c r="AV168" s="5"/>
      <c r="AW168" s="5"/>
      <c r="AX168" s="5">
        <f t="shared" si="114"/>
        <v>0.57870446776736695</v>
      </c>
      <c r="AY168" s="5">
        <f t="shared" si="115"/>
        <v>0.38969800552426009</v>
      </c>
      <c r="AZ168" s="14">
        <f t="shared" si="94"/>
        <v>92.801952316509855</v>
      </c>
      <c r="BA168" s="14">
        <f t="shared" si="95"/>
        <v>144.86339681065158</v>
      </c>
      <c r="BB168" s="5">
        <f t="shared" si="96"/>
        <v>2.3209276961984422</v>
      </c>
      <c r="BC168" s="5">
        <f t="shared" si="97"/>
        <v>6.3540730813070059E-2</v>
      </c>
      <c r="BD168" s="5"/>
      <c r="BE168" s="5"/>
      <c r="BF168" s="5"/>
      <c r="BG168" s="5">
        <f t="shared" si="116"/>
        <v>0.58345634280845737</v>
      </c>
      <c r="BH168" s="5">
        <f t="shared" si="117"/>
        <v>-3.3842325659254074E-2</v>
      </c>
      <c r="BI168" s="14">
        <f t="shared" si="98"/>
        <v>92.806704191550949</v>
      </c>
      <c r="BJ168" s="14">
        <f t="shared" si="99"/>
        <v>144.43985647946806</v>
      </c>
      <c r="BK168" s="5">
        <f t="shared" si="100"/>
        <v>2.3159260907997257</v>
      </c>
      <c r="BL168" s="5">
        <f t="shared" si="101"/>
        <v>0.22901726598662744</v>
      </c>
      <c r="BM168" s="5"/>
      <c r="BN168" s="5"/>
      <c r="BO168" s="29"/>
      <c r="BP168" s="5">
        <f t="shared" si="118"/>
        <v>91.353314916947895</v>
      </c>
      <c r="BQ168" s="5">
        <f t="shared" si="119"/>
        <v>143.93732342062034</v>
      </c>
      <c r="BR168" s="5">
        <f t="shared" si="102"/>
        <v>3.8456968822086601</v>
      </c>
      <c r="BS168" s="5">
        <f t="shared" si="103"/>
        <v>0.5761390255869191</v>
      </c>
    </row>
    <row r="169" spans="1:71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8">
        <v>2325000</v>
      </c>
      <c r="H169" s="3">
        <v>44021</v>
      </c>
      <c r="I169" s="2">
        <v>167</v>
      </c>
      <c r="J169" s="1">
        <v>95.415558000000004</v>
      </c>
      <c r="K169" s="1">
        <v>140.57513399999999</v>
      </c>
      <c r="L169" s="5">
        <f t="shared" si="104"/>
        <v>94.680956340889168</v>
      </c>
      <c r="M169" s="5">
        <f t="shared" si="105"/>
        <v>144.72144302066567</v>
      </c>
      <c r="N169" s="5">
        <f t="shared" si="80"/>
        <v>0.76989714728790515</v>
      </c>
      <c r="O169" s="5">
        <f t="shared" si="81"/>
        <v>2.9495323267240732</v>
      </c>
      <c r="P169" s="1"/>
      <c r="Q169" s="1"/>
      <c r="R169" s="29"/>
      <c r="S169" s="5">
        <f t="shared" si="106"/>
        <v>94.180303371663442</v>
      </c>
      <c r="T169" s="5">
        <f t="shared" si="107"/>
        <v>144.71996425980697</v>
      </c>
      <c r="U169" s="5">
        <f t="shared" si="82"/>
        <v>1.2946050457898726</v>
      </c>
      <c r="V169" s="5">
        <f t="shared" si="83"/>
        <v>2.9484803904273571</v>
      </c>
      <c r="W169" s="5"/>
      <c r="X169" s="5"/>
      <c r="Y169" s="29"/>
      <c r="Z169" s="5">
        <f t="shared" si="108"/>
        <v>93.475934516808366</v>
      </c>
      <c r="AA169" s="5">
        <f t="shared" si="109"/>
        <v>144.60766794282006</v>
      </c>
      <c r="AB169" s="5">
        <f t="shared" si="84"/>
        <v>2.0328167898904272</v>
      </c>
      <c r="AC169" s="5">
        <f t="shared" si="85"/>
        <v>2.8685969047840754</v>
      </c>
      <c r="AD169" s="5"/>
      <c r="AE169" s="5"/>
      <c r="AF169" s="5">
        <f t="shared" si="110"/>
        <v>0.57701693983267144</v>
      </c>
      <c r="AG169" s="5">
        <f t="shared" si="111"/>
        <v>0.1072989586938894</v>
      </c>
      <c r="AH169" s="14">
        <f t="shared" si="86"/>
        <v>94.05295145664104</v>
      </c>
      <c r="AI169" s="14">
        <f t="shared" si="87"/>
        <v>144.71496690151395</v>
      </c>
      <c r="AJ169" s="5">
        <f t="shared" si="88"/>
        <v>1.4280758525344099</v>
      </c>
      <c r="AK169" s="5">
        <f t="shared" si="89"/>
        <v>2.9449254528286315</v>
      </c>
      <c r="AL169" s="5"/>
      <c r="AM169" s="5"/>
      <c r="AN169" s="5"/>
      <c r="AO169" s="5">
        <f t="shared" si="112"/>
        <v>0.6801746226173051</v>
      </c>
      <c r="AP169" s="5">
        <f t="shared" si="113"/>
        <v>0.25977564976205658</v>
      </c>
      <c r="AQ169" s="14">
        <f t="shared" si="90"/>
        <v>94.156109139425666</v>
      </c>
      <c r="AR169" s="14">
        <f t="shared" si="91"/>
        <v>144.86744359258211</v>
      </c>
      <c r="AS169" s="5">
        <f t="shared" si="92"/>
        <v>1.319961741013282</v>
      </c>
      <c r="AT169" s="5">
        <f t="shared" si="93"/>
        <v>3.0533917844831038</v>
      </c>
      <c r="AU169" s="5"/>
      <c r="AV169" s="5"/>
      <c r="AW169" s="5"/>
      <c r="AX169" s="5">
        <f t="shared" si="114"/>
        <v>0.88199645790169656</v>
      </c>
      <c r="AY169" s="5">
        <f t="shared" si="115"/>
        <v>0.27462001500007183</v>
      </c>
      <c r="AZ169" s="14">
        <f t="shared" si="94"/>
        <v>94.357930974710058</v>
      </c>
      <c r="BA169" s="14">
        <f t="shared" si="95"/>
        <v>144.88228795782013</v>
      </c>
      <c r="BB169" s="5">
        <f t="shared" si="96"/>
        <v>1.1084429494086763</v>
      </c>
      <c r="BC169" s="5">
        <f t="shared" si="97"/>
        <v>3.0639515220523528</v>
      </c>
      <c r="BD169" s="5"/>
      <c r="BE169" s="5"/>
      <c r="BF169" s="5"/>
      <c r="BG169" s="5">
        <f t="shared" si="116"/>
        <v>1.152302119277264</v>
      </c>
      <c r="BH169" s="5">
        <f t="shared" si="117"/>
        <v>0.10879741818993287</v>
      </c>
      <c r="BI169" s="14">
        <f t="shared" si="98"/>
        <v>94.628236636085632</v>
      </c>
      <c r="BJ169" s="14">
        <f t="shared" si="99"/>
        <v>144.71646536100999</v>
      </c>
      <c r="BK169" s="5">
        <f t="shared" si="100"/>
        <v>0.82514988165176673</v>
      </c>
      <c r="BL169" s="5">
        <f t="shared" si="101"/>
        <v>2.9459914020142453</v>
      </c>
      <c r="BM169" s="5"/>
      <c r="BN169" s="5"/>
      <c r="BO169" s="29"/>
      <c r="BP169" s="5">
        <f t="shared" si="118"/>
        <v>92.266735187710921</v>
      </c>
      <c r="BQ169" s="5">
        <f t="shared" si="119"/>
        <v>144.14584456546527</v>
      </c>
      <c r="BR169" s="5">
        <f t="shared" si="102"/>
        <v>3.3001146545609288</v>
      </c>
      <c r="BS169" s="5">
        <f t="shared" si="103"/>
        <v>2.5400726742079978</v>
      </c>
    </row>
    <row r="170" spans="1:71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8">
        <v>2585700</v>
      </c>
      <c r="H170" s="3">
        <v>44022</v>
      </c>
      <c r="I170" s="2">
        <v>168</v>
      </c>
      <c r="J170" s="1">
        <v>95.582465999999997</v>
      </c>
      <c r="K170" s="1">
        <v>141.64906300000001</v>
      </c>
      <c r="L170" s="5">
        <f t="shared" si="104"/>
        <v>95.305367751133389</v>
      </c>
      <c r="M170" s="5">
        <f t="shared" si="105"/>
        <v>141.19708035309984</v>
      </c>
      <c r="N170" s="5">
        <f t="shared" si="80"/>
        <v>0.28990489622501253</v>
      </c>
      <c r="O170" s="5">
        <f t="shared" si="81"/>
        <v>0.31908622431210648</v>
      </c>
      <c r="P170" s="1"/>
      <c r="Q170" s="1"/>
      <c r="R170" s="29"/>
      <c r="S170" s="5">
        <f t="shared" si="106"/>
        <v>94.983218880082205</v>
      </c>
      <c r="T170" s="5">
        <f t="shared" si="107"/>
        <v>142.02582459093244</v>
      </c>
      <c r="U170" s="5">
        <f t="shared" si="82"/>
        <v>0.62694251884837471</v>
      </c>
      <c r="V170" s="5">
        <f t="shared" si="83"/>
        <v>0.26598240959238251</v>
      </c>
      <c r="W170" s="5"/>
      <c r="X170" s="5"/>
      <c r="Y170" s="29"/>
      <c r="Z170" s="5">
        <f t="shared" si="108"/>
        <v>94.348765084244604</v>
      </c>
      <c r="AA170" s="5">
        <f t="shared" si="109"/>
        <v>142.79302766855105</v>
      </c>
      <c r="AB170" s="5">
        <f t="shared" si="84"/>
        <v>1.2907188602514108</v>
      </c>
      <c r="AC170" s="5">
        <f t="shared" si="85"/>
        <v>0.8076048258441606</v>
      </c>
      <c r="AD170" s="5"/>
      <c r="AE170" s="5"/>
      <c r="AF170" s="5">
        <f t="shared" si="110"/>
        <v>0.62138898397320652</v>
      </c>
      <c r="AG170" s="5">
        <f t="shared" si="111"/>
        <v>-0.1809919262505455</v>
      </c>
      <c r="AH170" s="14">
        <f t="shared" si="86"/>
        <v>94.970154068217809</v>
      </c>
      <c r="AI170" s="14">
        <f t="shared" si="87"/>
        <v>142.61203574230049</v>
      </c>
      <c r="AJ170" s="5">
        <f t="shared" si="88"/>
        <v>0.64061114700910471</v>
      </c>
      <c r="AK170" s="5">
        <f t="shared" si="89"/>
        <v>0.67982994162162536</v>
      </c>
      <c r="AL170" s="5"/>
      <c r="AM170" s="5"/>
      <c r="AN170" s="5"/>
      <c r="AO170" s="5">
        <f t="shared" si="112"/>
        <v>0.72833860882203849</v>
      </c>
      <c r="AP170" s="5">
        <f t="shared" si="113"/>
        <v>-0.25882833124571003</v>
      </c>
      <c r="AQ170" s="14">
        <f t="shared" si="90"/>
        <v>95.077103693066647</v>
      </c>
      <c r="AR170" s="14">
        <f t="shared" si="91"/>
        <v>142.53419933730532</v>
      </c>
      <c r="AS170" s="5">
        <f t="shared" si="92"/>
        <v>0.52871863227859139</v>
      </c>
      <c r="AT170" s="5">
        <f t="shared" si="93"/>
        <v>0.62487976874602535</v>
      </c>
      <c r="AU170" s="5"/>
      <c r="AV170" s="5"/>
      <c r="AW170" s="5"/>
      <c r="AX170" s="5">
        <f t="shared" si="114"/>
        <v>0.87787180719224067</v>
      </c>
      <c r="AY170" s="5">
        <f t="shared" si="115"/>
        <v>-0.66554711517101495</v>
      </c>
      <c r="AZ170" s="14">
        <f t="shared" si="94"/>
        <v>95.22663689143684</v>
      </c>
      <c r="BA170" s="14">
        <f t="shared" si="95"/>
        <v>142.12748055338002</v>
      </c>
      <c r="BB170" s="5">
        <f t="shared" si="96"/>
        <v>0.3722744593795651</v>
      </c>
      <c r="BC170" s="5">
        <f t="shared" si="97"/>
        <v>0.33774847729138335</v>
      </c>
      <c r="BD170" s="5"/>
      <c r="BE170" s="5"/>
      <c r="BF170" s="5"/>
      <c r="BG170" s="5">
        <f t="shared" si="116"/>
        <v>0.9147513002123927</v>
      </c>
      <c r="BH170" s="5">
        <f t="shared" si="117"/>
        <v>-1.5261246204001686</v>
      </c>
      <c r="BI170" s="14">
        <f t="shared" si="98"/>
        <v>95.263516384456992</v>
      </c>
      <c r="BJ170" s="14">
        <f t="shared" si="99"/>
        <v>141.26690304815088</v>
      </c>
      <c r="BK170" s="5">
        <f t="shared" si="100"/>
        <v>0.33369050715118082</v>
      </c>
      <c r="BL170" s="5">
        <f t="shared" si="101"/>
        <v>0.26979349086773169</v>
      </c>
      <c r="BM170" s="5"/>
      <c r="BN170" s="5"/>
      <c r="BO170" s="29"/>
      <c r="BP170" s="5">
        <f t="shared" si="118"/>
        <v>93.053940890783196</v>
      </c>
      <c r="BQ170" s="5">
        <f t="shared" si="119"/>
        <v>143.25316692409893</v>
      </c>
      <c r="BR170" s="5">
        <f t="shared" si="102"/>
        <v>2.6453859322030895</v>
      </c>
      <c r="BS170" s="5">
        <f t="shared" si="103"/>
        <v>1.1324493717963542</v>
      </c>
    </row>
    <row r="171" spans="1:71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8">
        <v>2649800</v>
      </c>
      <c r="H171" s="3">
        <v>44025</v>
      </c>
      <c r="I171" s="2">
        <v>169</v>
      </c>
      <c r="J171" s="1">
        <v>95.141525000000001</v>
      </c>
      <c r="K171" s="1">
        <v>142.68322800000001</v>
      </c>
      <c r="L171" s="5">
        <f t="shared" si="104"/>
        <v>95.540901262670005</v>
      </c>
      <c r="M171" s="5">
        <f t="shared" si="105"/>
        <v>141.58126560296498</v>
      </c>
      <c r="N171" s="5">
        <f t="shared" si="80"/>
        <v>0.41977071806448679</v>
      </c>
      <c r="O171" s="5">
        <f t="shared" si="81"/>
        <v>0.77231389595071254</v>
      </c>
      <c r="P171" s="1"/>
      <c r="Q171" s="1"/>
      <c r="R171" s="29"/>
      <c r="S171" s="5">
        <f t="shared" si="106"/>
        <v>95.372729508028769</v>
      </c>
      <c r="T171" s="5">
        <f t="shared" si="107"/>
        <v>141.78092955682638</v>
      </c>
      <c r="U171" s="5">
        <f t="shared" si="82"/>
        <v>0.2430111436922705</v>
      </c>
      <c r="V171" s="5">
        <f t="shared" si="83"/>
        <v>0.63237877066646864</v>
      </c>
      <c r="W171" s="5"/>
      <c r="X171" s="5"/>
      <c r="Y171" s="29"/>
      <c r="Z171" s="5">
        <f t="shared" si="108"/>
        <v>94.903930496334539</v>
      </c>
      <c r="AA171" s="5">
        <f t="shared" si="109"/>
        <v>142.2782435677031</v>
      </c>
      <c r="AB171" s="5">
        <f t="shared" si="84"/>
        <v>0.24972744936079461</v>
      </c>
      <c r="AC171" s="5">
        <f t="shared" si="85"/>
        <v>0.28383464403883096</v>
      </c>
      <c r="AD171" s="5"/>
      <c r="AE171" s="5"/>
      <c r="AF171" s="5">
        <f t="shared" si="110"/>
        <v>0.61145544819071573</v>
      </c>
      <c r="AG171" s="5">
        <f t="shared" si="111"/>
        <v>-0.23106075244015578</v>
      </c>
      <c r="AH171" s="14">
        <f t="shared" si="86"/>
        <v>95.515385944525249</v>
      </c>
      <c r="AI171" s="14">
        <f t="shared" si="87"/>
        <v>142.04718281526294</v>
      </c>
      <c r="AJ171" s="5">
        <f t="shared" si="88"/>
        <v>0.39295244061438772</v>
      </c>
      <c r="AK171" s="5">
        <f t="shared" si="89"/>
        <v>0.4457743167522612</v>
      </c>
      <c r="AL171" s="5"/>
      <c r="AM171" s="5"/>
      <c r="AN171" s="5"/>
      <c r="AO171" s="5">
        <f t="shared" si="112"/>
        <v>0.68504530963901245</v>
      </c>
      <c r="AP171" s="5">
        <f t="shared" si="113"/>
        <v>-0.32281727364626939</v>
      </c>
      <c r="AQ171" s="14">
        <f t="shared" si="90"/>
        <v>95.588975805973547</v>
      </c>
      <c r="AR171" s="14">
        <f t="shared" si="91"/>
        <v>141.95542629405682</v>
      </c>
      <c r="AS171" s="5">
        <f t="shared" si="92"/>
        <v>0.47030022482143896</v>
      </c>
      <c r="AT171" s="5">
        <f t="shared" si="93"/>
        <v>0.51008217023460745</v>
      </c>
      <c r="AU171" s="5"/>
      <c r="AV171" s="5"/>
      <c r="AW171" s="5"/>
      <c r="AX171" s="5">
        <f t="shared" si="114"/>
        <v>0.73265392939620289</v>
      </c>
      <c r="AY171" s="5">
        <f t="shared" si="115"/>
        <v>-0.59770375872563464</v>
      </c>
      <c r="AZ171" s="14">
        <f t="shared" si="94"/>
        <v>95.636584425730746</v>
      </c>
      <c r="BA171" s="14">
        <f t="shared" si="95"/>
        <v>141.68053980897747</v>
      </c>
      <c r="BB171" s="5">
        <f t="shared" si="96"/>
        <v>0.52034001528853391</v>
      </c>
      <c r="BC171" s="5">
        <f t="shared" si="97"/>
        <v>0.70273724885348299</v>
      </c>
      <c r="BD171" s="5"/>
      <c r="BE171" s="5"/>
      <c r="BF171" s="5"/>
      <c r="BG171" s="5">
        <f t="shared" si="116"/>
        <v>0.60910329530830309</v>
      </c>
      <c r="BH171" s="5">
        <f t="shared" si="117"/>
        <v>-0.66648517878078062</v>
      </c>
      <c r="BI171" s="14">
        <f t="shared" si="98"/>
        <v>95.51303379164284</v>
      </c>
      <c r="BJ171" s="14">
        <f t="shared" si="99"/>
        <v>141.61175838892231</v>
      </c>
      <c r="BK171" s="5">
        <f t="shared" si="100"/>
        <v>0.39048017323964357</v>
      </c>
      <c r="BL171" s="5">
        <f t="shared" si="101"/>
        <v>0.75094292867953794</v>
      </c>
      <c r="BM171" s="5"/>
      <c r="BN171" s="5"/>
      <c r="BO171" s="29"/>
      <c r="BP171" s="5">
        <f t="shared" si="118"/>
        <v>93.686072168087392</v>
      </c>
      <c r="BQ171" s="5">
        <f t="shared" si="119"/>
        <v>142.8521409430742</v>
      </c>
      <c r="BR171" s="5">
        <f t="shared" si="102"/>
        <v>1.5297766479070092</v>
      </c>
      <c r="BS171" s="5">
        <f t="shared" si="103"/>
        <v>0.11838318030917411</v>
      </c>
    </row>
    <row r="172" spans="1:71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8">
        <v>2984600</v>
      </c>
      <c r="H172" s="3">
        <v>44026</v>
      </c>
      <c r="I172" s="2">
        <v>170</v>
      </c>
      <c r="J172" s="1">
        <v>96.715964999999997</v>
      </c>
      <c r="K172" s="1">
        <v>147.267303</v>
      </c>
      <c r="L172" s="5">
        <f t="shared" si="104"/>
        <v>95.201431439400494</v>
      </c>
      <c r="M172" s="5">
        <f t="shared" si="105"/>
        <v>142.51793364044477</v>
      </c>
      <c r="N172" s="5">
        <f t="shared" si="80"/>
        <v>1.5659602430679394</v>
      </c>
      <c r="O172" s="5">
        <f t="shared" si="81"/>
        <v>3.2249992108263377</v>
      </c>
      <c r="P172" s="1"/>
      <c r="Q172" s="1"/>
      <c r="R172" s="29"/>
      <c r="S172" s="5">
        <f t="shared" si="106"/>
        <v>95.222446577810075</v>
      </c>
      <c r="T172" s="5">
        <f t="shared" si="107"/>
        <v>142.36742354488925</v>
      </c>
      <c r="U172" s="5">
        <f t="shared" si="82"/>
        <v>1.54423152598428</v>
      </c>
      <c r="V172" s="5">
        <f t="shared" si="83"/>
        <v>3.3272011881080954</v>
      </c>
      <c r="W172" s="5"/>
      <c r="X172" s="5"/>
      <c r="Y172" s="29"/>
      <c r="Z172" s="5">
        <f t="shared" si="108"/>
        <v>95.010848022984007</v>
      </c>
      <c r="AA172" s="5">
        <f t="shared" si="109"/>
        <v>142.46048656223672</v>
      </c>
      <c r="AB172" s="5">
        <f t="shared" si="84"/>
        <v>1.7630150068977655</v>
      </c>
      <c r="AC172" s="5">
        <f t="shared" si="85"/>
        <v>3.2640079229014427</v>
      </c>
      <c r="AD172" s="5"/>
      <c r="AE172" s="5"/>
      <c r="AF172" s="5">
        <f t="shared" si="110"/>
        <v>0.53577475995952861</v>
      </c>
      <c r="AG172" s="5">
        <f t="shared" si="111"/>
        <v>-0.16906519039408882</v>
      </c>
      <c r="AH172" s="14">
        <f t="shared" si="86"/>
        <v>95.54662278294353</v>
      </c>
      <c r="AI172" s="14">
        <f t="shared" si="87"/>
        <v>142.29142137184263</v>
      </c>
      <c r="AJ172" s="5">
        <f t="shared" si="88"/>
        <v>1.2090477689556913</v>
      </c>
      <c r="AK172" s="5">
        <f t="shared" si="89"/>
        <v>3.3788095027158653</v>
      </c>
      <c r="AL172" s="5"/>
      <c r="AM172" s="5"/>
      <c r="AN172" s="5"/>
      <c r="AO172" s="5">
        <f t="shared" si="112"/>
        <v>0.54051336389162641</v>
      </c>
      <c r="AP172" s="5">
        <f t="shared" si="113"/>
        <v>-0.19655220660129608</v>
      </c>
      <c r="AQ172" s="14">
        <f t="shared" si="90"/>
        <v>95.551361386875627</v>
      </c>
      <c r="AR172" s="14">
        <f t="shared" si="91"/>
        <v>142.26393435563543</v>
      </c>
      <c r="AS172" s="5">
        <f t="shared" si="92"/>
        <v>1.204148263551287</v>
      </c>
      <c r="AT172" s="5">
        <f t="shared" si="93"/>
        <v>3.3974742135153861</v>
      </c>
      <c r="AU172" s="5"/>
      <c r="AV172" s="5"/>
      <c r="AW172" s="5"/>
      <c r="AX172" s="5">
        <f t="shared" si="114"/>
        <v>0.45107254816017228</v>
      </c>
      <c r="AY172" s="5">
        <f t="shared" si="115"/>
        <v>-0.24672771975896829</v>
      </c>
      <c r="AZ172" s="14">
        <f t="shared" si="94"/>
        <v>95.461920571144177</v>
      </c>
      <c r="BA172" s="14">
        <f t="shared" si="95"/>
        <v>142.21375884247774</v>
      </c>
      <c r="BB172" s="5">
        <f t="shared" si="96"/>
        <v>1.2966260832488417</v>
      </c>
      <c r="BC172" s="5">
        <f t="shared" si="97"/>
        <v>3.4315452612873978</v>
      </c>
      <c r="BD172" s="5"/>
      <c r="BE172" s="5"/>
      <c r="BF172" s="5"/>
      <c r="BG172" s="5">
        <f t="shared" si="116"/>
        <v>0.18224539194829342</v>
      </c>
      <c r="BH172" s="5">
        <f t="shared" si="117"/>
        <v>5.4933768536463201E-2</v>
      </c>
      <c r="BI172" s="14">
        <f t="shared" si="98"/>
        <v>95.193093414932306</v>
      </c>
      <c r="BJ172" s="14">
        <f t="shared" si="99"/>
        <v>142.5154203307732</v>
      </c>
      <c r="BK172" s="5">
        <f t="shared" si="100"/>
        <v>1.5745813889854594</v>
      </c>
      <c r="BL172" s="5">
        <f t="shared" si="101"/>
        <v>3.2267058419796024</v>
      </c>
      <c r="BM172" s="5"/>
      <c r="BN172" s="5"/>
      <c r="BO172" s="29"/>
      <c r="BP172" s="5">
        <f t="shared" si="118"/>
        <v>94.049935376065548</v>
      </c>
      <c r="BQ172" s="5">
        <f t="shared" si="119"/>
        <v>142.80991270730564</v>
      </c>
      <c r="BR172" s="5">
        <f t="shared" si="102"/>
        <v>2.7565558839581956</v>
      </c>
      <c r="BS172" s="5">
        <f t="shared" si="103"/>
        <v>3.02673451736558</v>
      </c>
    </row>
    <row r="173" spans="1:71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8">
        <v>3697600</v>
      </c>
      <c r="H173" s="3">
        <v>44027</v>
      </c>
      <c r="I173" s="2">
        <v>171</v>
      </c>
      <c r="J173" s="1">
        <v>97.381111000000004</v>
      </c>
      <c r="K173" s="1">
        <v>151.07576</v>
      </c>
      <c r="L173" s="5">
        <f t="shared" si="104"/>
        <v>96.488784965910071</v>
      </c>
      <c r="M173" s="5">
        <f t="shared" si="105"/>
        <v>146.5548975960667</v>
      </c>
      <c r="N173" s="5">
        <f t="shared" si="80"/>
        <v>0.91632353022747215</v>
      </c>
      <c r="O173" s="5">
        <f t="shared" si="81"/>
        <v>2.9924472357003582</v>
      </c>
      <c r="P173" s="1"/>
      <c r="Q173" s="1"/>
      <c r="R173" s="29"/>
      <c r="S173" s="5">
        <f t="shared" si="106"/>
        <v>96.193233552233522</v>
      </c>
      <c r="T173" s="5">
        <f t="shared" si="107"/>
        <v>145.55234519071124</v>
      </c>
      <c r="U173" s="5">
        <f t="shared" si="82"/>
        <v>1.2198232650749712</v>
      </c>
      <c r="V173" s="5">
        <f t="shared" si="83"/>
        <v>3.6560562788423283</v>
      </c>
      <c r="W173" s="5"/>
      <c r="X173" s="5"/>
      <c r="Y173" s="29"/>
      <c r="Z173" s="5">
        <f t="shared" si="108"/>
        <v>95.77815066264121</v>
      </c>
      <c r="AA173" s="5">
        <f t="shared" si="109"/>
        <v>144.62355395923021</v>
      </c>
      <c r="AB173" s="5">
        <f t="shared" si="84"/>
        <v>1.6460690588740505</v>
      </c>
      <c r="AC173" s="5">
        <f t="shared" si="85"/>
        <v>4.2708413585142946</v>
      </c>
      <c r="AD173" s="5"/>
      <c r="AE173" s="5"/>
      <c r="AF173" s="5">
        <f t="shared" si="110"/>
        <v>0.57050394191417975</v>
      </c>
      <c r="AG173" s="5">
        <f t="shared" si="111"/>
        <v>0.18075469771404701</v>
      </c>
      <c r="AH173" s="14">
        <f t="shared" si="86"/>
        <v>96.348654604555392</v>
      </c>
      <c r="AI173" s="14">
        <f t="shared" si="87"/>
        <v>144.80430865694424</v>
      </c>
      <c r="AJ173" s="5">
        <f t="shared" si="88"/>
        <v>1.0602224444169794</v>
      </c>
      <c r="AK173" s="5">
        <f t="shared" si="89"/>
        <v>4.151196289236446</v>
      </c>
      <c r="AL173" s="5"/>
      <c r="AM173" s="5"/>
      <c r="AN173" s="5"/>
      <c r="AO173" s="5">
        <f t="shared" si="112"/>
        <v>0.59721068283302048</v>
      </c>
      <c r="AP173" s="5">
        <f t="shared" si="113"/>
        <v>0.39335269429739878</v>
      </c>
      <c r="AQ173" s="14">
        <f t="shared" si="90"/>
        <v>96.375361345474232</v>
      </c>
      <c r="AR173" s="14">
        <f t="shared" si="91"/>
        <v>145.0169066535276</v>
      </c>
      <c r="AS173" s="5">
        <f t="shared" si="92"/>
        <v>1.0327974739636849</v>
      </c>
      <c r="AT173" s="5">
        <f t="shared" si="93"/>
        <v>4.0104735177055559</v>
      </c>
      <c r="AU173" s="5"/>
      <c r="AV173" s="5"/>
      <c r="AW173" s="5"/>
      <c r="AX173" s="5">
        <f t="shared" si="114"/>
        <v>0.59337608933383601</v>
      </c>
      <c r="AY173" s="5">
        <f t="shared" si="115"/>
        <v>0.8376800827796349</v>
      </c>
      <c r="AZ173" s="14">
        <f t="shared" si="94"/>
        <v>96.37152675197504</v>
      </c>
      <c r="BA173" s="14">
        <f t="shared" si="95"/>
        <v>145.46123404200983</v>
      </c>
      <c r="BB173" s="5">
        <f t="shared" si="96"/>
        <v>1.0367351919254282</v>
      </c>
      <c r="BC173" s="5">
        <f t="shared" si="97"/>
        <v>3.7163645299485286</v>
      </c>
      <c r="BD173" s="5"/>
      <c r="BE173" s="5"/>
      <c r="BF173" s="5"/>
      <c r="BG173" s="5">
        <f t="shared" si="116"/>
        <v>0.67954405250086625</v>
      </c>
      <c r="BH173" s="5">
        <f t="shared" si="117"/>
        <v>1.8468473527249303</v>
      </c>
      <c r="BI173" s="14">
        <f t="shared" si="98"/>
        <v>96.457694715142082</v>
      </c>
      <c r="BJ173" s="14">
        <f t="shared" si="99"/>
        <v>146.47040131195513</v>
      </c>
      <c r="BK173" s="5">
        <f t="shared" si="100"/>
        <v>0.94824989710573515</v>
      </c>
      <c r="BL173" s="5">
        <f t="shared" si="101"/>
        <v>3.0483769785734478</v>
      </c>
      <c r="BM173" s="5"/>
      <c r="BN173" s="5"/>
      <c r="BO173" s="29"/>
      <c r="BP173" s="5">
        <f t="shared" si="118"/>
        <v>94.716442782049157</v>
      </c>
      <c r="BQ173" s="5">
        <f t="shared" si="119"/>
        <v>143.92426028047922</v>
      </c>
      <c r="BR173" s="5">
        <f t="shared" si="102"/>
        <v>2.7363296542702695</v>
      </c>
      <c r="BS173" s="5">
        <f t="shared" si="103"/>
        <v>4.7337175199520996</v>
      </c>
    </row>
    <row r="174" spans="1:71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8">
        <v>4886500</v>
      </c>
      <c r="H174" s="3">
        <v>44028</v>
      </c>
      <c r="I174" s="2">
        <v>172</v>
      </c>
      <c r="J174" s="1">
        <v>96.182845999999998</v>
      </c>
      <c r="K174" s="1">
        <v>152.21929900000001</v>
      </c>
      <c r="L174" s="5">
        <f t="shared" si="104"/>
        <v>97.247262094886523</v>
      </c>
      <c r="M174" s="5">
        <f t="shared" si="105"/>
        <v>150.39763063941001</v>
      </c>
      <c r="N174" s="5">
        <f t="shared" si="80"/>
        <v>1.1066589721066529</v>
      </c>
      <c r="O174" s="5">
        <f t="shared" si="81"/>
        <v>1.1967394230280852</v>
      </c>
      <c r="P174" s="1"/>
      <c r="Q174" s="1"/>
      <c r="R174" s="29"/>
      <c r="S174" s="5">
        <f t="shared" si="106"/>
        <v>96.96535389328173</v>
      </c>
      <c r="T174" s="5">
        <f t="shared" si="107"/>
        <v>149.14256481674894</v>
      </c>
      <c r="U174" s="5">
        <f t="shared" si="82"/>
        <v>0.81356283976222954</v>
      </c>
      <c r="V174" s="5">
        <f t="shared" si="83"/>
        <v>2.0212510525692688</v>
      </c>
      <c r="W174" s="5"/>
      <c r="X174" s="5"/>
      <c r="Y174" s="29"/>
      <c r="Z174" s="5">
        <f t="shared" si="108"/>
        <v>96.499482814452676</v>
      </c>
      <c r="AA174" s="5">
        <f t="shared" si="109"/>
        <v>147.52704667757661</v>
      </c>
      <c r="AB174" s="5">
        <f t="shared" si="84"/>
        <v>0.32920299993273078</v>
      </c>
      <c r="AC174" s="5">
        <f t="shared" si="85"/>
        <v>3.0825607220956912</v>
      </c>
      <c r="AD174" s="5"/>
      <c r="AE174" s="5"/>
      <c r="AF174" s="5">
        <f t="shared" si="110"/>
        <v>0.59312817339877277</v>
      </c>
      <c r="AG174" s="5">
        <f t="shared" si="111"/>
        <v>0.58916540080889979</v>
      </c>
      <c r="AH174" s="14">
        <f t="shared" si="86"/>
        <v>97.092610987851444</v>
      </c>
      <c r="AI174" s="14">
        <f t="shared" si="87"/>
        <v>148.1162120783855</v>
      </c>
      <c r="AJ174" s="5">
        <f t="shared" si="88"/>
        <v>0.94587031439207581</v>
      </c>
      <c r="AK174" s="5">
        <f t="shared" si="89"/>
        <v>2.6955103252804395</v>
      </c>
      <c r="AL174" s="5"/>
      <c r="AM174" s="5"/>
      <c r="AN174" s="5"/>
      <c r="AO174" s="5">
        <f t="shared" si="112"/>
        <v>0.62824105007763209</v>
      </c>
      <c r="AP174" s="5">
        <f t="shared" si="113"/>
        <v>1.0208877003096488</v>
      </c>
      <c r="AQ174" s="14">
        <f t="shared" si="90"/>
        <v>97.12772386453031</v>
      </c>
      <c r="AR174" s="14">
        <f t="shared" si="91"/>
        <v>148.54793437788626</v>
      </c>
      <c r="AS174" s="5">
        <f t="shared" si="92"/>
        <v>0.98237669587185239</v>
      </c>
      <c r="AT174" s="5">
        <f t="shared" si="93"/>
        <v>2.4118916893144688</v>
      </c>
      <c r="AU174" s="5"/>
      <c r="AV174" s="5"/>
      <c r="AW174" s="5"/>
      <c r="AX174" s="5">
        <f t="shared" si="114"/>
        <v>0.65095631744876992</v>
      </c>
      <c r="AY174" s="5">
        <f t="shared" si="115"/>
        <v>1.7672957687846791</v>
      </c>
      <c r="AZ174" s="14">
        <f t="shared" si="94"/>
        <v>97.15043913190145</v>
      </c>
      <c r="BA174" s="14">
        <f t="shared" si="95"/>
        <v>149.2943424463613</v>
      </c>
      <c r="BB174" s="5">
        <f t="shared" si="96"/>
        <v>1.0059934511622295</v>
      </c>
      <c r="BC174" s="5">
        <f t="shared" si="97"/>
        <v>1.9215412059141779</v>
      </c>
      <c r="BD174" s="5"/>
      <c r="BE174" s="5"/>
      <c r="BF174" s="5"/>
      <c r="BG174" s="5">
        <f t="shared" si="116"/>
        <v>0.7150639369148768</v>
      </c>
      <c r="BH174" s="5">
        <f t="shared" si="117"/>
        <v>2.7449959135031787</v>
      </c>
      <c r="BI174" s="14">
        <f t="shared" si="98"/>
        <v>97.21454675136755</v>
      </c>
      <c r="BJ174" s="14">
        <f t="shared" si="99"/>
        <v>150.27204259107978</v>
      </c>
      <c r="BK174" s="5">
        <f t="shared" si="100"/>
        <v>1.0726452733240519</v>
      </c>
      <c r="BL174" s="5">
        <f t="shared" si="101"/>
        <v>1.2792441048623047</v>
      </c>
      <c r="BM174" s="5"/>
      <c r="BN174" s="5"/>
      <c r="BO174" s="29"/>
      <c r="BP174" s="5">
        <f t="shared" si="118"/>
        <v>95.382609836536858</v>
      </c>
      <c r="BQ174" s="5">
        <f t="shared" si="119"/>
        <v>145.71213521035941</v>
      </c>
      <c r="BR174" s="5">
        <f t="shared" si="102"/>
        <v>0.8319946817368451</v>
      </c>
      <c r="BS174" s="5">
        <f t="shared" si="103"/>
        <v>4.2748612248178857</v>
      </c>
    </row>
    <row r="175" spans="1:71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8">
        <v>4876200</v>
      </c>
      <c r="H175" s="3">
        <v>44029</v>
      </c>
      <c r="I175" s="2">
        <v>173</v>
      </c>
      <c r="J175" s="1">
        <v>95.988533000000004</v>
      </c>
      <c r="K175" s="1">
        <v>154.12851000000001</v>
      </c>
      <c r="L175" s="5">
        <f t="shared" si="104"/>
        <v>96.342508414232981</v>
      </c>
      <c r="M175" s="5">
        <f t="shared" si="105"/>
        <v>151.9460487459115</v>
      </c>
      <c r="N175" s="5">
        <f t="shared" si="80"/>
        <v>0.36876843844772267</v>
      </c>
      <c r="O175" s="5">
        <f t="shared" si="81"/>
        <v>1.4160010072688749</v>
      </c>
      <c r="P175" s="1"/>
      <c r="Q175" s="1"/>
      <c r="R175" s="29"/>
      <c r="S175" s="5">
        <f t="shared" si="106"/>
        <v>96.456723762648608</v>
      </c>
      <c r="T175" s="5">
        <f t="shared" si="107"/>
        <v>151.14244203586213</v>
      </c>
      <c r="U175" s="5">
        <f t="shared" si="82"/>
        <v>0.48775697264651779</v>
      </c>
      <c r="V175" s="5">
        <f t="shared" si="83"/>
        <v>1.9373884585907393</v>
      </c>
      <c r="W175" s="5"/>
      <c r="X175" s="5"/>
      <c r="Y175" s="29"/>
      <c r="Z175" s="5">
        <f t="shared" si="108"/>
        <v>96.356996247948985</v>
      </c>
      <c r="AA175" s="5">
        <f t="shared" si="109"/>
        <v>149.63856022266714</v>
      </c>
      <c r="AB175" s="5">
        <f t="shared" si="84"/>
        <v>0.38386173476469387</v>
      </c>
      <c r="AC175" s="5">
        <f t="shared" si="85"/>
        <v>2.9131208608536263</v>
      </c>
      <c r="AD175" s="5"/>
      <c r="AE175" s="5"/>
      <c r="AF175" s="5">
        <f t="shared" si="110"/>
        <v>0.48278596241340305</v>
      </c>
      <c r="AG175" s="5">
        <f t="shared" si="111"/>
        <v>0.81751762245114445</v>
      </c>
      <c r="AH175" s="14">
        <f t="shared" si="86"/>
        <v>96.839782210362387</v>
      </c>
      <c r="AI175" s="14">
        <f t="shared" si="87"/>
        <v>150.45607784511827</v>
      </c>
      <c r="AJ175" s="5">
        <f t="shared" si="88"/>
        <v>0.88682385672295116</v>
      </c>
      <c r="AK175" s="5">
        <f t="shared" si="89"/>
        <v>2.3827078811582183</v>
      </c>
      <c r="AL175" s="5"/>
      <c r="AM175" s="5"/>
      <c r="AN175" s="5"/>
      <c r="AO175" s="5">
        <f t="shared" si="112"/>
        <v>0.43555914593230111</v>
      </c>
      <c r="AP175" s="5">
        <f t="shared" si="113"/>
        <v>1.2935441615048695</v>
      </c>
      <c r="AQ175" s="14">
        <f t="shared" si="90"/>
        <v>96.792555393881287</v>
      </c>
      <c r="AR175" s="14">
        <f t="shared" si="91"/>
        <v>150.93210438417202</v>
      </c>
      <c r="AS175" s="5">
        <f t="shared" si="92"/>
        <v>0.83762337932728159</v>
      </c>
      <c r="AT175" s="5">
        <f t="shared" si="93"/>
        <v>2.0738574685682645</v>
      </c>
      <c r="AU175" s="5"/>
      <c r="AV175" s="5"/>
      <c r="AW175" s="5"/>
      <c r="AX175" s="5">
        <f t="shared" si="114"/>
        <v>0.2939070196701622</v>
      </c>
      <c r="AY175" s="5">
        <f t="shared" si="115"/>
        <v>1.9221937681223127</v>
      </c>
      <c r="AZ175" s="14">
        <f t="shared" si="94"/>
        <v>96.650903267619142</v>
      </c>
      <c r="BA175" s="14">
        <f t="shared" si="95"/>
        <v>151.56075399078946</v>
      </c>
      <c r="BB175" s="5">
        <f t="shared" si="96"/>
        <v>0.69005145397850642</v>
      </c>
      <c r="BC175" s="5">
        <f t="shared" si="97"/>
        <v>1.6659838009272527</v>
      </c>
      <c r="BD175" s="5"/>
      <c r="BE175" s="5"/>
      <c r="BF175" s="5"/>
      <c r="BG175" s="5">
        <f t="shared" si="116"/>
        <v>-1.3853990990906534E-2</v>
      </c>
      <c r="BH175" s="5">
        <f t="shared" si="117"/>
        <v>2.2065359003524283</v>
      </c>
      <c r="BI175" s="14">
        <f t="shared" si="98"/>
        <v>96.343142256958075</v>
      </c>
      <c r="BJ175" s="14">
        <f t="shared" si="99"/>
        <v>151.84509612301957</v>
      </c>
      <c r="BK175" s="5">
        <f t="shared" si="100"/>
        <v>0.36942877016160958</v>
      </c>
      <c r="BL175" s="5">
        <f t="shared" si="101"/>
        <v>1.4815000008631969</v>
      </c>
      <c r="BM175" s="5"/>
      <c r="BN175" s="5"/>
      <c r="BO175" s="29"/>
      <c r="BP175" s="5">
        <f t="shared" si="118"/>
        <v>95.582668877402639</v>
      </c>
      <c r="BQ175" s="5">
        <f t="shared" si="119"/>
        <v>147.33892615776955</v>
      </c>
      <c r="BR175" s="5">
        <f t="shared" si="102"/>
        <v>0.4228256333466045</v>
      </c>
      <c r="BS175" s="5">
        <f t="shared" si="103"/>
        <v>4.405144669360948</v>
      </c>
    </row>
    <row r="176" spans="1:71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8">
        <v>2394000</v>
      </c>
      <c r="H176" s="3">
        <v>44032</v>
      </c>
      <c r="I176" s="2">
        <v>174</v>
      </c>
      <c r="J176" s="1">
        <v>98.011391000000003</v>
      </c>
      <c r="K176" s="1">
        <v>152.527557</v>
      </c>
      <c r="L176" s="5">
        <f t="shared" si="104"/>
        <v>96.041629312134944</v>
      </c>
      <c r="M176" s="5">
        <f t="shared" si="105"/>
        <v>153.80114081188671</v>
      </c>
      <c r="N176" s="5">
        <f t="shared" si="80"/>
        <v>2.0097273059465701</v>
      </c>
      <c r="O176" s="5">
        <f t="shared" si="81"/>
        <v>0.83498604248064456</v>
      </c>
      <c r="P176" s="1"/>
      <c r="Q176" s="1"/>
      <c r="R176" s="29"/>
      <c r="S176" s="5">
        <f t="shared" si="106"/>
        <v>96.152399766927005</v>
      </c>
      <c r="T176" s="5">
        <f t="shared" si="107"/>
        <v>153.08338621255174</v>
      </c>
      <c r="U176" s="5">
        <f t="shared" si="82"/>
        <v>1.8967093662337664</v>
      </c>
      <c r="V176" s="5">
        <f t="shared" si="83"/>
        <v>0.36441232226104725</v>
      </c>
      <c r="W176" s="5"/>
      <c r="X176" s="5"/>
      <c r="Y176" s="29"/>
      <c r="Z176" s="5">
        <f t="shared" si="108"/>
        <v>96.191187786371955</v>
      </c>
      <c r="AA176" s="5">
        <f t="shared" si="109"/>
        <v>151.65903762246694</v>
      </c>
      <c r="AB176" s="5">
        <f t="shared" si="84"/>
        <v>1.857134354544614</v>
      </c>
      <c r="AC176" s="5">
        <f t="shared" si="85"/>
        <v>0.56941800853275437</v>
      </c>
      <c r="AD176" s="5"/>
      <c r="AE176" s="5"/>
      <c r="AF176" s="5">
        <f t="shared" si="110"/>
        <v>0.38549679881483823</v>
      </c>
      <c r="AG176" s="5">
        <f t="shared" si="111"/>
        <v>0.99796158905344301</v>
      </c>
      <c r="AH176" s="14">
        <f t="shared" si="86"/>
        <v>96.576684585186797</v>
      </c>
      <c r="AI176" s="14">
        <f t="shared" si="87"/>
        <v>152.65699921152037</v>
      </c>
      <c r="AJ176" s="5">
        <f t="shared" si="88"/>
        <v>1.4638159913608473</v>
      </c>
      <c r="AK176" s="5">
        <f t="shared" si="89"/>
        <v>8.4864803492768301E-2</v>
      </c>
      <c r="AL176" s="5"/>
      <c r="AM176" s="5"/>
      <c r="AN176" s="5"/>
      <c r="AO176" s="5">
        <f t="shared" si="112"/>
        <v>0.28521724405496851</v>
      </c>
      <c r="AP176" s="5">
        <f t="shared" si="113"/>
        <v>1.4752774710786025</v>
      </c>
      <c r="AQ176" s="14">
        <f t="shared" si="90"/>
        <v>96.476405030426918</v>
      </c>
      <c r="AR176" s="14">
        <f t="shared" si="91"/>
        <v>153.13431509354555</v>
      </c>
      <c r="AS176" s="5">
        <f t="shared" si="92"/>
        <v>1.5661301751886019</v>
      </c>
      <c r="AT176" s="5">
        <f t="shared" si="93"/>
        <v>0.39780227617856029</v>
      </c>
      <c r="AU176" s="5"/>
      <c r="AV176" s="5"/>
      <c r="AW176" s="5"/>
      <c r="AX176" s="5">
        <f t="shared" si="114"/>
        <v>8.7035053108926078E-2</v>
      </c>
      <c r="AY176" s="5">
        <f t="shared" si="115"/>
        <v>1.9664214023771831</v>
      </c>
      <c r="AZ176" s="14">
        <f t="shared" si="94"/>
        <v>96.278222839480875</v>
      </c>
      <c r="BA176" s="14">
        <f t="shared" si="95"/>
        <v>153.62545902484413</v>
      </c>
      <c r="BB176" s="5">
        <f t="shared" si="96"/>
        <v>1.7683333976140871</v>
      </c>
      <c r="BC176" s="5">
        <f t="shared" si="97"/>
        <v>0.71980568392905653</v>
      </c>
      <c r="BD176" s="5"/>
      <c r="BE176" s="5"/>
      <c r="BF176" s="5"/>
      <c r="BG176" s="5">
        <f t="shared" si="116"/>
        <v>-0.14301529098911081</v>
      </c>
      <c r="BH176" s="5">
        <f t="shared" si="117"/>
        <v>2.0483861748826957</v>
      </c>
      <c r="BI176" s="14">
        <f t="shared" si="98"/>
        <v>96.048172495382843</v>
      </c>
      <c r="BJ176" s="14">
        <f t="shared" si="99"/>
        <v>153.70742379734963</v>
      </c>
      <c r="BK176" s="5">
        <f t="shared" si="100"/>
        <v>2.0030513643227041</v>
      </c>
      <c r="BL176" s="5">
        <f t="shared" si="101"/>
        <v>0.77354336524883316</v>
      </c>
      <c r="BM176" s="5"/>
      <c r="BN176" s="5"/>
      <c r="BO176" s="29"/>
      <c r="BP176" s="5">
        <f t="shared" si="118"/>
        <v>95.684134908051988</v>
      </c>
      <c r="BQ176" s="5">
        <f t="shared" si="119"/>
        <v>149.03632211832718</v>
      </c>
      <c r="BR176" s="5">
        <f t="shared" si="102"/>
        <v>2.3744751178442267</v>
      </c>
      <c r="BS176" s="5">
        <f t="shared" si="103"/>
        <v>2.288920736908429</v>
      </c>
    </row>
    <row r="177" spans="1:71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8">
        <v>1798600</v>
      </c>
      <c r="H177" s="3">
        <v>44033</v>
      </c>
      <c r="I177" s="2">
        <v>175</v>
      </c>
      <c r="J177" s="1">
        <v>96.658660999999995</v>
      </c>
      <c r="K177" s="1">
        <v>153.889847</v>
      </c>
      <c r="L177" s="5">
        <f t="shared" si="104"/>
        <v>97.715926746820244</v>
      </c>
      <c r="M177" s="5">
        <f t="shared" si="105"/>
        <v>152.718594571783</v>
      </c>
      <c r="N177" s="5">
        <f t="shared" si="80"/>
        <v>1.0938137730050381</v>
      </c>
      <c r="O177" s="5">
        <f t="shared" si="81"/>
        <v>0.7610979223450669</v>
      </c>
      <c r="P177" s="1"/>
      <c r="Q177" s="1"/>
      <c r="R177" s="29"/>
      <c r="S177" s="5">
        <f t="shared" si="106"/>
        <v>97.360744068424452</v>
      </c>
      <c r="T177" s="5">
        <f t="shared" si="107"/>
        <v>152.72209722439311</v>
      </c>
      <c r="U177" s="5">
        <f t="shared" si="82"/>
        <v>0.72635298395500969</v>
      </c>
      <c r="V177" s="5">
        <f t="shared" si="83"/>
        <v>0.75882184456710333</v>
      </c>
      <c r="W177" s="5"/>
      <c r="X177" s="5"/>
      <c r="Y177" s="29"/>
      <c r="Z177" s="5">
        <f t="shared" si="108"/>
        <v>97.010279232504587</v>
      </c>
      <c r="AA177" s="5">
        <f t="shared" si="109"/>
        <v>152.04987134235682</v>
      </c>
      <c r="AB177" s="5">
        <f t="shared" si="84"/>
        <v>0.36377312582945032</v>
      </c>
      <c r="AC177" s="5">
        <f t="shared" si="85"/>
        <v>1.1956446078233995</v>
      </c>
      <c r="AD177" s="5"/>
      <c r="AE177" s="5"/>
      <c r="AF177" s="5">
        <f t="shared" si="110"/>
        <v>0.4505359959125072</v>
      </c>
      <c r="AG177" s="5">
        <f t="shared" si="111"/>
        <v>0.90689240867890908</v>
      </c>
      <c r="AH177" s="14">
        <f t="shared" si="86"/>
        <v>97.46081522841709</v>
      </c>
      <c r="AI177" s="14">
        <f t="shared" si="87"/>
        <v>152.95676375103574</v>
      </c>
      <c r="AJ177" s="5">
        <f t="shared" si="88"/>
        <v>0.8298834477099728</v>
      </c>
      <c r="AK177" s="5">
        <f t="shared" si="89"/>
        <v>0.60633191022944222</v>
      </c>
      <c r="AL177" s="5"/>
      <c r="AM177" s="5"/>
      <c r="AN177" s="5"/>
      <c r="AO177" s="5">
        <f t="shared" si="112"/>
        <v>0.41868579457438426</v>
      </c>
      <c r="AP177" s="5">
        <f t="shared" si="113"/>
        <v>1.2041665332814229</v>
      </c>
      <c r="AQ177" s="14">
        <f t="shared" si="90"/>
        <v>97.428965027078974</v>
      </c>
      <c r="AR177" s="14">
        <f t="shared" si="91"/>
        <v>153.25403787563823</v>
      </c>
      <c r="AS177" s="5">
        <f t="shared" si="92"/>
        <v>0.79693223463852725</v>
      </c>
      <c r="AT177" s="5">
        <f t="shared" si="93"/>
        <v>0.41315859152278622</v>
      </c>
      <c r="AU177" s="5"/>
      <c r="AV177" s="5"/>
      <c r="AW177" s="5"/>
      <c r="AX177" s="5">
        <f t="shared" si="114"/>
        <v>0.41646042996959354</v>
      </c>
      <c r="AY177" s="5">
        <f t="shared" si="115"/>
        <v>1.2574069452578984</v>
      </c>
      <c r="AZ177" s="14">
        <f t="shared" si="94"/>
        <v>97.426739662474176</v>
      </c>
      <c r="BA177" s="14">
        <f t="shared" si="95"/>
        <v>153.30727828761474</v>
      </c>
      <c r="BB177" s="5">
        <f t="shared" si="96"/>
        <v>0.79462994265374864</v>
      </c>
      <c r="BC177" s="5">
        <f t="shared" si="97"/>
        <v>0.3785621493179257</v>
      </c>
      <c r="BD177" s="5"/>
      <c r="BE177" s="5"/>
      <c r="BF177" s="5"/>
      <c r="BG177" s="5">
        <f t="shared" si="116"/>
        <v>0.67477543556437014</v>
      </c>
      <c r="BH177" s="5">
        <f t="shared" si="117"/>
        <v>0.6394665881388053</v>
      </c>
      <c r="BI177" s="14">
        <f t="shared" si="98"/>
        <v>97.685054668068958</v>
      </c>
      <c r="BJ177" s="14">
        <f t="shared" si="99"/>
        <v>152.68933793049564</v>
      </c>
      <c r="BK177" s="5">
        <f t="shared" si="100"/>
        <v>1.0618744946911303</v>
      </c>
      <c r="BL177" s="5">
        <f t="shared" si="101"/>
        <v>0.78010933983472175</v>
      </c>
      <c r="BM177" s="5"/>
      <c r="BN177" s="5"/>
      <c r="BO177" s="29"/>
      <c r="BP177" s="5">
        <f t="shared" si="118"/>
        <v>96.265948931038992</v>
      </c>
      <c r="BQ177" s="5">
        <f t="shared" si="119"/>
        <v>149.9091308387454</v>
      </c>
      <c r="BR177" s="5">
        <f t="shared" si="102"/>
        <v>0.4062875120533726</v>
      </c>
      <c r="BS177" s="5">
        <f t="shared" si="103"/>
        <v>2.5867308590245108</v>
      </c>
    </row>
    <row r="178" spans="1:71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8">
        <v>2625600</v>
      </c>
      <c r="H178" s="3">
        <v>44034</v>
      </c>
      <c r="I178" s="2">
        <v>176</v>
      </c>
      <c r="J178" s="1">
        <v>96.930199000000002</v>
      </c>
      <c r="K178" s="1">
        <v>153.740692</v>
      </c>
      <c r="L178" s="5">
        <f t="shared" si="104"/>
        <v>96.81725086202303</v>
      </c>
      <c r="M178" s="5">
        <f t="shared" si="105"/>
        <v>153.71415913576746</v>
      </c>
      <c r="N178" s="5">
        <f t="shared" si="80"/>
        <v>0.11652523067343694</v>
      </c>
      <c r="O178" s="5">
        <f t="shared" si="81"/>
        <v>1.7258192276470147E-2</v>
      </c>
      <c r="P178" s="1"/>
      <c r="Q178" s="1"/>
      <c r="R178" s="29"/>
      <c r="S178" s="5">
        <f t="shared" si="106"/>
        <v>96.904390073948548</v>
      </c>
      <c r="T178" s="5">
        <f t="shared" si="107"/>
        <v>153.48113457853759</v>
      </c>
      <c r="U178" s="5">
        <f t="shared" si="82"/>
        <v>2.6626300490163849E-2</v>
      </c>
      <c r="V178" s="5">
        <f t="shared" si="83"/>
        <v>0.16882805592055206</v>
      </c>
      <c r="W178" s="5"/>
      <c r="X178" s="5"/>
      <c r="Y178" s="29"/>
      <c r="Z178" s="5">
        <f t="shared" si="108"/>
        <v>96.852051027877522</v>
      </c>
      <c r="AA178" s="5">
        <f t="shared" si="109"/>
        <v>152.87786038829626</v>
      </c>
      <c r="AB178" s="5">
        <f t="shared" si="84"/>
        <v>8.0622935812274366E-2</v>
      </c>
      <c r="AC178" s="5">
        <f t="shared" si="85"/>
        <v>0.56122526865154221</v>
      </c>
      <c r="AD178" s="5"/>
      <c r="AE178" s="5"/>
      <c r="AF178" s="5">
        <f t="shared" si="110"/>
        <v>0.35922136583157138</v>
      </c>
      <c r="AG178" s="5">
        <f t="shared" si="111"/>
        <v>0.89505690426798756</v>
      </c>
      <c r="AH178" s="14">
        <f t="shared" si="86"/>
        <v>97.211272393709095</v>
      </c>
      <c r="AI178" s="14">
        <f t="shared" si="87"/>
        <v>153.77291729256424</v>
      </c>
      <c r="AJ178" s="5">
        <f t="shared" si="88"/>
        <v>0.2899750507157145</v>
      </c>
      <c r="AK178" s="5">
        <f t="shared" si="89"/>
        <v>2.0960808843145298E-2</v>
      </c>
      <c r="AL178" s="5"/>
      <c r="AM178" s="5"/>
      <c r="AN178" s="5"/>
      <c r="AO178" s="5">
        <f t="shared" si="112"/>
        <v>0.27445729477402198</v>
      </c>
      <c r="AP178" s="5">
        <f t="shared" si="113"/>
        <v>1.1101221614459251</v>
      </c>
      <c r="AQ178" s="14">
        <f t="shared" si="90"/>
        <v>97.126508322651546</v>
      </c>
      <c r="AR178" s="14">
        <f t="shared" si="91"/>
        <v>153.98798254974218</v>
      </c>
      <c r="AS178" s="5">
        <f t="shared" si="92"/>
        <v>0.20252648264091977</v>
      </c>
      <c r="AT178" s="5">
        <f t="shared" si="93"/>
        <v>0.16084911972569313</v>
      </c>
      <c r="AU178" s="5"/>
      <c r="AV178" s="5"/>
      <c r="AW178" s="5"/>
      <c r="AX178" s="5">
        <f t="shared" si="114"/>
        <v>0.15785054440109725</v>
      </c>
      <c r="AY178" s="5">
        <f t="shared" si="115"/>
        <v>1.0641688905645887</v>
      </c>
      <c r="AZ178" s="14">
        <f t="shared" si="94"/>
        <v>97.009901572278622</v>
      </c>
      <c r="BA178" s="14">
        <f t="shared" si="95"/>
        <v>153.94202927886084</v>
      </c>
      <c r="BB178" s="5">
        <f t="shared" si="96"/>
        <v>8.2226770501750646E-2</v>
      </c>
      <c r="BC178" s="5">
        <f t="shared" si="97"/>
        <v>0.13095900391865536</v>
      </c>
      <c r="BD178" s="5"/>
      <c r="BE178" s="5"/>
      <c r="BF178" s="5"/>
      <c r="BG178" s="5">
        <f t="shared" si="116"/>
        <v>-3.3277658598349594E-2</v>
      </c>
      <c r="BH178" s="5">
        <f t="shared" si="117"/>
        <v>0.79971067726933831</v>
      </c>
      <c r="BI178" s="14">
        <f t="shared" si="98"/>
        <v>96.818773369279171</v>
      </c>
      <c r="BJ178" s="14">
        <f t="shared" si="99"/>
        <v>153.67757106556559</v>
      </c>
      <c r="BK178" s="5">
        <f t="shared" si="100"/>
        <v>0.1149545052732542</v>
      </c>
      <c r="BL178" s="5">
        <f t="shared" si="101"/>
        <v>4.1056751867884517E-2</v>
      </c>
      <c r="BM178" s="5"/>
      <c r="BN178" s="5"/>
      <c r="BO178" s="29"/>
      <c r="BP178" s="5">
        <f t="shared" si="118"/>
        <v>96.364126948279235</v>
      </c>
      <c r="BQ178" s="5">
        <f t="shared" si="119"/>
        <v>150.90430987905904</v>
      </c>
      <c r="BR178" s="5">
        <f t="shared" si="102"/>
        <v>0.58399967972908684</v>
      </c>
      <c r="BS178" s="5">
        <f t="shared" si="103"/>
        <v>1.8449130702110756</v>
      </c>
    </row>
    <row r="179" spans="1:71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8">
        <v>4368300</v>
      </c>
      <c r="H179" s="3">
        <v>44035</v>
      </c>
      <c r="I179" s="2">
        <v>177</v>
      </c>
      <c r="J179" s="1">
        <v>92.518287999999998</v>
      </c>
      <c r="K179" s="1">
        <v>152.86563100000001</v>
      </c>
      <c r="L179" s="5">
        <f t="shared" si="104"/>
        <v>96.913256779303453</v>
      </c>
      <c r="M179" s="5">
        <f t="shared" si="105"/>
        <v>153.73671207036512</v>
      </c>
      <c r="N179" s="5">
        <f t="shared" si="80"/>
        <v>4.7503784109185574</v>
      </c>
      <c r="O179" s="5">
        <f t="shared" si="81"/>
        <v>0.56983447794429853</v>
      </c>
      <c r="P179" s="1"/>
      <c r="Q179" s="1"/>
      <c r="R179" s="29"/>
      <c r="S179" s="5">
        <f t="shared" si="106"/>
        <v>96.921165875881996</v>
      </c>
      <c r="T179" s="5">
        <f t="shared" si="107"/>
        <v>153.64984690248815</v>
      </c>
      <c r="U179" s="5">
        <f t="shared" si="82"/>
        <v>4.7589270954538181</v>
      </c>
      <c r="V179" s="5">
        <f t="shared" si="83"/>
        <v>0.51300995348532108</v>
      </c>
      <c r="W179" s="5"/>
      <c r="X179" s="5"/>
      <c r="Y179" s="29"/>
      <c r="Z179" s="5">
        <f t="shared" si="108"/>
        <v>96.887217615332645</v>
      </c>
      <c r="AA179" s="5">
        <f t="shared" si="109"/>
        <v>153.26613461356294</v>
      </c>
      <c r="AB179" s="5">
        <f t="shared" si="84"/>
        <v>4.722233527854133</v>
      </c>
      <c r="AC179" s="5">
        <f t="shared" si="85"/>
        <v>0.2619971611296541</v>
      </c>
      <c r="AD179" s="5"/>
      <c r="AE179" s="5"/>
      <c r="AF179" s="5">
        <f t="shared" si="110"/>
        <v>0.31061314907510412</v>
      </c>
      <c r="AG179" s="5">
        <f t="shared" si="111"/>
        <v>0.819039502417792</v>
      </c>
      <c r="AH179" s="14">
        <f t="shared" si="86"/>
        <v>97.197830764407755</v>
      </c>
      <c r="AI179" s="14">
        <f t="shared" si="87"/>
        <v>154.08517411598072</v>
      </c>
      <c r="AJ179" s="5">
        <f t="shared" si="88"/>
        <v>5.057965149990407</v>
      </c>
      <c r="AK179" s="5">
        <f t="shared" si="89"/>
        <v>0.79778764396080171</v>
      </c>
      <c r="AL179" s="5"/>
      <c r="AM179" s="5"/>
      <c r="AN179" s="5"/>
      <c r="AO179" s="5">
        <f t="shared" si="112"/>
        <v>0.21463461794429722</v>
      </c>
      <c r="AP179" s="5">
        <f t="shared" si="113"/>
        <v>0.92966017740111495</v>
      </c>
      <c r="AQ179" s="14">
        <f t="shared" si="90"/>
        <v>97.101852233276944</v>
      </c>
      <c r="AR179" s="14">
        <f t="shared" si="91"/>
        <v>154.19579479096404</v>
      </c>
      <c r="AS179" s="5">
        <f t="shared" si="92"/>
        <v>4.9542250860467121</v>
      </c>
      <c r="AT179" s="5">
        <f t="shared" si="93"/>
        <v>0.87015229143563089</v>
      </c>
      <c r="AU179" s="5"/>
      <c r="AV179" s="5"/>
      <c r="AW179" s="5"/>
      <c r="AX179" s="5">
        <f t="shared" si="114"/>
        <v>0.10264276377540886</v>
      </c>
      <c r="AY179" s="5">
        <f t="shared" si="115"/>
        <v>0.76001629118053182</v>
      </c>
      <c r="AZ179" s="14">
        <f t="shared" si="94"/>
        <v>96.989860379108052</v>
      </c>
      <c r="BA179" s="14">
        <f t="shared" si="95"/>
        <v>154.02615090474347</v>
      </c>
      <c r="BB179" s="5">
        <f t="shared" si="96"/>
        <v>4.833176743508325</v>
      </c>
      <c r="BC179" s="5">
        <f t="shared" si="97"/>
        <v>0.75917647227287244</v>
      </c>
      <c r="BD179" s="5"/>
      <c r="BE179" s="5"/>
      <c r="BF179" s="5"/>
      <c r="BG179" s="5">
        <f t="shared" si="116"/>
        <v>2.4899950547102125E-2</v>
      </c>
      <c r="BH179" s="5">
        <f t="shared" si="117"/>
        <v>0.44998969306708253</v>
      </c>
      <c r="BI179" s="14">
        <f t="shared" si="98"/>
        <v>96.912117565879754</v>
      </c>
      <c r="BJ179" s="14">
        <f t="shared" si="99"/>
        <v>153.71612430663004</v>
      </c>
      <c r="BK179" s="5">
        <f t="shared" si="100"/>
        <v>4.749147072284515</v>
      </c>
      <c r="BL179" s="5">
        <f t="shared" si="101"/>
        <v>0.55636659533366806</v>
      </c>
      <c r="BM179" s="5"/>
      <c r="BN179" s="5"/>
      <c r="BO179" s="29"/>
      <c r="BP179" s="5">
        <f t="shared" si="118"/>
        <v>96.505644961209427</v>
      </c>
      <c r="BQ179" s="5">
        <f t="shared" si="119"/>
        <v>151.61340540929427</v>
      </c>
      <c r="BR179" s="5">
        <f t="shared" si="102"/>
        <v>4.3098040910673019</v>
      </c>
      <c r="BS179" s="5">
        <f t="shared" si="103"/>
        <v>0.81916751496988494</v>
      </c>
    </row>
    <row r="180" spans="1:71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8">
        <v>3378300</v>
      </c>
      <c r="H180" s="3">
        <v>44036</v>
      </c>
      <c r="I180" s="2">
        <v>178</v>
      </c>
      <c r="J180" s="1">
        <v>92.289092999999994</v>
      </c>
      <c r="K180" s="1">
        <v>148.58981299999999</v>
      </c>
      <c r="L180" s="5">
        <f t="shared" si="104"/>
        <v>93.17753331689552</v>
      </c>
      <c r="M180" s="5">
        <f t="shared" si="105"/>
        <v>152.99629316055476</v>
      </c>
      <c r="N180" s="5">
        <f t="shared" si="80"/>
        <v>0.9626709809527827</v>
      </c>
      <c r="O180" s="5">
        <f t="shared" si="81"/>
        <v>2.9655331490017858</v>
      </c>
      <c r="P180" s="1"/>
      <c r="Q180" s="1"/>
      <c r="R180" s="29"/>
      <c r="S180" s="5">
        <f t="shared" si="106"/>
        <v>94.059295256558698</v>
      </c>
      <c r="T180" s="5">
        <f t="shared" si="107"/>
        <v>153.14010656587087</v>
      </c>
      <c r="U180" s="5">
        <f t="shared" si="82"/>
        <v>1.9181055951635635</v>
      </c>
      <c r="V180" s="5">
        <f t="shared" si="83"/>
        <v>3.0623186569801213</v>
      </c>
      <c r="W180" s="5"/>
      <c r="X180" s="5"/>
      <c r="Y180" s="29"/>
      <c r="Z180" s="5">
        <f t="shared" si="108"/>
        <v>94.921199288432959</v>
      </c>
      <c r="AA180" s="5">
        <f t="shared" si="109"/>
        <v>153.08590798745962</v>
      </c>
      <c r="AB180" s="5">
        <f t="shared" si="84"/>
        <v>2.8520231404083307</v>
      </c>
      <c r="AC180" s="5">
        <f t="shared" si="85"/>
        <v>3.0258433580905226</v>
      </c>
      <c r="AD180" s="5"/>
      <c r="AE180" s="5"/>
      <c r="AF180" s="5">
        <f t="shared" si="110"/>
        <v>-3.0881572321114381E-2</v>
      </c>
      <c r="AG180" s="5">
        <f t="shared" si="111"/>
        <v>0.66914958313962514</v>
      </c>
      <c r="AH180" s="14">
        <f t="shared" si="86"/>
        <v>94.890317716111838</v>
      </c>
      <c r="AI180" s="14">
        <f t="shared" si="87"/>
        <v>153.75505757059923</v>
      </c>
      <c r="AJ180" s="5">
        <f t="shared" si="88"/>
        <v>2.8185613614296154</v>
      </c>
      <c r="AK180" s="5">
        <f t="shared" si="89"/>
        <v>3.4761767757250239</v>
      </c>
      <c r="AL180" s="5"/>
      <c r="AM180" s="5"/>
      <c r="AN180" s="5"/>
      <c r="AO180" s="5">
        <f t="shared" si="112"/>
        <v>-0.3305286182666986</v>
      </c>
      <c r="AP180" s="5">
        <f t="shared" si="113"/>
        <v>0.65218847652500633</v>
      </c>
      <c r="AQ180" s="14">
        <f t="shared" si="90"/>
        <v>94.590670670166261</v>
      </c>
      <c r="AR180" s="14">
        <f t="shared" si="91"/>
        <v>153.73809646398462</v>
      </c>
      <c r="AS180" s="5">
        <f t="shared" si="92"/>
        <v>2.4938783071215878</v>
      </c>
      <c r="AT180" s="5">
        <f t="shared" si="93"/>
        <v>3.4647620587453236</v>
      </c>
      <c r="AU180" s="5"/>
      <c r="AV180" s="5"/>
      <c r="AW180" s="5"/>
      <c r="AX180" s="5">
        <f t="shared" si="114"/>
        <v>-0.82825472702838387</v>
      </c>
      <c r="AY180" s="5">
        <f t="shared" si="115"/>
        <v>0.33690697840279871</v>
      </c>
      <c r="AZ180" s="14">
        <f t="shared" si="94"/>
        <v>94.092944561404579</v>
      </c>
      <c r="BA180" s="14">
        <f t="shared" si="95"/>
        <v>153.42281496586241</v>
      </c>
      <c r="BB180" s="5">
        <f t="shared" si="96"/>
        <v>1.9545663553163155</v>
      </c>
      <c r="BC180" s="5">
        <f t="shared" si="97"/>
        <v>3.2525796138275123</v>
      </c>
      <c r="BD180" s="5"/>
      <c r="BE180" s="5"/>
      <c r="BF180" s="5"/>
      <c r="BG180" s="5">
        <f t="shared" si="116"/>
        <v>-1.6673805852826677</v>
      </c>
      <c r="BH180" s="5">
        <f t="shared" si="117"/>
        <v>-8.569417822775928E-2</v>
      </c>
      <c r="BI180" s="14">
        <f t="shared" si="98"/>
        <v>93.253818703150287</v>
      </c>
      <c r="BJ180" s="14">
        <f t="shared" si="99"/>
        <v>153.00021380923187</v>
      </c>
      <c r="BK180" s="5">
        <f t="shared" si="100"/>
        <v>1.0453301379289677</v>
      </c>
      <c r="BL180" s="5">
        <f t="shared" si="101"/>
        <v>2.968171720649432</v>
      </c>
      <c r="BM180" s="5"/>
      <c r="BN180" s="5"/>
      <c r="BO180" s="29"/>
      <c r="BP180" s="5">
        <f t="shared" si="118"/>
        <v>95.508805720907063</v>
      </c>
      <c r="BQ180" s="5">
        <f t="shared" si="119"/>
        <v>151.92646180697071</v>
      </c>
      <c r="BR180" s="5">
        <f t="shared" si="102"/>
        <v>3.4887250662514031</v>
      </c>
      <c r="BS180" s="5">
        <f t="shared" si="103"/>
        <v>2.245543445815303</v>
      </c>
    </row>
    <row r="181" spans="1:71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8">
        <v>3904200</v>
      </c>
      <c r="H181" s="3">
        <v>44039</v>
      </c>
      <c r="I181" s="2">
        <v>179</v>
      </c>
      <c r="J181" s="1">
        <v>94.476364000000004</v>
      </c>
      <c r="K181" s="1">
        <v>149.91233800000001</v>
      </c>
      <c r="L181" s="5">
        <f t="shared" si="104"/>
        <v>92.422359047534329</v>
      </c>
      <c r="M181" s="5">
        <f t="shared" si="105"/>
        <v>149.2507850240832</v>
      </c>
      <c r="N181" s="5">
        <f t="shared" si="80"/>
        <v>2.1740939908162376</v>
      </c>
      <c r="O181" s="5">
        <f t="shared" si="81"/>
        <v>0.44129321491657714</v>
      </c>
      <c r="P181" s="1"/>
      <c r="Q181" s="1"/>
      <c r="R181" s="29"/>
      <c r="S181" s="5">
        <f t="shared" si="106"/>
        <v>92.908663789795554</v>
      </c>
      <c r="T181" s="5">
        <f t="shared" si="107"/>
        <v>150.18241574805481</v>
      </c>
      <c r="U181" s="5">
        <f t="shared" si="82"/>
        <v>1.6593570537964921</v>
      </c>
      <c r="V181" s="5">
        <f t="shared" si="83"/>
        <v>0.18015711825854031</v>
      </c>
      <c r="W181" s="5"/>
      <c r="X181" s="5"/>
      <c r="Y181" s="29"/>
      <c r="Z181" s="5">
        <f t="shared" si="108"/>
        <v>93.736751458638139</v>
      </c>
      <c r="AA181" s="5">
        <f t="shared" si="109"/>
        <v>151.0626652431028</v>
      </c>
      <c r="AB181" s="5">
        <f t="shared" si="84"/>
        <v>0.78285457869850372</v>
      </c>
      <c r="AC181" s="5">
        <f t="shared" si="85"/>
        <v>0.76733326852843409</v>
      </c>
      <c r="AD181" s="5"/>
      <c r="AE181" s="5"/>
      <c r="AF181" s="5">
        <f t="shared" si="110"/>
        <v>-0.20391651094217023</v>
      </c>
      <c r="AG181" s="5">
        <f t="shared" si="111"/>
        <v>0.26529073401515813</v>
      </c>
      <c r="AH181" s="14">
        <f t="shared" si="86"/>
        <v>93.532834947695974</v>
      </c>
      <c r="AI181" s="14">
        <f t="shared" si="87"/>
        <v>151.32795597711797</v>
      </c>
      <c r="AJ181" s="5">
        <f t="shared" si="88"/>
        <v>0.99869323114935848</v>
      </c>
      <c r="AK181" s="5">
        <f t="shared" si="89"/>
        <v>0.94429717794005785</v>
      </c>
      <c r="AL181" s="5"/>
      <c r="AM181" s="5"/>
      <c r="AN181" s="5"/>
      <c r="AO181" s="5">
        <f t="shared" si="112"/>
        <v>-0.54400842114872894</v>
      </c>
      <c r="AP181" s="5">
        <f t="shared" si="113"/>
        <v>-1.6669328695450569E-2</v>
      </c>
      <c r="AQ181" s="14">
        <f t="shared" si="90"/>
        <v>93.192743037489407</v>
      </c>
      <c r="AR181" s="14">
        <f t="shared" si="91"/>
        <v>151.04599591440734</v>
      </c>
      <c r="AS181" s="5">
        <f t="shared" si="92"/>
        <v>1.3586688862312657</v>
      </c>
      <c r="AT181" s="5">
        <f t="shared" si="93"/>
        <v>0.7562138844151286</v>
      </c>
      <c r="AU181" s="5"/>
      <c r="AV181" s="5"/>
      <c r="AW181" s="5"/>
      <c r="AX181" s="5">
        <f t="shared" si="114"/>
        <v>-0.98854162327328021</v>
      </c>
      <c r="AY181" s="5">
        <f t="shared" si="115"/>
        <v>-0.72516039683903033</v>
      </c>
      <c r="AZ181" s="14">
        <f t="shared" si="94"/>
        <v>92.748209835364861</v>
      </c>
      <c r="BA181" s="14">
        <f t="shared" si="95"/>
        <v>150.33750484626376</v>
      </c>
      <c r="BB181" s="5">
        <f t="shared" si="96"/>
        <v>1.8291920766924759</v>
      </c>
      <c r="BC181" s="5">
        <f t="shared" si="97"/>
        <v>0.28361030982236413</v>
      </c>
      <c r="BD181" s="5"/>
      <c r="BE181" s="5"/>
      <c r="BF181" s="5"/>
      <c r="BG181" s="5">
        <f t="shared" si="116"/>
        <v>-1.2568877431179972</v>
      </c>
      <c r="BH181" s="5">
        <f t="shared" si="117"/>
        <v>-1.7326104594374621</v>
      </c>
      <c r="BI181" s="14">
        <f t="shared" si="98"/>
        <v>92.479863715520139</v>
      </c>
      <c r="BJ181" s="14">
        <f t="shared" si="99"/>
        <v>149.33005478366533</v>
      </c>
      <c r="BK181" s="5">
        <f t="shared" si="100"/>
        <v>2.1132272665360667</v>
      </c>
      <c r="BL181" s="5">
        <f t="shared" si="101"/>
        <v>0.38841580626584127</v>
      </c>
      <c r="BM181" s="5"/>
      <c r="BN181" s="5"/>
      <c r="BO181" s="29"/>
      <c r="BP181" s="5">
        <f t="shared" si="118"/>
        <v>94.703877540680296</v>
      </c>
      <c r="BQ181" s="5">
        <f t="shared" si="119"/>
        <v>151.09229960522805</v>
      </c>
      <c r="BR181" s="5">
        <f t="shared" si="102"/>
        <v>0.24081530135970486</v>
      </c>
      <c r="BS181" s="5">
        <f t="shared" si="103"/>
        <v>0.78710106250763967</v>
      </c>
    </row>
    <row r="182" spans="1:71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8">
        <v>3311500</v>
      </c>
      <c r="H182" s="3">
        <v>44040</v>
      </c>
      <c r="I182" s="2">
        <v>180</v>
      </c>
      <c r="J182" s="1">
        <v>92.924355000000006</v>
      </c>
      <c r="K182" s="1">
        <v>151.155304</v>
      </c>
      <c r="L182" s="5">
        <f t="shared" si="104"/>
        <v>94.16826325713015</v>
      </c>
      <c r="M182" s="5">
        <f t="shared" si="105"/>
        <v>149.81310505361247</v>
      </c>
      <c r="N182" s="5">
        <f t="shared" si="80"/>
        <v>1.3386245803160475</v>
      </c>
      <c r="O182" s="5">
        <f t="shared" si="81"/>
        <v>0.88796020441831558</v>
      </c>
      <c r="P182" s="1"/>
      <c r="Q182" s="1"/>
      <c r="R182" s="29"/>
      <c r="S182" s="5">
        <f t="shared" si="106"/>
        <v>93.927668926428453</v>
      </c>
      <c r="T182" s="5">
        <f t="shared" si="107"/>
        <v>150.00686521181919</v>
      </c>
      <c r="U182" s="5">
        <f t="shared" si="82"/>
        <v>1.0797104014641232</v>
      </c>
      <c r="V182" s="5">
        <f t="shared" si="83"/>
        <v>0.75977405872625658</v>
      </c>
      <c r="W182" s="5"/>
      <c r="X182" s="5"/>
      <c r="Y182" s="29"/>
      <c r="Z182" s="5">
        <f t="shared" si="108"/>
        <v>94.069577102250989</v>
      </c>
      <c r="AA182" s="5">
        <f t="shared" si="109"/>
        <v>150.54501798370654</v>
      </c>
      <c r="AB182" s="5">
        <f t="shared" si="84"/>
        <v>1.2324240531462212</v>
      </c>
      <c r="AC182" s="5">
        <f t="shared" si="85"/>
        <v>0.40374766888329472</v>
      </c>
      <c r="AD182" s="5"/>
      <c r="AE182" s="5"/>
      <c r="AF182" s="5">
        <f t="shared" si="110"/>
        <v>-0.12340518775891721</v>
      </c>
      <c r="AG182" s="5">
        <f t="shared" si="111"/>
        <v>0.14785003500344604</v>
      </c>
      <c r="AH182" s="14">
        <f t="shared" si="86"/>
        <v>93.946171914492069</v>
      </c>
      <c r="AI182" s="14">
        <f t="shared" si="87"/>
        <v>150.69286801870999</v>
      </c>
      <c r="AJ182" s="5">
        <f t="shared" si="88"/>
        <v>1.0996222836220533</v>
      </c>
      <c r="AK182" s="5">
        <f t="shared" si="89"/>
        <v>0.3059343397503364</v>
      </c>
      <c r="AL182" s="5"/>
      <c r="AM182" s="5"/>
      <c r="AN182" s="5"/>
      <c r="AO182" s="5">
        <f t="shared" si="112"/>
        <v>-0.32479990495833422</v>
      </c>
      <c r="AP182" s="5">
        <f t="shared" si="113"/>
        <v>-0.14191381137065187</v>
      </c>
      <c r="AQ182" s="14">
        <f t="shared" si="90"/>
        <v>93.744777197292649</v>
      </c>
      <c r="AR182" s="14">
        <f t="shared" si="91"/>
        <v>150.4031041723359</v>
      </c>
      <c r="AS182" s="5">
        <f t="shared" si="92"/>
        <v>0.88289253909014842</v>
      </c>
      <c r="AT182" s="5">
        <f t="shared" si="93"/>
        <v>0.49763376326119524</v>
      </c>
      <c r="AU182" s="5"/>
      <c r="AV182" s="5"/>
      <c r="AW182" s="5"/>
      <c r="AX182" s="5">
        <f t="shared" si="114"/>
        <v>-0.39392635317452168</v>
      </c>
      <c r="AY182" s="5">
        <f t="shared" si="115"/>
        <v>-0.63177948498978176</v>
      </c>
      <c r="AZ182" s="14">
        <f t="shared" si="94"/>
        <v>93.675650749076468</v>
      </c>
      <c r="BA182" s="14">
        <f t="shared" si="95"/>
        <v>149.91323849871677</v>
      </c>
      <c r="BB182" s="5">
        <f t="shared" si="96"/>
        <v>0.8085025169950999</v>
      </c>
      <c r="BC182" s="5">
        <f t="shared" si="97"/>
        <v>0.82171479823376603</v>
      </c>
      <c r="BD182" s="5"/>
      <c r="BE182" s="5"/>
      <c r="BF182" s="5"/>
      <c r="BG182" s="5">
        <f t="shared" si="116"/>
        <v>9.4368635603222728E-2</v>
      </c>
      <c r="BH182" s="5">
        <f t="shared" si="117"/>
        <v>-0.69989173940243665</v>
      </c>
      <c r="BI182" s="14">
        <f t="shared" si="98"/>
        <v>94.163945737854206</v>
      </c>
      <c r="BJ182" s="14">
        <f t="shared" si="99"/>
        <v>149.84512624430411</v>
      </c>
      <c r="BK182" s="5">
        <f t="shared" si="100"/>
        <v>1.333978307252389</v>
      </c>
      <c r="BL182" s="5">
        <f t="shared" si="101"/>
        <v>0.86677590598864418</v>
      </c>
      <c r="BM182" s="5"/>
      <c r="BN182" s="5"/>
      <c r="BO182" s="29"/>
      <c r="BP182" s="5">
        <f t="shared" si="118"/>
        <v>94.646999155510215</v>
      </c>
      <c r="BQ182" s="5">
        <f t="shared" si="119"/>
        <v>150.79730920392103</v>
      </c>
      <c r="BR182" s="5">
        <f t="shared" si="102"/>
        <v>1.8538134114680804</v>
      </c>
      <c r="BS182" s="5">
        <f t="shared" si="103"/>
        <v>0.23683905665590771</v>
      </c>
    </row>
    <row r="183" spans="1:71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8">
        <v>2749100</v>
      </c>
      <c r="H183" s="3">
        <v>44041</v>
      </c>
      <c r="I183" s="2">
        <v>181</v>
      </c>
      <c r="J183" s="1">
        <v>94.705558999999994</v>
      </c>
      <c r="K183" s="1">
        <v>153.71086099999999</v>
      </c>
      <c r="L183" s="5">
        <f t="shared" si="104"/>
        <v>93.110941238569524</v>
      </c>
      <c r="M183" s="5">
        <f t="shared" si="105"/>
        <v>150.95397415804186</v>
      </c>
      <c r="N183" s="5">
        <f t="shared" si="80"/>
        <v>1.6837636335903687</v>
      </c>
      <c r="O183" s="5">
        <f t="shared" si="81"/>
        <v>1.7935537046781198</v>
      </c>
      <c r="P183" s="1"/>
      <c r="Q183" s="1"/>
      <c r="R183" s="29"/>
      <c r="S183" s="5">
        <f t="shared" si="106"/>
        <v>93.275514874249964</v>
      </c>
      <c r="T183" s="5">
        <f t="shared" si="107"/>
        <v>150.75335042413673</v>
      </c>
      <c r="U183" s="5">
        <f t="shared" si="82"/>
        <v>1.5099896361416647</v>
      </c>
      <c r="V183" s="5">
        <f t="shared" si="83"/>
        <v>1.9240739116432819</v>
      </c>
      <c r="W183" s="5"/>
      <c r="X183" s="5"/>
      <c r="Y183" s="29"/>
      <c r="Z183" s="5">
        <f t="shared" si="108"/>
        <v>93.554227156238056</v>
      </c>
      <c r="AA183" s="5">
        <f t="shared" si="109"/>
        <v>150.8196466910386</v>
      </c>
      <c r="AB183" s="5">
        <f t="shared" si="84"/>
        <v>1.2156961596752072</v>
      </c>
      <c r="AC183" s="5">
        <f t="shared" si="85"/>
        <v>1.8809434090421202</v>
      </c>
      <c r="AD183" s="5"/>
      <c r="AE183" s="5"/>
      <c r="AF183" s="5">
        <f t="shared" si="110"/>
        <v>-0.1821969014970195</v>
      </c>
      <c r="AG183" s="5">
        <f t="shared" si="111"/>
        <v>0.16686683585273754</v>
      </c>
      <c r="AH183" s="14">
        <f t="shared" si="86"/>
        <v>93.372030254741034</v>
      </c>
      <c r="AI183" s="14">
        <f t="shared" si="87"/>
        <v>150.98651352689134</v>
      </c>
      <c r="AJ183" s="5">
        <f t="shared" si="88"/>
        <v>1.4080786379804378</v>
      </c>
      <c r="AK183" s="5">
        <f t="shared" si="89"/>
        <v>1.7723844986520836</v>
      </c>
      <c r="AL183" s="5"/>
      <c r="AM183" s="5"/>
      <c r="AN183" s="5"/>
      <c r="AO183" s="5">
        <f t="shared" si="112"/>
        <v>-0.37243741522198381</v>
      </c>
      <c r="AP183" s="5">
        <f t="shared" si="113"/>
        <v>-3.7778181694974933E-2</v>
      </c>
      <c r="AQ183" s="14">
        <f t="shared" si="90"/>
        <v>93.181789741016075</v>
      </c>
      <c r="AR183" s="14">
        <f t="shared" si="91"/>
        <v>150.78186850934361</v>
      </c>
      <c r="AS183" s="5">
        <f t="shared" si="92"/>
        <v>1.6089544004316774</v>
      </c>
      <c r="AT183" s="5">
        <f t="shared" si="93"/>
        <v>1.9055208406232167</v>
      </c>
      <c r="AU183" s="5"/>
      <c r="AV183" s="5"/>
      <c r="AW183" s="5"/>
      <c r="AX183" s="5">
        <f t="shared" si="114"/>
        <v>-0.44856696995180656</v>
      </c>
      <c r="AY183" s="5">
        <f t="shared" si="115"/>
        <v>-0.22389579844495486</v>
      </c>
      <c r="AZ183" s="14">
        <f t="shared" si="94"/>
        <v>93.105660186286244</v>
      </c>
      <c r="BA183" s="14">
        <f t="shared" si="95"/>
        <v>150.59575089259366</v>
      </c>
      <c r="BB183" s="5">
        <f t="shared" si="96"/>
        <v>1.6893399190154721</v>
      </c>
      <c r="BC183" s="5">
        <f t="shared" si="97"/>
        <v>2.0266037722645622</v>
      </c>
      <c r="BD183" s="5"/>
      <c r="BE183" s="5"/>
      <c r="BF183" s="5"/>
      <c r="BG183" s="5">
        <f t="shared" si="116"/>
        <v>-0.42389215877050918</v>
      </c>
      <c r="BH183" s="5">
        <f t="shared" si="117"/>
        <v>0.128450640321882</v>
      </c>
      <c r="BI183" s="14">
        <f t="shared" si="98"/>
        <v>93.130334997467543</v>
      </c>
      <c r="BJ183" s="14">
        <f t="shared" si="99"/>
        <v>150.94809733136049</v>
      </c>
      <c r="BK183" s="5">
        <f t="shared" si="100"/>
        <v>1.6632856816065582</v>
      </c>
      <c r="BL183" s="5">
        <f t="shared" si="101"/>
        <v>1.7973770042440318</v>
      </c>
      <c r="BM183" s="5"/>
      <c r="BN183" s="5"/>
      <c r="BO183" s="29"/>
      <c r="BP183" s="5">
        <f t="shared" si="118"/>
        <v>94.216338116632656</v>
      </c>
      <c r="BQ183" s="5">
        <f t="shared" si="119"/>
        <v>150.88680790294077</v>
      </c>
      <c r="BR183" s="5">
        <f t="shared" si="102"/>
        <v>0.5165703983304063</v>
      </c>
      <c r="BS183" s="5">
        <f t="shared" si="103"/>
        <v>1.8372501973424118</v>
      </c>
    </row>
    <row r="184" spans="1:71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8">
        <v>4061200</v>
      </c>
      <c r="H184" s="3">
        <v>44042</v>
      </c>
      <c r="I184" s="2">
        <v>182</v>
      </c>
      <c r="J184" s="1">
        <v>95.851517000000001</v>
      </c>
      <c r="K184" s="1">
        <v>148.321335</v>
      </c>
      <c r="L184" s="5">
        <f t="shared" si="104"/>
        <v>94.466366335785423</v>
      </c>
      <c r="M184" s="5">
        <f t="shared" si="105"/>
        <v>153.29732797370627</v>
      </c>
      <c r="N184" s="5">
        <f t="shared" si="80"/>
        <v>1.4451004090155171</v>
      </c>
      <c r="O184" s="5">
        <f t="shared" si="81"/>
        <v>3.3548733725369102</v>
      </c>
      <c r="P184" s="1"/>
      <c r="Q184" s="1"/>
      <c r="R184" s="29"/>
      <c r="S184" s="5">
        <f t="shared" si="106"/>
        <v>94.205043555987487</v>
      </c>
      <c r="T184" s="5">
        <f t="shared" si="107"/>
        <v>152.67573229844785</v>
      </c>
      <c r="U184" s="5">
        <f t="shared" si="82"/>
        <v>1.7177333187251633</v>
      </c>
      <c r="V184" s="5">
        <f t="shared" si="83"/>
        <v>2.9357862093459786</v>
      </c>
      <c r="W184" s="5"/>
      <c r="X184" s="5"/>
      <c r="Y184" s="29"/>
      <c r="Z184" s="5">
        <f t="shared" si="108"/>
        <v>94.072326485930944</v>
      </c>
      <c r="AA184" s="5">
        <f t="shared" si="109"/>
        <v>152.12069313007123</v>
      </c>
      <c r="AB184" s="5">
        <f t="shared" si="84"/>
        <v>1.8561944242041126</v>
      </c>
      <c r="AC184" s="5">
        <f t="shared" si="85"/>
        <v>2.5615722310423017</v>
      </c>
      <c r="AD184" s="5"/>
      <c r="AE184" s="5"/>
      <c r="AF184" s="5">
        <f t="shared" si="110"/>
        <v>-7.7152466818533452E-2</v>
      </c>
      <c r="AG184" s="5">
        <f t="shared" si="111"/>
        <v>0.33699377632972172</v>
      </c>
      <c r="AH184" s="14">
        <f t="shared" si="86"/>
        <v>93.995174019112412</v>
      </c>
      <c r="AI184" s="14">
        <f t="shared" si="87"/>
        <v>152.45768690640097</v>
      </c>
      <c r="AJ184" s="5">
        <f t="shared" si="88"/>
        <v>1.9366860734062137</v>
      </c>
      <c r="AK184" s="5">
        <f t="shared" si="89"/>
        <v>2.7887774246375012</v>
      </c>
      <c r="AL184" s="5"/>
      <c r="AM184" s="5"/>
      <c r="AN184" s="5"/>
      <c r="AO184" s="5">
        <f t="shared" si="112"/>
        <v>-0.14980322899326598</v>
      </c>
      <c r="AP184" s="5">
        <f t="shared" si="113"/>
        <v>0.29692797348692679</v>
      </c>
      <c r="AQ184" s="14">
        <f t="shared" si="90"/>
        <v>93.92252325693768</v>
      </c>
      <c r="AR184" s="14">
        <f t="shared" si="91"/>
        <v>152.41762110355816</v>
      </c>
      <c r="AS184" s="5">
        <f t="shared" si="92"/>
        <v>2.0124811828093665</v>
      </c>
      <c r="AT184" s="5">
        <f t="shared" si="93"/>
        <v>2.761764586030834</v>
      </c>
      <c r="AU184" s="5"/>
      <c r="AV184" s="5"/>
      <c r="AW184" s="5"/>
      <c r="AX184" s="5">
        <f t="shared" si="114"/>
        <v>-1.3567135111694245E-2</v>
      </c>
      <c r="AY184" s="5">
        <f t="shared" si="115"/>
        <v>0.46232820841995925</v>
      </c>
      <c r="AZ184" s="14">
        <f t="shared" si="94"/>
        <v>94.058759350819244</v>
      </c>
      <c r="BA184" s="14">
        <f t="shared" si="95"/>
        <v>152.58302133849119</v>
      </c>
      <c r="BB184" s="5">
        <f t="shared" si="96"/>
        <v>1.8703487490769259</v>
      </c>
      <c r="BC184" s="5">
        <f t="shared" si="97"/>
        <v>2.8732793825589473</v>
      </c>
      <c r="BD184" s="5"/>
      <c r="BE184" s="5"/>
      <c r="BF184" s="5"/>
      <c r="BG184" s="5">
        <f t="shared" si="116"/>
        <v>0.37680060642337804</v>
      </c>
      <c r="BH184" s="5">
        <f t="shared" si="117"/>
        <v>1.1251570692260193</v>
      </c>
      <c r="BI184" s="14">
        <f t="shared" si="98"/>
        <v>94.449127092354317</v>
      </c>
      <c r="BJ184" s="14">
        <f t="shared" si="99"/>
        <v>153.24585019929725</v>
      </c>
      <c r="BK184" s="5">
        <f t="shared" si="100"/>
        <v>1.4630857721799899</v>
      </c>
      <c r="BL184" s="5">
        <f t="shared" si="101"/>
        <v>3.3201664475965287</v>
      </c>
      <c r="BM184" s="5"/>
      <c r="BN184" s="5"/>
      <c r="BO184" s="29"/>
      <c r="BP184" s="5">
        <f t="shared" si="118"/>
        <v>94.338643337474494</v>
      </c>
      <c r="BQ184" s="5">
        <f t="shared" si="119"/>
        <v>151.59282117720559</v>
      </c>
      <c r="BR184" s="5">
        <f t="shared" si="102"/>
        <v>1.5783512977948042</v>
      </c>
      <c r="BS184" s="5">
        <f t="shared" si="103"/>
        <v>2.2056747110626991</v>
      </c>
    </row>
    <row r="185" spans="1:71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8">
        <v>2105400</v>
      </c>
      <c r="H185" s="3">
        <v>44043</v>
      </c>
      <c r="I185" s="2">
        <v>183</v>
      </c>
      <c r="J185" s="1">
        <v>105.88608600000001</v>
      </c>
      <c r="K185" s="1">
        <v>148.53015099999999</v>
      </c>
      <c r="L185" s="5">
        <f t="shared" si="104"/>
        <v>95.643744400367808</v>
      </c>
      <c r="M185" s="5">
        <f t="shared" si="105"/>
        <v>149.06773394605594</v>
      </c>
      <c r="N185" s="5">
        <f t="shared" si="80"/>
        <v>9.6729815847874452</v>
      </c>
      <c r="O185" s="5">
        <f t="shared" si="81"/>
        <v>0.36193523162576513</v>
      </c>
      <c r="P185" s="1"/>
      <c r="Q185" s="1"/>
      <c r="R185" s="29"/>
      <c r="S185" s="5">
        <f t="shared" si="106"/>
        <v>95.27525129459562</v>
      </c>
      <c r="T185" s="5">
        <f t="shared" si="107"/>
        <v>149.84537405445676</v>
      </c>
      <c r="U185" s="5">
        <f t="shared" si="82"/>
        <v>10.020990581712866</v>
      </c>
      <c r="V185" s="5">
        <f t="shared" si="83"/>
        <v>0.88549230280979518</v>
      </c>
      <c r="W185" s="5"/>
      <c r="X185" s="5"/>
      <c r="Y185" s="29"/>
      <c r="Z185" s="5">
        <f t="shared" si="108"/>
        <v>94.872962217262028</v>
      </c>
      <c r="AA185" s="5">
        <f t="shared" si="109"/>
        <v>150.41098197153917</v>
      </c>
      <c r="AB185" s="5">
        <f t="shared" si="84"/>
        <v>10.400916870926721</v>
      </c>
      <c r="AC185" s="5">
        <f t="shared" si="85"/>
        <v>1.2662957378527024</v>
      </c>
      <c r="AD185" s="5"/>
      <c r="AE185" s="5"/>
      <c r="AF185" s="5">
        <f t="shared" si="110"/>
        <v>5.4515762903909207E-2</v>
      </c>
      <c r="AG185" s="5">
        <f t="shared" si="111"/>
        <v>2.9988036100454585E-2</v>
      </c>
      <c r="AH185" s="14">
        <f t="shared" si="86"/>
        <v>94.927477980165932</v>
      </c>
      <c r="AI185" s="14">
        <f t="shared" si="87"/>
        <v>150.44097000763963</v>
      </c>
      <c r="AJ185" s="5">
        <f t="shared" si="88"/>
        <v>10.349431576717336</v>
      </c>
      <c r="AK185" s="5">
        <f t="shared" si="89"/>
        <v>1.2864856022664688</v>
      </c>
      <c r="AL185" s="5"/>
      <c r="AM185" s="5"/>
      <c r="AN185" s="5"/>
      <c r="AO185" s="5">
        <f t="shared" si="112"/>
        <v>8.7806511087821601E-2</v>
      </c>
      <c r="AP185" s="5">
        <f t="shared" si="113"/>
        <v>-0.20473180951781966</v>
      </c>
      <c r="AQ185" s="14">
        <f t="shared" si="90"/>
        <v>94.960768728349848</v>
      </c>
      <c r="AR185" s="14">
        <f t="shared" si="91"/>
        <v>150.20625016202135</v>
      </c>
      <c r="AS185" s="5">
        <f t="shared" si="92"/>
        <v>10.317991423018656</v>
      </c>
      <c r="AT185" s="5">
        <f t="shared" si="93"/>
        <v>1.1284571857880619</v>
      </c>
      <c r="AU185" s="5"/>
      <c r="AV185" s="5"/>
      <c r="AW185" s="5"/>
      <c r="AX185" s="5">
        <f t="shared" si="114"/>
        <v>0.35282415478755613</v>
      </c>
      <c r="AY185" s="5">
        <f t="shared" si="115"/>
        <v>-0.51508950670844889</v>
      </c>
      <c r="AZ185" s="14">
        <f t="shared" si="94"/>
        <v>95.225786372049583</v>
      </c>
      <c r="BA185" s="14">
        <f t="shared" si="95"/>
        <v>149.89589246483072</v>
      </c>
      <c r="BB185" s="5">
        <f t="shared" si="96"/>
        <v>10.067705805983254</v>
      </c>
      <c r="BC185" s="5">
        <f t="shared" si="97"/>
        <v>0.91950452863320242</v>
      </c>
      <c r="BD185" s="5"/>
      <c r="BE185" s="5"/>
      <c r="BF185" s="5"/>
      <c r="BG185" s="5">
        <f t="shared" si="116"/>
        <v>0.73706046259492841</v>
      </c>
      <c r="BH185" s="5">
        <f t="shared" si="117"/>
        <v>-1.2844809243683473</v>
      </c>
      <c r="BI185" s="14">
        <f t="shared" si="98"/>
        <v>95.610022679856954</v>
      </c>
      <c r="BJ185" s="14">
        <f t="shared" si="99"/>
        <v>149.12650104717082</v>
      </c>
      <c r="BK185" s="5">
        <f t="shared" si="100"/>
        <v>9.7048287535560167</v>
      </c>
      <c r="BL185" s="5">
        <f t="shared" si="101"/>
        <v>0.40150100377318682</v>
      </c>
      <c r="BM185" s="5"/>
      <c r="BN185" s="5"/>
      <c r="BO185" s="29"/>
      <c r="BP185" s="5">
        <f t="shared" si="118"/>
        <v>94.716861753105874</v>
      </c>
      <c r="BQ185" s="5">
        <f t="shared" si="119"/>
        <v>150.7749496329042</v>
      </c>
      <c r="BR185" s="5">
        <f t="shared" si="102"/>
        <v>10.548339889429977</v>
      </c>
      <c r="BS185" s="5">
        <f t="shared" si="103"/>
        <v>1.5113420526342876</v>
      </c>
    </row>
    <row r="186" spans="1:71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8">
        <v>3078300</v>
      </c>
      <c r="H186" s="3">
        <v>44046</v>
      </c>
      <c r="I186" s="2">
        <v>184</v>
      </c>
      <c r="J186" s="1">
        <v>108.554153</v>
      </c>
      <c r="K186" s="1">
        <v>147.694885</v>
      </c>
      <c r="L186" s="5">
        <f t="shared" si="104"/>
        <v>104.34973476005517</v>
      </c>
      <c r="M186" s="5">
        <f t="shared" si="105"/>
        <v>148.61078844190837</v>
      </c>
      <c r="N186" s="5">
        <f t="shared" si="80"/>
        <v>3.8731067616960067</v>
      </c>
      <c r="O186" s="5">
        <f t="shared" si="81"/>
        <v>0.62013213383007115</v>
      </c>
      <c r="P186" s="1"/>
      <c r="Q186" s="1"/>
      <c r="R186" s="29"/>
      <c r="S186" s="5">
        <f t="shared" si="106"/>
        <v>102.17229385310847</v>
      </c>
      <c r="T186" s="5">
        <f t="shared" si="107"/>
        <v>148.99047906905986</v>
      </c>
      <c r="U186" s="5">
        <f t="shared" si="82"/>
        <v>5.878963605281438</v>
      </c>
      <c r="V186" s="5">
        <f t="shared" si="83"/>
        <v>0.87720984315730333</v>
      </c>
      <c r="W186" s="5"/>
      <c r="X186" s="5"/>
      <c r="Y186" s="29"/>
      <c r="Z186" s="5">
        <f t="shared" si="108"/>
        <v>99.828867919494115</v>
      </c>
      <c r="AA186" s="5">
        <f t="shared" si="109"/>
        <v>149.56460803434655</v>
      </c>
      <c r="AB186" s="5">
        <f t="shared" si="84"/>
        <v>8.0377257243266254</v>
      </c>
      <c r="AC186" s="5">
        <f t="shared" si="85"/>
        <v>1.2659362132592129</v>
      </c>
      <c r="AD186" s="5"/>
      <c r="AE186" s="5"/>
      <c r="AF186" s="5">
        <f t="shared" si="110"/>
        <v>0.78972425380313593</v>
      </c>
      <c r="AG186" s="5">
        <f t="shared" si="111"/>
        <v>-0.10146625989350717</v>
      </c>
      <c r="AH186" s="14">
        <f t="shared" si="86"/>
        <v>100.61859217329724</v>
      </c>
      <c r="AI186" s="14">
        <f t="shared" si="87"/>
        <v>149.46314177445305</v>
      </c>
      <c r="AJ186" s="5">
        <f t="shared" si="88"/>
        <v>7.3102323655021797</v>
      </c>
      <c r="AK186" s="5">
        <f t="shared" si="89"/>
        <v>1.1972362986389475</v>
      </c>
      <c r="AL186" s="5"/>
      <c r="AM186" s="5"/>
      <c r="AN186" s="5"/>
      <c r="AO186" s="5">
        <f t="shared" si="112"/>
        <v>1.3048313088738879</v>
      </c>
      <c r="AP186" s="5">
        <f t="shared" si="113"/>
        <v>-0.36514234143652069</v>
      </c>
      <c r="AQ186" s="14">
        <f t="shared" si="90"/>
        <v>101.133699228368</v>
      </c>
      <c r="AR186" s="14">
        <f t="shared" si="91"/>
        <v>149.19946569291002</v>
      </c>
      <c r="AS186" s="5">
        <f t="shared" si="92"/>
        <v>6.8357161532382804</v>
      </c>
      <c r="AT186" s="5">
        <f t="shared" si="93"/>
        <v>1.0187087338265135</v>
      </c>
      <c r="AU186" s="5"/>
      <c r="AV186" s="5"/>
      <c r="AW186" s="5"/>
      <c r="AX186" s="5">
        <f t="shared" si="114"/>
        <v>2.4242108511375955</v>
      </c>
      <c r="AY186" s="5">
        <f t="shared" si="115"/>
        <v>-0.66416750042632766</v>
      </c>
      <c r="AZ186" s="14">
        <f t="shared" si="94"/>
        <v>102.25307877063172</v>
      </c>
      <c r="BA186" s="14">
        <f t="shared" si="95"/>
        <v>148.90044053392023</v>
      </c>
      <c r="BB186" s="5">
        <f t="shared" si="96"/>
        <v>5.804544603068555</v>
      </c>
      <c r="BC186" s="5">
        <f t="shared" si="97"/>
        <v>0.81624731548437368</v>
      </c>
      <c r="BD186" s="5"/>
      <c r="BE186" s="5"/>
      <c r="BF186" s="5"/>
      <c r="BG186" s="5">
        <f t="shared" si="116"/>
        <v>4.3230789162865131</v>
      </c>
      <c r="BH186" s="5">
        <f t="shared" si="117"/>
        <v>-0.91208998526898233</v>
      </c>
      <c r="BI186" s="14">
        <f t="shared" si="98"/>
        <v>104.15194683578063</v>
      </c>
      <c r="BJ186" s="14">
        <f t="shared" si="99"/>
        <v>148.65251804907757</v>
      </c>
      <c r="BK186" s="5">
        <f t="shared" si="100"/>
        <v>4.0553088413110876</v>
      </c>
      <c r="BL186" s="5">
        <f t="shared" si="101"/>
        <v>0.64838606230511764</v>
      </c>
      <c r="BM186" s="5"/>
      <c r="BN186" s="5"/>
      <c r="BO186" s="29"/>
      <c r="BP186" s="5">
        <f t="shared" si="118"/>
        <v>97.509167814829397</v>
      </c>
      <c r="BQ186" s="5">
        <f t="shared" si="119"/>
        <v>150.21374997467814</v>
      </c>
      <c r="BR186" s="5">
        <f t="shared" si="102"/>
        <v>10.174631628483715</v>
      </c>
      <c r="BS186" s="5">
        <f t="shared" si="103"/>
        <v>1.7054517322506721</v>
      </c>
    </row>
    <row r="187" spans="1:71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8">
        <v>4181000</v>
      </c>
      <c r="H187" s="3">
        <v>44047</v>
      </c>
      <c r="I187" s="2">
        <v>185</v>
      </c>
      <c r="J187" s="1">
        <v>109.279099</v>
      </c>
      <c r="K187" s="1">
        <v>146.501633</v>
      </c>
      <c r="L187" s="5">
        <f t="shared" si="104"/>
        <v>107.92349026400827</v>
      </c>
      <c r="M187" s="5">
        <f t="shared" si="105"/>
        <v>147.83227051628626</v>
      </c>
      <c r="N187" s="5">
        <f t="shared" si="80"/>
        <v>1.240501384433758</v>
      </c>
      <c r="O187" s="5">
        <f t="shared" si="81"/>
        <v>0.90827486973217519</v>
      </c>
      <c r="P187" s="1"/>
      <c r="Q187" s="1"/>
      <c r="R187" s="29"/>
      <c r="S187" s="5">
        <f t="shared" si="106"/>
        <v>106.32050229858797</v>
      </c>
      <c r="T187" s="5">
        <f t="shared" si="107"/>
        <v>148.14834292417095</v>
      </c>
      <c r="U187" s="5">
        <f t="shared" si="82"/>
        <v>2.7073765509468868</v>
      </c>
      <c r="V187" s="5">
        <f t="shared" si="83"/>
        <v>1.1240215487365586</v>
      </c>
      <c r="W187" s="5"/>
      <c r="X187" s="5"/>
      <c r="Y187" s="29"/>
      <c r="Z187" s="5">
        <f t="shared" si="108"/>
        <v>103.75524620572176</v>
      </c>
      <c r="AA187" s="5">
        <f t="shared" si="109"/>
        <v>148.7232326688906</v>
      </c>
      <c r="AB187" s="5">
        <f t="shared" si="84"/>
        <v>5.0548118028299633</v>
      </c>
      <c r="AC187" s="5">
        <f t="shared" si="85"/>
        <v>1.5164333826167007</v>
      </c>
      <c r="AD187" s="5"/>
      <c r="AE187" s="5"/>
      <c r="AF187" s="5">
        <f t="shared" si="110"/>
        <v>1.2602223586668124</v>
      </c>
      <c r="AG187" s="5">
        <f t="shared" si="111"/>
        <v>-0.21245262572787293</v>
      </c>
      <c r="AH187" s="14">
        <f t="shared" si="86"/>
        <v>105.01546856438857</v>
      </c>
      <c r="AI187" s="14">
        <f t="shared" si="87"/>
        <v>148.51078004316273</v>
      </c>
      <c r="AJ187" s="5">
        <f t="shared" si="88"/>
        <v>3.9015973545054869</v>
      </c>
      <c r="AK187" s="5">
        <f t="shared" si="89"/>
        <v>1.3714161419366071</v>
      </c>
      <c r="AL187" s="5"/>
      <c r="AM187" s="5"/>
      <c r="AN187" s="5"/>
      <c r="AO187" s="5">
        <f t="shared" si="112"/>
        <v>1.9602180532123272</v>
      </c>
      <c r="AP187" s="5">
        <f t="shared" si="113"/>
        <v>-0.48420059744137695</v>
      </c>
      <c r="AQ187" s="14">
        <f t="shared" si="90"/>
        <v>105.71546425893409</v>
      </c>
      <c r="AR187" s="14">
        <f t="shared" si="91"/>
        <v>148.23903207144923</v>
      </c>
      <c r="AS187" s="5">
        <f t="shared" si="92"/>
        <v>3.2610396440639677</v>
      </c>
      <c r="AT187" s="5">
        <f t="shared" si="93"/>
        <v>1.185924713514444</v>
      </c>
      <c r="AU187" s="5"/>
      <c r="AV187" s="5"/>
      <c r="AW187" s="5"/>
      <c r="AX187" s="5">
        <f t="shared" si="114"/>
        <v>3.1001861969281181</v>
      </c>
      <c r="AY187" s="5">
        <f t="shared" si="115"/>
        <v>-0.74391103968965577</v>
      </c>
      <c r="AZ187" s="14">
        <f t="shared" si="94"/>
        <v>106.85543240264988</v>
      </c>
      <c r="BA187" s="14">
        <f t="shared" si="95"/>
        <v>147.97932162920094</v>
      </c>
      <c r="BB187" s="5">
        <f t="shared" si="96"/>
        <v>2.2178683934336982</v>
      </c>
      <c r="BC187" s="5">
        <f t="shared" si="97"/>
        <v>1.0086499371655064</v>
      </c>
      <c r="BD187" s="5"/>
      <c r="BE187" s="5"/>
      <c r="BF187" s="5"/>
      <c r="BG187" s="5">
        <f t="shared" si="116"/>
        <v>3.9858833807364755</v>
      </c>
      <c r="BH187" s="5">
        <f t="shared" si="117"/>
        <v>-0.85198255842790116</v>
      </c>
      <c r="BI187" s="14">
        <f t="shared" si="98"/>
        <v>107.74112958645824</v>
      </c>
      <c r="BJ187" s="14">
        <f t="shared" si="99"/>
        <v>147.87125011046271</v>
      </c>
      <c r="BK187" s="5">
        <f t="shared" si="100"/>
        <v>1.4073774652385809</v>
      </c>
      <c r="BL187" s="5">
        <f t="shared" si="101"/>
        <v>0.93488180467088211</v>
      </c>
      <c r="BM187" s="5"/>
      <c r="BN187" s="5"/>
      <c r="BO187" s="29"/>
      <c r="BP187" s="5">
        <f t="shared" si="118"/>
        <v>100.27041411112204</v>
      </c>
      <c r="BQ187" s="5">
        <f t="shared" si="119"/>
        <v>149.58403373100862</v>
      </c>
      <c r="BR187" s="5">
        <f t="shared" si="102"/>
        <v>8.2437400850806473</v>
      </c>
      <c r="BS187" s="5">
        <f t="shared" si="103"/>
        <v>2.1040043499096139</v>
      </c>
    </row>
    <row r="188" spans="1:71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8">
        <v>2502700</v>
      </c>
      <c r="H188" s="3">
        <v>44048</v>
      </c>
      <c r="I188" s="2">
        <v>186</v>
      </c>
      <c r="J188" s="1">
        <v>109.675194</v>
      </c>
      <c r="K188" s="1">
        <v>149.972015</v>
      </c>
      <c r="L188" s="5">
        <f t="shared" si="104"/>
        <v>109.07575768960123</v>
      </c>
      <c r="M188" s="5">
        <f t="shared" si="105"/>
        <v>146.70122862744293</v>
      </c>
      <c r="N188" s="5">
        <f t="shared" si="80"/>
        <v>0.54655596086638547</v>
      </c>
      <c r="O188" s="5">
        <f t="shared" si="81"/>
        <v>2.1809311374239178</v>
      </c>
      <c r="P188" s="1"/>
      <c r="Q188" s="1"/>
      <c r="R188" s="29"/>
      <c r="S188" s="5">
        <f t="shared" si="106"/>
        <v>108.2435901545058</v>
      </c>
      <c r="T188" s="5">
        <f t="shared" si="107"/>
        <v>147.07798147345983</v>
      </c>
      <c r="U188" s="5">
        <f t="shared" si="82"/>
        <v>1.3053123439145307</v>
      </c>
      <c r="V188" s="5">
        <f t="shared" si="83"/>
        <v>1.929715704986807</v>
      </c>
      <c r="W188" s="5"/>
      <c r="X188" s="5"/>
      <c r="Y188" s="29"/>
      <c r="Z188" s="5">
        <f t="shared" si="108"/>
        <v>106.24097996314697</v>
      </c>
      <c r="AA188" s="5">
        <f t="shared" si="109"/>
        <v>147.72351281788985</v>
      </c>
      <c r="AB188" s="5">
        <f t="shared" si="84"/>
        <v>3.1312586844870633</v>
      </c>
      <c r="AC188" s="5">
        <f t="shared" si="85"/>
        <v>1.4992811706304967</v>
      </c>
      <c r="AD188" s="5"/>
      <c r="AE188" s="5"/>
      <c r="AF188" s="5">
        <f t="shared" si="110"/>
        <v>1.4440490684805718</v>
      </c>
      <c r="AG188" s="5">
        <f t="shared" si="111"/>
        <v>-0.33054270951880416</v>
      </c>
      <c r="AH188" s="14">
        <f t="shared" si="86"/>
        <v>107.68502903162754</v>
      </c>
      <c r="AI188" s="14">
        <f t="shared" si="87"/>
        <v>147.39297010837106</v>
      </c>
      <c r="AJ188" s="5">
        <f t="shared" si="88"/>
        <v>1.8145989952590997</v>
      </c>
      <c r="AK188" s="5">
        <f t="shared" si="89"/>
        <v>1.719684096815622</v>
      </c>
      <c r="AL188" s="5"/>
      <c r="AM188" s="5"/>
      <c r="AN188" s="5"/>
      <c r="AO188" s="5">
        <f t="shared" si="112"/>
        <v>2.0915969792655478</v>
      </c>
      <c r="AP188" s="5">
        <f t="shared" si="113"/>
        <v>-0.61308041083121967</v>
      </c>
      <c r="AQ188" s="14">
        <f t="shared" si="90"/>
        <v>108.33257694241252</v>
      </c>
      <c r="AR188" s="14">
        <f t="shared" si="91"/>
        <v>147.11043240705862</v>
      </c>
      <c r="AS188" s="5">
        <f t="shared" si="92"/>
        <v>1.2241756851485388</v>
      </c>
      <c r="AT188" s="5">
        <f t="shared" si="93"/>
        <v>1.9080777123261128</v>
      </c>
      <c r="AU188" s="5"/>
      <c r="AV188" s="5"/>
      <c r="AW188" s="5"/>
      <c r="AX188" s="5">
        <f t="shared" si="114"/>
        <v>2.8236825991518089</v>
      </c>
      <c r="AY188" s="5">
        <f t="shared" si="115"/>
        <v>-0.85902500477964727</v>
      </c>
      <c r="AZ188" s="14">
        <f t="shared" si="94"/>
        <v>109.06466256229878</v>
      </c>
      <c r="BA188" s="14">
        <f t="shared" si="95"/>
        <v>146.8644878131102</v>
      </c>
      <c r="BB188" s="5">
        <f t="shared" si="96"/>
        <v>0.55667231160879116</v>
      </c>
      <c r="BC188" s="5">
        <f t="shared" si="97"/>
        <v>2.0720713707085934</v>
      </c>
      <c r="BD188" s="5"/>
      <c r="BE188" s="5"/>
      <c r="BF188" s="5"/>
      <c r="BG188" s="5">
        <f t="shared" si="116"/>
        <v>2.7107562009218986</v>
      </c>
      <c r="BH188" s="5">
        <f t="shared" si="117"/>
        <v>-0.97755925711482083</v>
      </c>
      <c r="BI188" s="14">
        <f t="shared" si="98"/>
        <v>108.95173616406886</v>
      </c>
      <c r="BJ188" s="14">
        <f t="shared" si="99"/>
        <v>146.74595356077504</v>
      </c>
      <c r="BK188" s="5">
        <f t="shared" si="100"/>
        <v>0.65963670502478688</v>
      </c>
      <c r="BL188" s="5">
        <f t="shared" si="101"/>
        <v>2.151108951376671</v>
      </c>
      <c r="BM188" s="5"/>
      <c r="BN188" s="5"/>
      <c r="BO188" s="29"/>
      <c r="BP188" s="5">
        <f t="shared" si="118"/>
        <v>102.52258533334154</v>
      </c>
      <c r="BQ188" s="5">
        <f t="shared" si="119"/>
        <v>148.81343354825646</v>
      </c>
      <c r="BR188" s="5">
        <f t="shared" si="102"/>
        <v>6.5216284610889002</v>
      </c>
      <c r="BS188" s="5">
        <f t="shared" si="103"/>
        <v>0.77253176317164485</v>
      </c>
    </row>
    <row r="189" spans="1:71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8">
        <v>2519500</v>
      </c>
      <c r="H189" s="3">
        <v>44049</v>
      </c>
      <c r="I189" s="2">
        <v>187</v>
      </c>
      <c r="J189" s="1">
        <v>113.501678</v>
      </c>
      <c r="K189" s="1">
        <v>151.72210699999999</v>
      </c>
      <c r="L189" s="5">
        <f t="shared" si="104"/>
        <v>109.58527855344018</v>
      </c>
      <c r="M189" s="5">
        <f t="shared" si="105"/>
        <v>149.48139704411645</v>
      </c>
      <c r="N189" s="5">
        <f t="shared" si="80"/>
        <v>3.4505211866205379</v>
      </c>
      <c r="O189" s="5">
        <f t="shared" si="81"/>
        <v>1.4768513304943396</v>
      </c>
      <c r="P189" s="1"/>
      <c r="Q189" s="1"/>
      <c r="R189" s="29"/>
      <c r="S189" s="5">
        <f t="shared" si="106"/>
        <v>109.17413265407703</v>
      </c>
      <c r="T189" s="5">
        <f t="shared" si="107"/>
        <v>148.95910326571095</v>
      </c>
      <c r="U189" s="5">
        <f t="shared" si="82"/>
        <v>3.8127589143862446</v>
      </c>
      <c r="V189" s="5">
        <f t="shared" si="83"/>
        <v>1.8210950196526359</v>
      </c>
      <c r="W189" s="5"/>
      <c r="X189" s="5"/>
      <c r="Y189" s="29"/>
      <c r="Z189" s="5">
        <f t="shared" si="108"/>
        <v>107.78637627973083</v>
      </c>
      <c r="AA189" s="5">
        <f t="shared" si="109"/>
        <v>148.73533879983944</v>
      </c>
      <c r="AB189" s="5">
        <f t="shared" si="84"/>
        <v>5.0354336790238179</v>
      </c>
      <c r="AC189" s="5">
        <f t="shared" si="85"/>
        <v>1.9685781190479739</v>
      </c>
      <c r="AD189" s="5"/>
      <c r="AE189" s="5"/>
      <c r="AF189" s="5">
        <f t="shared" si="110"/>
        <v>1.4592511556960652</v>
      </c>
      <c r="AG189" s="5">
        <f t="shared" si="111"/>
        <v>-0.12918740579854585</v>
      </c>
      <c r="AH189" s="14">
        <f t="shared" si="86"/>
        <v>109.2456274354269</v>
      </c>
      <c r="AI189" s="14">
        <f t="shared" si="87"/>
        <v>148.60615139404089</v>
      </c>
      <c r="AJ189" s="5">
        <f t="shared" si="88"/>
        <v>3.7497688488562266</v>
      </c>
      <c r="AK189" s="5">
        <f t="shared" si="89"/>
        <v>2.0537255035346305</v>
      </c>
      <c r="AL189" s="5"/>
      <c r="AM189" s="5"/>
      <c r="AN189" s="5"/>
      <c r="AO189" s="5">
        <f t="shared" si="112"/>
        <v>1.9550468135951262</v>
      </c>
      <c r="AP189" s="5">
        <f t="shared" si="113"/>
        <v>-0.20685381263601854</v>
      </c>
      <c r="AQ189" s="14">
        <f t="shared" si="90"/>
        <v>109.74142309332596</v>
      </c>
      <c r="AR189" s="14">
        <f t="shared" si="91"/>
        <v>148.52848498720343</v>
      </c>
      <c r="AS189" s="5">
        <f t="shared" si="92"/>
        <v>3.3129509386407796</v>
      </c>
      <c r="AT189" s="5">
        <f t="shared" si="93"/>
        <v>2.1049154114347801</v>
      </c>
      <c r="AU189" s="5"/>
      <c r="AV189" s="5"/>
      <c r="AW189" s="5"/>
      <c r="AX189" s="5">
        <f t="shared" si="114"/>
        <v>2.2484537719962328</v>
      </c>
      <c r="AY189" s="5">
        <f t="shared" si="115"/>
        <v>-1.7142060751492882E-2</v>
      </c>
      <c r="AZ189" s="14">
        <f t="shared" si="94"/>
        <v>110.03483005172707</v>
      </c>
      <c r="BA189" s="14">
        <f t="shared" si="95"/>
        <v>148.71819673908794</v>
      </c>
      <c r="BB189" s="5">
        <f t="shared" si="96"/>
        <v>3.0544464270148746</v>
      </c>
      <c r="BC189" s="5">
        <f t="shared" si="97"/>
        <v>1.979876446688188</v>
      </c>
      <c r="BD189" s="5"/>
      <c r="BE189" s="5"/>
      <c r="BF189" s="5"/>
      <c r="BG189" s="5">
        <f t="shared" si="116"/>
        <v>1.7202002992345671</v>
      </c>
      <c r="BH189" s="5">
        <f t="shared" si="117"/>
        <v>0.71341819608992385</v>
      </c>
      <c r="BI189" s="14">
        <f t="shared" si="98"/>
        <v>109.50657657896539</v>
      </c>
      <c r="BJ189" s="14">
        <f t="shared" si="99"/>
        <v>149.44875699592936</v>
      </c>
      <c r="BK189" s="5">
        <f t="shared" si="100"/>
        <v>3.5198611081631803</v>
      </c>
      <c r="BL189" s="5">
        <f t="shared" si="101"/>
        <v>1.4983643774935422</v>
      </c>
      <c r="BM189" s="5"/>
      <c r="BN189" s="5"/>
      <c r="BO189" s="29"/>
      <c r="BP189" s="5">
        <f t="shared" si="118"/>
        <v>104.31073750000616</v>
      </c>
      <c r="BQ189" s="5">
        <f t="shared" si="119"/>
        <v>149.10307891119234</v>
      </c>
      <c r="BR189" s="5">
        <f t="shared" si="102"/>
        <v>8.09762521748255</v>
      </c>
      <c r="BS189" s="5">
        <f t="shared" si="103"/>
        <v>1.7262007103603254</v>
      </c>
    </row>
    <row r="190" spans="1:71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8">
        <v>2858800</v>
      </c>
      <c r="H190" s="3">
        <v>44050</v>
      </c>
      <c r="I190" s="2">
        <v>188</v>
      </c>
      <c r="J190" s="1">
        <v>110.92113500000001</v>
      </c>
      <c r="K190" s="1">
        <v>154.23788500000001</v>
      </c>
      <c r="L190" s="5">
        <f t="shared" si="104"/>
        <v>112.91421808301602</v>
      </c>
      <c r="M190" s="5">
        <f t="shared" si="105"/>
        <v>151.38600050661748</v>
      </c>
      <c r="N190" s="5">
        <f t="shared" si="80"/>
        <v>1.7968469967567655</v>
      </c>
      <c r="O190" s="5">
        <f t="shared" si="81"/>
        <v>1.8490168569042085</v>
      </c>
      <c r="P190" s="1"/>
      <c r="Q190" s="1"/>
      <c r="R190" s="29"/>
      <c r="S190" s="5">
        <f t="shared" si="106"/>
        <v>111.98703712892696</v>
      </c>
      <c r="T190" s="5">
        <f t="shared" si="107"/>
        <v>150.75505569299884</v>
      </c>
      <c r="U190" s="5">
        <f t="shared" si="82"/>
        <v>0.96095494238041312</v>
      </c>
      <c r="V190" s="5">
        <f t="shared" si="83"/>
        <v>2.2580893838120044</v>
      </c>
      <c r="W190" s="5"/>
      <c r="X190" s="5"/>
      <c r="Y190" s="29"/>
      <c r="Z190" s="5">
        <f t="shared" si="108"/>
        <v>110.35826205385197</v>
      </c>
      <c r="AA190" s="5">
        <f t="shared" si="109"/>
        <v>150.07938448991172</v>
      </c>
      <c r="AB190" s="5">
        <f t="shared" si="84"/>
        <v>0.50745328755248786</v>
      </c>
      <c r="AC190" s="5">
        <f t="shared" si="85"/>
        <v>2.6961602268393969</v>
      </c>
      <c r="AD190" s="5"/>
      <c r="AE190" s="5"/>
      <c r="AF190" s="5">
        <f t="shared" si="110"/>
        <v>1.6261463484598266</v>
      </c>
      <c r="AG190" s="5">
        <f t="shared" si="111"/>
        <v>9.1797558582077707E-2</v>
      </c>
      <c r="AH190" s="14">
        <f t="shared" si="86"/>
        <v>111.9844084023118</v>
      </c>
      <c r="AI190" s="14">
        <f t="shared" si="87"/>
        <v>150.17118204849379</v>
      </c>
      <c r="AJ190" s="5">
        <f t="shared" si="88"/>
        <v>0.95858503639707004</v>
      </c>
      <c r="AK190" s="5">
        <f t="shared" si="89"/>
        <v>2.636643358735252</v>
      </c>
      <c r="AL190" s="5"/>
      <c r="AM190" s="5"/>
      <c r="AN190" s="5"/>
      <c r="AO190" s="5">
        <f t="shared" si="112"/>
        <v>2.1092565537266301</v>
      </c>
      <c r="AP190" s="5">
        <f t="shared" si="113"/>
        <v>0.18087106304105557</v>
      </c>
      <c r="AQ190" s="14">
        <f t="shared" si="90"/>
        <v>112.4675186075786</v>
      </c>
      <c r="AR190" s="14">
        <f t="shared" si="91"/>
        <v>150.26025555295277</v>
      </c>
      <c r="AS190" s="5">
        <f t="shared" si="92"/>
        <v>1.3941289075148668</v>
      </c>
      <c r="AT190" s="5">
        <f t="shared" si="93"/>
        <v>2.5788926287774463</v>
      </c>
      <c r="AU190" s="5"/>
      <c r="AV190" s="5"/>
      <c r="AW190" s="5"/>
      <c r="AX190" s="5">
        <f t="shared" si="114"/>
        <v>2.393998172952442</v>
      </c>
      <c r="AY190" s="5">
        <f t="shared" si="115"/>
        <v>0.59539242711920404</v>
      </c>
      <c r="AZ190" s="14">
        <f t="shared" si="94"/>
        <v>112.75226022680441</v>
      </c>
      <c r="BA190" s="14">
        <f t="shared" si="95"/>
        <v>150.67477691703093</v>
      </c>
      <c r="BB190" s="5">
        <f t="shared" si="96"/>
        <v>1.6508352775189354</v>
      </c>
      <c r="BC190" s="5">
        <f t="shared" si="97"/>
        <v>2.3101380591215186</v>
      </c>
      <c r="BD190" s="5"/>
      <c r="BE190" s="5"/>
      <c r="BF190" s="5"/>
      <c r="BG190" s="5">
        <f t="shared" si="116"/>
        <v>2.4441329528881561</v>
      </c>
      <c r="BH190" s="5">
        <f t="shared" si="117"/>
        <v>1.2494515659749248</v>
      </c>
      <c r="BI190" s="14">
        <f t="shared" si="98"/>
        <v>112.80239500674013</v>
      </c>
      <c r="BJ190" s="14">
        <f t="shared" si="99"/>
        <v>151.32883605588665</v>
      </c>
      <c r="BK190" s="5">
        <f t="shared" si="100"/>
        <v>1.6960338593182629</v>
      </c>
      <c r="BL190" s="5">
        <f t="shared" si="101"/>
        <v>1.8860793793388384</v>
      </c>
      <c r="BM190" s="5"/>
      <c r="BN190" s="5"/>
      <c r="BO190" s="29"/>
      <c r="BP190" s="5">
        <f t="shared" si="118"/>
        <v>106.60847262500462</v>
      </c>
      <c r="BQ190" s="5">
        <f t="shared" si="119"/>
        <v>149.75783593339423</v>
      </c>
      <c r="BR190" s="5">
        <f t="shared" si="102"/>
        <v>3.8880438565611355</v>
      </c>
      <c r="BS190" s="5">
        <f t="shared" si="103"/>
        <v>2.9046359567273452</v>
      </c>
    </row>
    <row r="191" spans="1:71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8">
        <v>3773700</v>
      </c>
      <c r="H191" s="3">
        <v>44053</v>
      </c>
      <c r="I191" s="2">
        <v>189</v>
      </c>
      <c r="J191" s="1">
        <v>112.533356</v>
      </c>
      <c r="K191" s="1">
        <v>158.53358499999999</v>
      </c>
      <c r="L191" s="5">
        <f t="shared" si="104"/>
        <v>111.2200974624524</v>
      </c>
      <c r="M191" s="5">
        <f t="shared" si="105"/>
        <v>153.81010232599263</v>
      </c>
      <c r="N191" s="5">
        <f t="shared" si="80"/>
        <v>1.1669949108667805</v>
      </c>
      <c r="O191" s="5">
        <f t="shared" si="81"/>
        <v>2.9794839207145651</v>
      </c>
      <c r="P191" s="1"/>
      <c r="Q191" s="1"/>
      <c r="R191" s="29"/>
      <c r="S191" s="5">
        <f t="shared" si="106"/>
        <v>111.29420074512444</v>
      </c>
      <c r="T191" s="5">
        <f t="shared" si="107"/>
        <v>153.01889474254961</v>
      </c>
      <c r="U191" s="5">
        <f t="shared" si="82"/>
        <v>1.1011448506659267</v>
      </c>
      <c r="V191" s="5">
        <f t="shared" si="83"/>
        <v>3.4785627647607815</v>
      </c>
      <c r="W191" s="5"/>
      <c r="X191" s="5"/>
      <c r="Y191" s="29"/>
      <c r="Z191" s="5">
        <f t="shared" si="108"/>
        <v>110.61155487961859</v>
      </c>
      <c r="AA191" s="5">
        <f t="shared" si="109"/>
        <v>151.95070971945145</v>
      </c>
      <c r="AB191" s="5">
        <f t="shared" si="84"/>
        <v>1.7077613151263371</v>
      </c>
      <c r="AC191" s="5">
        <f t="shared" si="85"/>
        <v>4.1523537618533863</v>
      </c>
      <c r="AD191" s="5"/>
      <c r="AE191" s="5"/>
      <c r="AF191" s="5">
        <f t="shared" si="110"/>
        <v>1.4202183200558458</v>
      </c>
      <c r="AG191" s="5">
        <f t="shared" si="111"/>
        <v>0.35872670922572636</v>
      </c>
      <c r="AH191" s="14">
        <f t="shared" si="86"/>
        <v>112.03177319967445</v>
      </c>
      <c r="AI191" s="14">
        <f t="shared" si="87"/>
        <v>152.30943642867717</v>
      </c>
      <c r="AJ191" s="5">
        <f t="shared" si="88"/>
        <v>0.44571922330793257</v>
      </c>
      <c r="AK191" s="5">
        <f t="shared" si="89"/>
        <v>3.9260757090195213</v>
      </c>
      <c r="AL191" s="5"/>
      <c r="AM191" s="5"/>
      <c r="AN191" s="5"/>
      <c r="AO191" s="5">
        <f t="shared" si="112"/>
        <v>1.6452656217366279</v>
      </c>
      <c r="AP191" s="5">
        <f t="shared" si="113"/>
        <v>0.60348460466572551</v>
      </c>
      <c r="AQ191" s="14">
        <f t="shared" si="90"/>
        <v>112.25682050135522</v>
      </c>
      <c r="AR191" s="14">
        <f t="shared" si="91"/>
        <v>152.55419432411719</v>
      </c>
      <c r="AS191" s="5">
        <f t="shared" si="92"/>
        <v>0.24573647181087899</v>
      </c>
      <c r="AT191" s="5">
        <f t="shared" si="93"/>
        <v>3.7716870377231411</v>
      </c>
      <c r="AU191" s="5"/>
      <c r="AV191" s="5"/>
      <c r="AW191" s="5"/>
      <c r="AX191" s="5">
        <f t="shared" si="114"/>
        <v>1.4306807667188228</v>
      </c>
      <c r="AY191" s="5">
        <f t="shared" si="115"/>
        <v>1.169562188208443</v>
      </c>
      <c r="AZ191" s="14">
        <f t="shared" si="94"/>
        <v>112.04223564633742</v>
      </c>
      <c r="BA191" s="14">
        <f t="shared" si="95"/>
        <v>153.12027190765988</v>
      </c>
      <c r="BB191" s="5">
        <f t="shared" si="96"/>
        <v>0.4364220273165767</v>
      </c>
      <c r="BC191" s="5">
        <f t="shared" si="97"/>
        <v>3.4146159580886946</v>
      </c>
      <c r="BD191" s="5"/>
      <c r="BE191" s="5"/>
      <c r="BF191" s="5"/>
      <c r="BG191" s="5">
        <f t="shared" si="116"/>
        <v>0.58191884483485168</v>
      </c>
      <c r="BH191" s="5">
        <f t="shared" si="117"/>
        <v>1.7780441800050137</v>
      </c>
      <c r="BI191" s="14">
        <f t="shared" si="98"/>
        <v>111.19347372445344</v>
      </c>
      <c r="BJ191" s="14">
        <f t="shared" si="99"/>
        <v>153.72875389945648</v>
      </c>
      <c r="BK191" s="5">
        <f t="shared" si="100"/>
        <v>1.1906534410531198</v>
      </c>
      <c r="BL191" s="5">
        <f t="shared" si="101"/>
        <v>3.0307969762643734</v>
      </c>
      <c r="BM191" s="5"/>
      <c r="BN191" s="5"/>
      <c r="BO191" s="29"/>
      <c r="BP191" s="5">
        <f t="shared" si="118"/>
        <v>107.68663821875346</v>
      </c>
      <c r="BQ191" s="5">
        <f t="shared" si="119"/>
        <v>150.87784820004566</v>
      </c>
      <c r="BR191" s="5">
        <f t="shared" si="102"/>
        <v>4.3069165921316159</v>
      </c>
      <c r="BS191" s="5">
        <f t="shared" si="103"/>
        <v>4.8290946047516226</v>
      </c>
    </row>
    <row r="192" spans="1:71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8">
        <v>2670100</v>
      </c>
      <c r="H192" s="3">
        <v>44054</v>
      </c>
      <c r="I192" s="2">
        <v>190</v>
      </c>
      <c r="J192" s="1">
        <v>109.186623</v>
      </c>
      <c r="K192" s="1">
        <v>159.378815</v>
      </c>
      <c r="L192" s="5">
        <f t="shared" si="104"/>
        <v>112.33636721936784</v>
      </c>
      <c r="M192" s="5">
        <f t="shared" si="105"/>
        <v>157.82506259889888</v>
      </c>
      <c r="N192" s="5">
        <f t="shared" si="80"/>
        <v>2.8847345332475816</v>
      </c>
      <c r="O192" s="5">
        <f t="shared" si="81"/>
        <v>0.97488013140336216</v>
      </c>
      <c r="P192" s="1"/>
      <c r="Q192" s="1"/>
      <c r="R192" s="29"/>
      <c r="S192" s="5">
        <f t="shared" si="106"/>
        <v>112.09965166079355</v>
      </c>
      <c r="T192" s="5">
        <f t="shared" si="107"/>
        <v>156.60344340989235</v>
      </c>
      <c r="U192" s="5">
        <f t="shared" si="82"/>
        <v>2.6679354858273778</v>
      </c>
      <c r="V192" s="5">
        <f t="shared" si="83"/>
        <v>1.7413679415972902</v>
      </c>
      <c r="W192" s="5"/>
      <c r="X192" s="5"/>
      <c r="Y192" s="29"/>
      <c r="Z192" s="5">
        <f t="shared" si="108"/>
        <v>111.47636538379024</v>
      </c>
      <c r="AA192" s="5">
        <f t="shared" si="109"/>
        <v>154.91300359569831</v>
      </c>
      <c r="AB192" s="5">
        <f t="shared" si="84"/>
        <v>2.0970905783854499</v>
      </c>
      <c r="AC192" s="5">
        <f t="shared" si="85"/>
        <v>2.8020106714318898</v>
      </c>
      <c r="AD192" s="5"/>
      <c r="AE192" s="5"/>
      <c r="AF192" s="5">
        <f t="shared" si="110"/>
        <v>1.3369071476732155</v>
      </c>
      <c r="AG192" s="5">
        <f t="shared" si="111"/>
        <v>0.74926178427889645</v>
      </c>
      <c r="AH192" s="14">
        <f t="shared" si="86"/>
        <v>112.81327253146345</v>
      </c>
      <c r="AI192" s="14">
        <f t="shared" si="87"/>
        <v>155.66226537997721</v>
      </c>
      <c r="AJ192" s="5">
        <f t="shared" si="88"/>
        <v>3.3215145150733862</v>
      </c>
      <c r="AK192" s="5">
        <f t="shared" si="89"/>
        <v>2.3318968835492906</v>
      </c>
      <c r="AL192" s="5"/>
      <c r="AM192" s="5"/>
      <c r="AN192" s="5"/>
      <c r="AO192" s="5">
        <f t="shared" si="112"/>
        <v>1.4501518423453819</v>
      </c>
      <c r="AP192" s="5">
        <f t="shared" si="113"/>
        <v>1.1931869225610092</v>
      </c>
      <c r="AQ192" s="14">
        <f t="shared" si="90"/>
        <v>112.92651722613562</v>
      </c>
      <c r="AR192" s="14">
        <f t="shared" si="91"/>
        <v>156.10619051825933</v>
      </c>
      <c r="AS192" s="5">
        <f t="shared" si="92"/>
        <v>3.4252311532115236</v>
      </c>
      <c r="AT192" s="5">
        <f t="shared" si="93"/>
        <v>2.0533622876670767</v>
      </c>
      <c r="AU192" s="5"/>
      <c r="AV192" s="5"/>
      <c r="AW192" s="5"/>
      <c r="AX192" s="5">
        <f t="shared" si="114"/>
        <v>1.1760391485725921</v>
      </c>
      <c r="AY192" s="5">
        <f t="shared" si="115"/>
        <v>1.976291447825731</v>
      </c>
      <c r="AZ192" s="14">
        <f t="shared" si="94"/>
        <v>112.65240453236284</v>
      </c>
      <c r="BA192" s="14">
        <f t="shared" si="95"/>
        <v>156.88929504352404</v>
      </c>
      <c r="BB192" s="5">
        <f t="shared" si="96"/>
        <v>3.17418144928142</v>
      </c>
      <c r="BC192" s="5">
        <f t="shared" si="97"/>
        <v>1.5620143470610941</v>
      </c>
      <c r="BD192" s="5"/>
      <c r="BE192" s="5"/>
      <c r="BF192" s="5"/>
      <c r="BG192" s="5">
        <f t="shared" si="116"/>
        <v>0.82237675527112464</v>
      </c>
      <c r="BH192" s="5">
        <f t="shared" si="117"/>
        <v>2.7846564218105838</v>
      </c>
      <c r="BI192" s="14">
        <f t="shared" si="98"/>
        <v>112.29874213906136</v>
      </c>
      <c r="BJ192" s="14">
        <f t="shared" si="99"/>
        <v>157.69766001750889</v>
      </c>
      <c r="BK192" s="5">
        <f t="shared" si="100"/>
        <v>2.8502751102223973</v>
      </c>
      <c r="BL192" s="5">
        <f t="shared" si="101"/>
        <v>1.0548170925295863</v>
      </c>
      <c r="BM192" s="5"/>
      <c r="BN192" s="5"/>
      <c r="BO192" s="29"/>
      <c r="BP192" s="5">
        <f t="shared" si="118"/>
        <v>108.8983176640651</v>
      </c>
      <c r="BQ192" s="5">
        <f t="shared" si="119"/>
        <v>152.79178240003424</v>
      </c>
      <c r="BR192" s="5">
        <f t="shared" si="102"/>
        <v>0.26404822130536404</v>
      </c>
      <c r="BS192" s="5">
        <f t="shared" si="103"/>
        <v>4.13294113145826</v>
      </c>
    </row>
    <row r="193" spans="1:71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8">
        <v>2574900</v>
      </c>
      <c r="H193" s="3">
        <v>44055</v>
      </c>
      <c r="I193" s="2">
        <v>191</v>
      </c>
      <c r="J193" s="1">
        <v>112.815369</v>
      </c>
      <c r="K193" s="1">
        <v>159.16999799999999</v>
      </c>
      <c r="L193" s="5">
        <f t="shared" si="104"/>
        <v>109.65908463290516</v>
      </c>
      <c r="M193" s="5">
        <f t="shared" si="105"/>
        <v>159.14575213983483</v>
      </c>
      <c r="N193" s="5">
        <f t="shared" si="80"/>
        <v>2.7977432463965446</v>
      </c>
      <c r="O193" s="5">
        <f t="shared" si="81"/>
        <v>1.523268233324114E-2</v>
      </c>
      <c r="P193" s="1"/>
      <c r="Q193" s="1"/>
      <c r="R193" s="29"/>
      <c r="S193" s="5">
        <f t="shared" si="106"/>
        <v>110.20618303127775</v>
      </c>
      <c r="T193" s="5">
        <f t="shared" si="107"/>
        <v>158.40743494346233</v>
      </c>
      <c r="U193" s="5">
        <f t="shared" si="82"/>
        <v>2.3127930102522272</v>
      </c>
      <c r="V193" s="5">
        <f t="shared" si="83"/>
        <v>0.47908718107646031</v>
      </c>
      <c r="W193" s="5"/>
      <c r="X193" s="5"/>
      <c r="Y193" s="29"/>
      <c r="Z193" s="5">
        <f t="shared" si="108"/>
        <v>110.44598131108464</v>
      </c>
      <c r="AA193" s="5">
        <f t="shared" si="109"/>
        <v>156.92261872763407</v>
      </c>
      <c r="AB193" s="5">
        <f t="shared" si="84"/>
        <v>2.1002348438140261</v>
      </c>
      <c r="AC193" s="5">
        <f t="shared" si="85"/>
        <v>1.4119364833854673</v>
      </c>
      <c r="AD193" s="5"/>
      <c r="AE193" s="5"/>
      <c r="AF193" s="5">
        <f t="shared" si="110"/>
        <v>0.98181346461639296</v>
      </c>
      <c r="AG193" s="5">
        <f t="shared" si="111"/>
        <v>0.93831478642742605</v>
      </c>
      <c r="AH193" s="14">
        <f t="shared" si="86"/>
        <v>111.42779477570103</v>
      </c>
      <c r="AI193" s="14">
        <f t="shared" si="87"/>
        <v>157.86093351406149</v>
      </c>
      <c r="AJ193" s="5">
        <f t="shared" si="88"/>
        <v>1.2299514122929236</v>
      </c>
      <c r="AK193" s="5">
        <f t="shared" si="89"/>
        <v>0.82243167832326458</v>
      </c>
      <c r="AL193" s="5"/>
      <c r="AM193" s="5"/>
      <c r="AN193" s="5"/>
      <c r="AO193" s="5">
        <f t="shared" si="112"/>
        <v>0.83001786358263607</v>
      </c>
      <c r="AP193" s="5">
        <f t="shared" si="113"/>
        <v>1.3972939749046969</v>
      </c>
      <c r="AQ193" s="14">
        <f t="shared" si="90"/>
        <v>111.27599917466728</v>
      </c>
      <c r="AR193" s="14">
        <f t="shared" si="91"/>
        <v>158.31991270253877</v>
      </c>
      <c r="AS193" s="5">
        <f t="shared" si="92"/>
        <v>1.3645036478431651</v>
      </c>
      <c r="AT193" s="5">
        <f t="shared" si="93"/>
        <v>0.53407382555927418</v>
      </c>
      <c r="AU193" s="5"/>
      <c r="AV193" s="5"/>
      <c r="AW193" s="5"/>
      <c r="AX193" s="5">
        <f t="shared" si="114"/>
        <v>0.18314869899740516</v>
      </c>
      <c r="AY193" s="5">
        <f t="shared" si="115"/>
        <v>1.9912871056752441</v>
      </c>
      <c r="AZ193" s="14">
        <f t="shared" si="94"/>
        <v>110.62913001008204</v>
      </c>
      <c r="BA193" s="14">
        <f t="shared" si="95"/>
        <v>158.91390583330931</v>
      </c>
      <c r="BB193" s="5">
        <f t="shared" si="96"/>
        <v>1.9378910952442725</v>
      </c>
      <c r="BC193" s="5">
        <f t="shared" si="97"/>
        <v>0.16089223466012603</v>
      </c>
      <c r="BD193" s="5"/>
      <c r="BE193" s="5"/>
      <c r="BF193" s="5"/>
      <c r="BG193" s="5">
        <f t="shared" si="116"/>
        <v>-0.75246994850909243</v>
      </c>
      <c r="BH193" s="5">
        <f t="shared" si="117"/>
        <v>2.1258713254169841</v>
      </c>
      <c r="BI193" s="14">
        <f t="shared" si="98"/>
        <v>109.69351136257555</v>
      </c>
      <c r="BJ193" s="14">
        <f t="shared" si="99"/>
        <v>159.04849005305107</v>
      </c>
      <c r="BK193" s="5">
        <f t="shared" si="100"/>
        <v>2.767227253783529</v>
      </c>
      <c r="BL193" s="5">
        <f t="shared" si="101"/>
        <v>7.633847362926019E-2</v>
      </c>
      <c r="BM193" s="5"/>
      <c r="BN193" s="5"/>
      <c r="BO193" s="29"/>
      <c r="BP193" s="5">
        <f t="shared" si="118"/>
        <v>108.97039399804883</v>
      </c>
      <c r="BQ193" s="5">
        <f t="shared" si="119"/>
        <v>154.43854055002569</v>
      </c>
      <c r="BR193" s="5">
        <f t="shared" si="102"/>
        <v>3.4082014144288881</v>
      </c>
      <c r="BS193" s="5">
        <f t="shared" si="103"/>
        <v>2.9725812084098289</v>
      </c>
    </row>
    <row r="194" spans="1:71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8">
        <v>2844700</v>
      </c>
      <c r="H194" s="3">
        <v>44056</v>
      </c>
      <c r="I194" s="2">
        <v>192</v>
      </c>
      <c r="J194" s="1">
        <v>114.81192</v>
      </c>
      <c r="K194" s="1">
        <v>158.979996</v>
      </c>
      <c r="L194" s="5">
        <f t="shared" si="104"/>
        <v>112.34192634493577</v>
      </c>
      <c r="M194" s="5">
        <f t="shared" si="105"/>
        <v>159.16636112097521</v>
      </c>
      <c r="N194" s="5">
        <f t="shared" si="80"/>
        <v>2.1513390378492314</v>
      </c>
      <c r="O194" s="5">
        <f t="shared" si="81"/>
        <v>0.11722551620595753</v>
      </c>
      <c r="P194" s="1"/>
      <c r="Q194" s="1"/>
      <c r="R194" s="29"/>
      <c r="S194" s="5">
        <f t="shared" si="106"/>
        <v>111.90215391094722</v>
      </c>
      <c r="T194" s="5">
        <f t="shared" si="107"/>
        <v>158.90310093021182</v>
      </c>
      <c r="U194" s="5">
        <f t="shared" si="82"/>
        <v>2.5343762991271119</v>
      </c>
      <c r="V194" s="5">
        <f t="shared" si="83"/>
        <v>4.8367764324373973E-2</v>
      </c>
      <c r="W194" s="5"/>
      <c r="X194" s="5"/>
      <c r="Y194" s="29"/>
      <c r="Z194" s="5">
        <f t="shared" si="108"/>
        <v>111.51220577109656</v>
      </c>
      <c r="AA194" s="5">
        <f t="shared" si="109"/>
        <v>157.93393940019877</v>
      </c>
      <c r="AB194" s="5">
        <f t="shared" si="84"/>
        <v>2.8740171132957624</v>
      </c>
      <c r="AC194" s="5">
        <f t="shared" si="85"/>
        <v>0.65798001391397243</v>
      </c>
      <c r="AD194" s="5"/>
      <c r="AE194" s="5"/>
      <c r="AF194" s="5">
        <f t="shared" si="110"/>
        <v>0.99447511392572252</v>
      </c>
      <c r="AG194" s="5">
        <f t="shared" si="111"/>
        <v>0.94926566934801615</v>
      </c>
      <c r="AH194" s="14">
        <f t="shared" si="86"/>
        <v>112.50668088502228</v>
      </c>
      <c r="AI194" s="14">
        <f t="shared" si="87"/>
        <v>158.88320506954679</v>
      </c>
      <c r="AJ194" s="5">
        <f t="shared" si="88"/>
        <v>2.0078395300572658</v>
      </c>
      <c r="AK194" s="5">
        <f t="shared" si="89"/>
        <v>6.0882458729719667E-2</v>
      </c>
      <c r="AL194" s="5"/>
      <c r="AM194" s="5"/>
      <c r="AN194" s="5"/>
      <c r="AO194" s="5">
        <f t="shared" si="112"/>
        <v>0.88906951268995793</v>
      </c>
      <c r="AP194" s="5">
        <f t="shared" si="113"/>
        <v>1.300800649319696</v>
      </c>
      <c r="AQ194" s="14">
        <f t="shared" si="90"/>
        <v>112.40127528378652</v>
      </c>
      <c r="AR194" s="14">
        <f t="shared" si="91"/>
        <v>159.23474004951845</v>
      </c>
      <c r="AS194" s="5">
        <f t="shared" si="92"/>
        <v>2.0996467232788047</v>
      </c>
      <c r="AT194" s="5">
        <f t="shared" si="93"/>
        <v>0.16023654291603473</v>
      </c>
      <c r="AU194" s="5"/>
      <c r="AV194" s="5"/>
      <c r="AW194" s="5"/>
      <c r="AX194" s="5">
        <f t="shared" si="114"/>
        <v>0.58053279145393855</v>
      </c>
      <c r="AY194" s="5">
        <f t="shared" si="115"/>
        <v>1.5503022107754965</v>
      </c>
      <c r="AZ194" s="14">
        <f t="shared" si="94"/>
        <v>112.09273856255049</v>
      </c>
      <c r="BA194" s="14">
        <f t="shared" si="95"/>
        <v>159.48424161097427</v>
      </c>
      <c r="BB194" s="5">
        <f t="shared" si="96"/>
        <v>2.3683790301995704</v>
      </c>
      <c r="BC194" s="5">
        <f t="shared" si="97"/>
        <v>0.31717550865598582</v>
      </c>
      <c r="BD194" s="5"/>
      <c r="BE194" s="5"/>
      <c r="BF194" s="5"/>
      <c r="BG194" s="5">
        <f t="shared" si="116"/>
        <v>0.79342029873377118</v>
      </c>
      <c r="BH194" s="5">
        <f t="shared" si="117"/>
        <v>1.1785032704925369</v>
      </c>
      <c r="BI194" s="14">
        <f t="shared" si="98"/>
        <v>112.30562606983032</v>
      </c>
      <c r="BJ194" s="14">
        <f t="shared" si="99"/>
        <v>159.11244267069131</v>
      </c>
      <c r="BK194" s="5">
        <f t="shared" si="100"/>
        <v>2.1829562036500008</v>
      </c>
      <c r="BL194" s="5">
        <f t="shared" si="101"/>
        <v>8.3310274263252937E-2</v>
      </c>
      <c r="BM194" s="5"/>
      <c r="BN194" s="5"/>
      <c r="BO194" s="29"/>
      <c r="BP194" s="5">
        <f t="shared" si="118"/>
        <v>109.93163774853662</v>
      </c>
      <c r="BQ194" s="5">
        <f t="shared" si="119"/>
        <v>155.62140491251927</v>
      </c>
      <c r="BR194" s="5">
        <f t="shared" si="102"/>
        <v>4.2506755844370376</v>
      </c>
      <c r="BS194" s="5">
        <f t="shared" si="103"/>
        <v>2.112587226056247</v>
      </c>
    </row>
    <row r="195" spans="1:71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8">
        <v>2817200</v>
      </c>
      <c r="H195" s="3">
        <v>44057</v>
      </c>
      <c r="I195" s="2">
        <v>193</v>
      </c>
      <c r="J195" s="1">
        <v>114.709602</v>
      </c>
      <c r="K195" s="1">
        <v>160.279999</v>
      </c>
      <c r="L195" s="5">
        <f t="shared" si="104"/>
        <v>114.44142095174035</v>
      </c>
      <c r="M195" s="5">
        <f t="shared" si="105"/>
        <v>159.00795076814626</v>
      </c>
      <c r="N195" s="5">
        <f t="shared" si="80"/>
        <v>0.23379128127360163</v>
      </c>
      <c r="O195" s="5">
        <f t="shared" si="81"/>
        <v>0.79364127763299086</v>
      </c>
      <c r="P195" s="1"/>
      <c r="Q195" s="1"/>
      <c r="R195" s="29"/>
      <c r="S195" s="5">
        <f t="shared" si="106"/>
        <v>113.79350186883153</v>
      </c>
      <c r="T195" s="5">
        <f t="shared" si="107"/>
        <v>158.95308272557412</v>
      </c>
      <c r="U195" s="5">
        <f t="shared" si="82"/>
        <v>0.79862549882134282</v>
      </c>
      <c r="V195" s="5">
        <f t="shared" si="83"/>
        <v>0.82787389736999162</v>
      </c>
      <c r="W195" s="5"/>
      <c r="X195" s="5"/>
      <c r="Y195" s="29"/>
      <c r="Z195" s="5">
        <f t="shared" si="108"/>
        <v>112.99707717410311</v>
      </c>
      <c r="AA195" s="5">
        <f t="shared" si="109"/>
        <v>158.40466487010934</v>
      </c>
      <c r="AB195" s="5">
        <f t="shared" si="84"/>
        <v>1.4929219490247141</v>
      </c>
      <c r="AC195" s="5">
        <f t="shared" si="85"/>
        <v>1.1700362750131166</v>
      </c>
      <c r="AD195" s="5"/>
      <c r="AE195" s="5"/>
      <c r="AF195" s="5">
        <f t="shared" si="110"/>
        <v>1.0680345572878467</v>
      </c>
      <c r="AG195" s="5">
        <f t="shared" si="111"/>
        <v>0.87748463943240018</v>
      </c>
      <c r="AH195" s="14">
        <f t="shared" si="86"/>
        <v>114.06511173139096</v>
      </c>
      <c r="AI195" s="14">
        <f t="shared" si="87"/>
        <v>159.28214950954174</v>
      </c>
      <c r="AJ195" s="5">
        <f t="shared" si="88"/>
        <v>0.56184509175530684</v>
      </c>
      <c r="AK195" s="5">
        <f t="shared" si="89"/>
        <v>0.6225664441501928</v>
      </c>
      <c r="AL195" s="5"/>
      <c r="AM195" s="5"/>
      <c r="AN195" s="5"/>
      <c r="AO195" s="5">
        <f t="shared" si="112"/>
        <v>1.0380199852691061</v>
      </c>
      <c r="AP195" s="5">
        <f t="shared" si="113"/>
        <v>1.0932818544674161</v>
      </c>
      <c r="AQ195" s="14">
        <f t="shared" si="90"/>
        <v>114.03509715937221</v>
      </c>
      <c r="AR195" s="14">
        <f t="shared" si="91"/>
        <v>159.49794672457676</v>
      </c>
      <c r="AS195" s="5">
        <f t="shared" si="92"/>
        <v>0.58801079322704841</v>
      </c>
      <c r="AT195" s="5">
        <f t="shared" si="93"/>
        <v>0.48792879978944842</v>
      </c>
      <c r="AU195" s="5"/>
      <c r="AV195" s="5"/>
      <c r="AW195" s="5"/>
      <c r="AX195" s="5">
        <f t="shared" si="114"/>
        <v>0.9874851666526141</v>
      </c>
      <c r="AY195" s="5">
        <f t="shared" si="115"/>
        <v>1.0644926773862824</v>
      </c>
      <c r="AZ195" s="14">
        <f t="shared" si="94"/>
        <v>113.98456234075573</v>
      </c>
      <c r="BA195" s="14">
        <f t="shared" si="95"/>
        <v>159.46915754749563</v>
      </c>
      <c r="BB195" s="5">
        <f t="shared" si="96"/>
        <v>0.63206536035603544</v>
      </c>
      <c r="BC195" s="5">
        <f t="shared" si="97"/>
        <v>0.50589060242281192</v>
      </c>
      <c r="BD195" s="5"/>
      <c r="BE195" s="5"/>
      <c r="BF195" s="5"/>
      <c r="BG195" s="5">
        <f t="shared" si="116"/>
        <v>1.381153737365634</v>
      </c>
      <c r="BH195" s="5">
        <f t="shared" si="117"/>
        <v>0.57689213999787026</v>
      </c>
      <c r="BI195" s="14">
        <f t="shared" si="98"/>
        <v>114.37823091146875</v>
      </c>
      <c r="BJ195" s="14">
        <f t="shared" si="99"/>
        <v>158.98155701010722</v>
      </c>
      <c r="BK195" s="5">
        <f t="shared" si="100"/>
        <v>0.28887824798769329</v>
      </c>
      <c r="BL195" s="5">
        <f t="shared" si="101"/>
        <v>0.81010855876832122</v>
      </c>
      <c r="BM195" s="5"/>
      <c r="BN195" s="5"/>
      <c r="BO195" s="29"/>
      <c r="BP195" s="5">
        <f t="shared" si="118"/>
        <v>111.15170831140246</v>
      </c>
      <c r="BQ195" s="5">
        <f t="shared" si="119"/>
        <v>156.46105268438944</v>
      </c>
      <c r="BR195" s="5">
        <f t="shared" si="102"/>
        <v>3.1016528926650317</v>
      </c>
      <c r="BS195" s="5">
        <f t="shared" si="103"/>
        <v>2.3826717865218856</v>
      </c>
    </row>
    <row r="196" spans="1:71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8">
        <v>1869300</v>
      </c>
      <c r="H196" s="3">
        <v>44060</v>
      </c>
      <c r="I196" s="2">
        <v>194</v>
      </c>
      <c r="J196" s="1">
        <v>114.41011</v>
      </c>
      <c r="K196" s="1">
        <v>158.759995</v>
      </c>
      <c r="L196" s="5">
        <f t="shared" si="104"/>
        <v>114.66937484276106</v>
      </c>
      <c r="M196" s="5">
        <f t="shared" si="105"/>
        <v>160.08919176522195</v>
      </c>
      <c r="N196" s="5">
        <f t="shared" ref="N196:N254" si="120">ABS(J196-L196)/J196*100</f>
        <v>0.22661008084080642</v>
      </c>
      <c r="O196" s="5">
        <f t="shared" ref="O196:O254" si="121">ABS(K196-M196)/K196*100</f>
        <v>0.83723658798424072</v>
      </c>
      <c r="P196" s="1"/>
      <c r="Q196" s="1"/>
      <c r="R196" s="29"/>
      <c r="S196" s="5">
        <f t="shared" si="106"/>
        <v>114.38896695409105</v>
      </c>
      <c r="T196" s="5">
        <f t="shared" si="107"/>
        <v>159.81557830395096</v>
      </c>
      <c r="U196" s="5">
        <f t="shared" ref="U196:U254" si="122">ABS($J196-S196)/$J196*100</f>
        <v>1.8480050328556621E-2</v>
      </c>
      <c r="V196" s="5">
        <f t="shared" ref="V196:V254" si="123">ABS($K196-T196)/$K196*100</f>
        <v>0.66489250264271782</v>
      </c>
      <c r="W196" s="5"/>
      <c r="X196" s="5"/>
      <c r="Y196" s="29"/>
      <c r="Z196" s="5">
        <f t="shared" si="108"/>
        <v>113.76771334575673</v>
      </c>
      <c r="AA196" s="5">
        <f t="shared" si="109"/>
        <v>159.24856522856015</v>
      </c>
      <c r="AB196" s="5">
        <f t="shared" ref="AB196:AB254" si="124">ABS($J196-Z196)/$J196*100</f>
        <v>0.56148591609891019</v>
      </c>
      <c r="AC196" s="5">
        <f t="shared" ref="AC196:AC254" si="125">ABS($K196-AA196)/$K196*100</f>
        <v>0.30774139830386721</v>
      </c>
      <c r="AD196" s="5"/>
      <c r="AE196" s="5"/>
      <c r="AF196" s="5">
        <f t="shared" si="110"/>
        <v>1.0234247994427128</v>
      </c>
      <c r="AG196" s="5">
        <f t="shared" si="111"/>
        <v>0.87244699728516162</v>
      </c>
      <c r="AH196" s="14">
        <f t="shared" ref="AH196:AH255" si="126">$Z196+AF196</f>
        <v>114.79113814519944</v>
      </c>
      <c r="AI196" s="14">
        <f t="shared" ref="AI196:AI255" si="127">$AA196+AG196</f>
        <v>160.12101222584531</v>
      </c>
      <c r="AJ196" s="5">
        <f t="shared" ref="AJ196:AJ254" si="128">ABS($J196-AH196)/$J196*100</f>
        <v>0.33303712862389262</v>
      </c>
      <c r="AK196" s="5">
        <f t="shared" ref="AK196:AK254" si="129">ABS($K196-AI196)/$K196*100</f>
        <v>0.85727971070123921</v>
      </c>
      <c r="AL196" s="5"/>
      <c r="AM196" s="5"/>
      <c r="AN196" s="5"/>
      <c r="AO196" s="5">
        <f t="shared" si="112"/>
        <v>0.97117403186523477</v>
      </c>
      <c r="AP196" s="5">
        <f t="shared" si="113"/>
        <v>1.0309364804632646</v>
      </c>
      <c r="AQ196" s="14">
        <f t="shared" ref="AQ196:AQ255" si="130">$Z196+AO196</f>
        <v>114.73888737762196</v>
      </c>
      <c r="AR196" s="14">
        <f t="shared" ref="AR196:AR255" si="131">$AA196+AP196</f>
        <v>160.27950170902341</v>
      </c>
      <c r="AS196" s="5">
        <f t="shared" ref="AS196:AS254" si="132">ABS($J196-AQ196)/$J196*100</f>
        <v>0.28736741676234812</v>
      </c>
      <c r="AT196" s="5">
        <f t="shared" ref="AT196:AT254" si="133">ABS($K196-AR196)/$K196*100</f>
        <v>0.95710932028147466</v>
      </c>
      <c r="AU196" s="5"/>
      <c r="AV196" s="5"/>
      <c r="AW196" s="5"/>
      <c r="AX196" s="5">
        <f t="shared" si="114"/>
        <v>0.88990311890306717</v>
      </c>
      <c r="AY196" s="5">
        <f t="shared" si="115"/>
        <v>0.96522613386531986</v>
      </c>
      <c r="AZ196" s="14">
        <f t="shared" ref="AZ196:AZ255" si="134">$Z196+AX196</f>
        <v>114.6576164646598</v>
      </c>
      <c r="BA196" s="14">
        <f t="shared" ref="BA196:BA255" si="135">$AA196+AY196</f>
        <v>160.21379136242547</v>
      </c>
      <c r="BB196" s="5">
        <f t="shared" ref="BB196:BB254" si="136">ABS($J196-AZ196)/$J196*100</f>
        <v>0.21633268656047344</v>
      </c>
      <c r="BC196" s="5">
        <f t="shared" ref="BC196:BC254" si="137">ABS($K196-BA196)/$K196*100</f>
        <v>0.91571958189181368</v>
      </c>
      <c r="BD196" s="5"/>
      <c r="BE196" s="5"/>
      <c r="BF196" s="5"/>
      <c r="BG196" s="5">
        <f t="shared" si="116"/>
        <v>0.86221380651042279</v>
      </c>
      <c r="BH196" s="5">
        <f t="shared" si="117"/>
        <v>0.80384912568286904</v>
      </c>
      <c r="BI196" s="14">
        <f t="shared" ref="BI196:BI255" si="138">$Z196+BG196</f>
        <v>114.62992715226716</v>
      </c>
      <c r="BJ196" s="14">
        <f t="shared" ref="BJ196:BJ255" si="139">$AA196+BH196</f>
        <v>160.05241435424301</v>
      </c>
      <c r="BK196" s="5">
        <f t="shared" ref="BK196:BK254" si="140">ABS($J196-BI196)/$J196*100</f>
        <v>0.19213088097472714</v>
      </c>
      <c r="BL196" s="5">
        <f t="shared" ref="BL196:BL254" si="141">ABS($K196-BJ196)/$K196*100</f>
        <v>0.81407117343573165</v>
      </c>
      <c r="BM196" s="5"/>
      <c r="BN196" s="5"/>
      <c r="BO196" s="29"/>
      <c r="BP196" s="5">
        <f t="shared" si="118"/>
        <v>112.04118173355185</v>
      </c>
      <c r="BQ196" s="5">
        <f t="shared" si="119"/>
        <v>157.41578926329208</v>
      </c>
      <c r="BR196" s="5">
        <f t="shared" ref="BR196:BR254" si="142">ABS($J196-BP196)/$J196*100</f>
        <v>2.0705585078522786</v>
      </c>
      <c r="BS196" s="5">
        <f t="shared" ref="BS196:BS254" si="143">ABS($K196-BQ196)/$K196*100</f>
        <v>0.84669046298969719</v>
      </c>
    </row>
    <row r="197" spans="1:71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8">
        <v>2098100</v>
      </c>
      <c r="H197" s="3">
        <v>44061</v>
      </c>
      <c r="I197" s="2">
        <v>195</v>
      </c>
      <c r="J197" s="1">
        <v>115.363472</v>
      </c>
      <c r="K197" s="1">
        <v>157.38000500000001</v>
      </c>
      <c r="L197" s="5">
        <f t="shared" ref="L197:L255" si="144">0.85*J196+0.15*L196</f>
        <v>114.44899972641416</v>
      </c>
      <c r="M197" s="5">
        <f t="shared" ref="M197:M255" si="145">0.85*K196+0.15*M196</f>
        <v>158.95937451478329</v>
      </c>
      <c r="N197" s="5">
        <f t="shared" si="120"/>
        <v>0.79268789135077677</v>
      </c>
      <c r="O197" s="5">
        <f t="shared" si="121"/>
        <v>1.0035388642815717</v>
      </c>
      <c r="P197" s="1"/>
      <c r="Q197" s="1"/>
      <c r="R197" s="29"/>
      <c r="S197" s="5">
        <f t="shared" ref="S197:S255" si="146">0.65*J196+0.35*S196</f>
        <v>114.40270993393187</v>
      </c>
      <c r="T197" s="5">
        <f t="shared" ref="T197:T255" si="147">0.65*K196+0.35*T196</f>
        <v>159.12944915638283</v>
      </c>
      <c r="U197" s="5">
        <f t="shared" si="122"/>
        <v>0.83281306414575296</v>
      </c>
      <c r="V197" s="5">
        <f t="shared" si="123"/>
        <v>1.1116050964560724</v>
      </c>
      <c r="W197" s="5"/>
      <c r="X197" s="5"/>
      <c r="Y197" s="29"/>
      <c r="Z197" s="5">
        <f t="shared" ref="Z197:Z255" si="148">0.45*J196+0.55*Z196</f>
        <v>114.0567918401662</v>
      </c>
      <c r="AA197" s="5">
        <f t="shared" ref="AA197:AA255" si="149">0.45*K196+0.55*AA196</f>
        <v>159.02870862570808</v>
      </c>
      <c r="AB197" s="5">
        <f t="shared" si="124"/>
        <v>1.1326636908377752</v>
      </c>
      <c r="AC197" s="5">
        <f t="shared" si="125"/>
        <v>1.047594086496608</v>
      </c>
      <c r="AD197" s="5"/>
      <c r="AE197" s="5"/>
      <c r="AF197" s="5">
        <f t="shared" ref="AF197:AF255" si="150">0.15*($Z197-$Z196) + (1-0.15)*AF196</f>
        <v>0.91327285368772582</v>
      </c>
      <c r="AG197" s="5">
        <f t="shared" ref="AG197:AG255" si="151">0.15*($AA197-$AA196) + (1-0.15)*AG196</f>
        <v>0.70860145726457591</v>
      </c>
      <c r="AH197" s="14">
        <f t="shared" si="126"/>
        <v>114.97006469385393</v>
      </c>
      <c r="AI197" s="14">
        <f t="shared" si="127"/>
        <v>159.73731008297264</v>
      </c>
      <c r="AJ197" s="5">
        <f t="shared" si="128"/>
        <v>0.34101548724718833</v>
      </c>
      <c r="AK197" s="5">
        <f t="shared" si="129"/>
        <v>1.4978428059985318</v>
      </c>
      <c r="AL197" s="5"/>
      <c r="AM197" s="5"/>
      <c r="AN197" s="5"/>
      <c r="AO197" s="5">
        <f t="shared" ref="AO197:AO255" si="152">0.25*($Z197-$Z196) + (1-0.25)*AO196</f>
        <v>0.8006501475012926</v>
      </c>
      <c r="AP197" s="5">
        <f t="shared" ref="AP197:AP255" si="153">0.25*($AA197-$AA196) + (1-0.25)*AP196</f>
        <v>0.71823820963442953</v>
      </c>
      <c r="AQ197" s="14">
        <f t="shared" si="130"/>
        <v>114.85744198766749</v>
      </c>
      <c r="AR197" s="14">
        <f t="shared" si="131"/>
        <v>159.7469468353425</v>
      </c>
      <c r="AS197" s="5">
        <f t="shared" si="132"/>
        <v>0.43863972153379394</v>
      </c>
      <c r="AT197" s="5">
        <f t="shared" si="133"/>
        <v>1.5039660440616247</v>
      </c>
      <c r="AU197" s="5"/>
      <c r="AV197" s="5"/>
      <c r="AW197" s="5"/>
      <c r="AX197" s="5">
        <f t="shared" ref="AX197:AX255" si="154">0.45*($Z197-$Z196) + (1-0.45)*AX196</f>
        <v>0.6195320378809468</v>
      </c>
      <c r="AY197" s="5">
        <f t="shared" ref="AY197:AY255" si="155">0.45*($AA197-$AA196) + (1-0.45)*AY196</f>
        <v>0.43193890234249177</v>
      </c>
      <c r="AZ197" s="14">
        <f t="shared" si="134"/>
        <v>114.67632387804714</v>
      </c>
      <c r="BA197" s="14">
        <f t="shared" si="135"/>
        <v>159.46064752805057</v>
      </c>
      <c r="BB197" s="5">
        <f t="shared" si="136"/>
        <v>0.59563751856641334</v>
      </c>
      <c r="BC197" s="5">
        <f t="shared" si="137"/>
        <v>1.3220501092566115</v>
      </c>
      <c r="BD197" s="5"/>
      <c r="BE197" s="5"/>
      <c r="BF197" s="5"/>
      <c r="BG197" s="5">
        <f t="shared" ref="BG197:BG255" si="156">0.85*($Z197-$Z196) + (1-0.85)*BG196</f>
        <v>0.37504879122460971</v>
      </c>
      <c r="BH197" s="5">
        <f t="shared" ref="BH197:BH255" si="157">0.85*($AA197-$AA196) + (1-0.85)*BH196</f>
        <v>-6.6300743571834103E-2</v>
      </c>
      <c r="BI197" s="14">
        <f t="shared" si="138"/>
        <v>114.43184063139081</v>
      </c>
      <c r="BJ197" s="14">
        <f t="shared" si="139"/>
        <v>158.96240788213623</v>
      </c>
      <c r="BK197" s="5">
        <f t="shared" si="140"/>
        <v>0.80756183257833014</v>
      </c>
      <c r="BL197" s="5">
        <f t="shared" si="141"/>
        <v>1.005466280253468</v>
      </c>
      <c r="BM197" s="5"/>
      <c r="BN197" s="5"/>
      <c r="BO197" s="29"/>
      <c r="BP197" s="5">
        <f t="shared" ref="BP197:BP255" si="158">0.25*J196+0.75*BP196</f>
        <v>112.63341380016388</v>
      </c>
      <c r="BQ197" s="5">
        <f t="shared" ref="BQ197:BQ255" si="159">0.25*K196+0.75*BQ196</f>
        <v>157.75184069746905</v>
      </c>
      <c r="BR197" s="5">
        <f t="shared" si="142"/>
        <v>2.3664840807115466</v>
      </c>
      <c r="BS197" s="5">
        <f t="shared" si="143"/>
        <v>0.23626616193654204</v>
      </c>
    </row>
    <row r="198" spans="1:71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8">
        <v>1600300</v>
      </c>
      <c r="H198" s="3">
        <v>44062</v>
      </c>
      <c r="I198" s="2">
        <v>196</v>
      </c>
      <c r="J198" s="1">
        <v>115.508217</v>
      </c>
      <c r="K198" s="1">
        <v>156.85000600000001</v>
      </c>
      <c r="L198" s="5">
        <f t="shared" si="144"/>
        <v>115.22630115896212</v>
      </c>
      <c r="M198" s="5">
        <f t="shared" si="145"/>
        <v>157.6169104272175</v>
      </c>
      <c r="N198" s="5">
        <f t="shared" si="120"/>
        <v>0.24406561572834781</v>
      </c>
      <c r="O198" s="5">
        <f t="shared" si="121"/>
        <v>0.4889412801281609</v>
      </c>
      <c r="P198" s="1"/>
      <c r="Q198" s="1"/>
      <c r="R198" s="29"/>
      <c r="S198" s="5">
        <f t="shared" si="146"/>
        <v>115.02720527687616</v>
      </c>
      <c r="T198" s="5">
        <f t="shared" si="147"/>
        <v>157.992310454734</v>
      </c>
      <c r="U198" s="5">
        <f t="shared" si="122"/>
        <v>0.41643074026832411</v>
      </c>
      <c r="V198" s="5">
        <f t="shared" si="123"/>
        <v>0.72827823464283992</v>
      </c>
      <c r="W198" s="5"/>
      <c r="X198" s="5"/>
      <c r="Y198" s="29"/>
      <c r="Z198" s="5">
        <f t="shared" si="148"/>
        <v>114.64479791209142</v>
      </c>
      <c r="AA198" s="5">
        <f t="shared" si="149"/>
        <v>158.28679199413943</v>
      </c>
      <c r="AB198" s="5">
        <f t="shared" si="124"/>
        <v>0.7474958148722719</v>
      </c>
      <c r="AC198" s="5">
        <f t="shared" si="125"/>
        <v>0.91602546329480361</v>
      </c>
      <c r="AD198" s="5"/>
      <c r="AE198" s="5"/>
      <c r="AF198" s="5">
        <f t="shared" si="150"/>
        <v>0.86448283642335011</v>
      </c>
      <c r="AG198" s="5">
        <f t="shared" si="151"/>
        <v>0.49102374393959319</v>
      </c>
      <c r="AH198" s="14">
        <f t="shared" si="126"/>
        <v>115.50928074851477</v>
      </c>
      <c r="AI198" s="14">
        <f t="shared" si="127"/>
        <v>158.77781573807903</v>
      </c>
      <c r="AJ198" s="5">
        <f t="shared" si="128"/>
        <v>9.2092886756867803E-4</v>
      </c>
      <c r="AK198" s="5">
        <f t="shared" si="129"/>
        <v>1.2290785236431676</v>
      </c>
      <c r="AL198" s="5"/>
      <c r="AM198" s="5"/>
      <c r="AN198" s="5"/>
      <c r="AO198" s="5">
        <f t="shared" si="152"/>
        <v>0.74748912860727479</v>
      </c>
      <c r="AP198" s="5">
        <f t="shared" si="153"/>
        <v>0.35319949933366157</v>
      </c>
      <c r="AQ198" s="14">
        <f t="shared" si="130"/>
        <v>115.39228704069869</v>
      </c>
      <c r="AR198" s="14">
        <f t="shared" si="131"/>
        <v>158.6399914934731</v>
      </c>
      <c r="AS198" s="5">
        <f t="shared" si="132"/>
        <v>0.1003651188740206</v>
      </c>
      <c r="AT198" s="5">
        <f t="shared" si="133"/>
        <v>1.1412084316229461</v>
      </c>
      <c r="AU198" s="5"/>
      <c r="AV198" s="5"/>
      <c r="AW198" s="5"/>
      <c r="AX198" s="5">
        <f t="shared" si="154"/>
        <v>0.60534535320087035</v>
      </c>
      <c r="AY198" s="5">
        <f t="shared" si="155"/>
        <v>-9.6296087917518675E-2</v>
      </c>
      <c r="AZ198" s="14">
        <f t="shared" si="134"/>
        <v>115.25014326529229</v>
      </c>
      <c r="BA198" s="14">
        <f t="shared" si="135"/>
        <v>158.19049590622191</v>
      </c>
      <c r="BB198" s="5">
        <f t="shared" si="136"/>
        <v>0.22342456788828069</v>
      </c>
      <c r="BC198" s="5">
        <f t="shared" si="137"/>
        <v>0.85463172135416077</v>
      </c>
      <c r="BD198" s="5"/>
      <c r="BE198" s="5"/>
      <c r="BF198" s="5"/>
      <c r="BG198" s="5">
        <f t="shared" si="156"/>
        <v>0.55606247982012957</v>
      </c>
      <c r="BH198" s="5">
        <f t="shared" si="157"/>
        <v>-0.64057424836912125</v>
      </c>
      <c r="BI198" s="14">
        <f t="shared" si="138"/>
        <v>115.20086039191155</v>
      </c>
      <c r="BJ198" s="14">
        <f t="shared" si="139"/>
        <v>157.64621774577031</v>
      </c>
      <c r="BK198" s="5">
        <f t="shared" si="140"/>
        <v>0.26609068694087334</v>
      </c>
      <c r="BL198" s="5">
        <f t="shared" si="141"/>
        <v>0.50762621314168599</v>
      </c>
      <c r="BM198" s="5"/>
      <c r="BN198" s="5"/>
      <c r="BO198" s="29"/>
      <c r="BP198" s="5">
        <f t="shared" si="158"/>
        <v>113.3159283501229</v>
      </c>
      <c r="BQ198" s="5">
        <f t="shared" si="159"/>
        <v>157.6588817731018</v>
      </c>
      <c r="BR198" s="5">
        <f t="shared" si="142"/>
        <v>1.8979503855358613</v>
      </c>
      <c r="BS198" s="5">
        <f t="shared" si="143"/>
        <v>0.51570018626699277</v>
      </c>
    </row>
    <row r="199" spans="1:71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8">
        <v>2507800</v>
      </c>
      <c r="H199" s="3">
        <v>44063</v>
      </c>
      <c r="I199" s="2">
        <v>197</v>
      </c>
      <c r="J199" s="1">
        <v>118.071297</v>
      </c>
      <c r="K199" s="1">
        <v>156.16999799999999</v>
      </c>
      <c r="L199" s="5">
        <f t="shared" si="144"/>
        <v>115.46592962384432</v>
      </c>
      <c r="M199" s="5">
        <f t="shared" si="145"/>
        <v>156.96504166408263</v>
      </c>
      <c r="N199" s="5">
        <f t="shared" si="120"/>
        <v>2.2066051973289356</v>
      </c>
      <c r="O199" s="5">
        <f t="shared" si="121"/>
        <v>0.50908860489493069</v>
      </c>
      <c r="P199" s="1"/>
      <c r="Q199" s="1"/>
      <c r="R199" s="29"/>
      <c r="S199" s="5">
        <f t="shared" si="146"/>
        <v>115.33986289690665</v>
      </c>
      <c r="T199" s="5">
        <f t="shared" si="147"/>
        <v>157.24981255915691</v>
      </c>
      <c r="U199" s="5">
        <f t="shared" si="122"/>
        <v>2.3133768938723089</v>
      </c>
      <c r="V199" s="5">
        <f t="shared" si="123"/>
        <v>0.6914353416057003</v>
      </c>
      <c r="W199" s="5"/>
      <c r="X199" s="5"/>
      <c r="Y199" s="29"/>
      <c r="Z199" s="5">
        <f t="shared" si="148"/>
        <v>115.0333365016503</v>
      </c>
      <c r="AA199" s="5">
        <f t="shared" si="149"/>
        <v>157.64023829677672</v>
      </c>
      <c r="AB199" s="5">
        <f t="shared" si="124"/>
        <v>2.5729881652352007</v>
      </c>
      <c r="AC199" s="5">
        <f t="shared" si="125"/>
        <v>0.94143581712584945</v>
      </c>
      <c r="AD199" s="5"/>
      <c r="AE199" s="5"/>
      <c r="AF199" s="5">
        <f t="shared" si="150"/>
        <v>0.79309119939367911</v>
      </c>
      <c r="AG199" s="5">
        <f t="shared" si="151"/>
        <v>0.32038712774424627</v>
      </c>
      <c r="AH199" s="14">
        <f t="shared" si="126"/>
        <v>115.82642770104398</v>
      </c>
      <c r="AI199" s="14">
        <f t="shared" si="127"/>
        <v>157.96062542452097</v>
      </c>
      <c r="AJ199" s="5">
        <f t="shared" si="128"/>
        <v>1.9012828316402917</v>
      </c>
      <c r="AK199" s="5">
        <f t="shared" si="129"/>
        <v>1.1465886197430684</v>
      </c>
      <c r="AL199" s="5"/>
      <c r="AM199" s="5"/>
      <c r="AN199" s="5"/>
      <c r="AO199" s="5">
        <f t="shared" si="152"/>
        <v>0.65775149384517528</v>
      </c>
      <c r="AP199" s="5">
        <f t="shared" si="153"/>
        <v>0.1032612001595663</v>
      </c>
      <c r="AQ199" s="14">
        <f t="shared" si="130"/>
        <v>115.69108799549547</v>
      </c>
      <c r="AR199" s="14">
        <f t="shared" si="131"/>
        <v>157.74349949693629</v>
      </c>
      <c r="AS199" s="5">
        <f t="shared" si="132"/>
        <v>2.0159082393280867</v>
      </c>
      <c r="AT199" s="5">
        <f t="shared" si="133"/>
        <v>1.0075568400380606</v>
      </c>
      <c r="AU199" s="5"/>
      <c r="AV199" s="5"/>
      <c r="AW199" s="5"/>
      <c r="AX199" s="5">
        <f t="shared" si="154"/>
        <v>0.50778230956197334</v>
      </c>
      <c r="AY199" s="5">
        <f t="shared" si="155"/>
        <v>-0.34391201216785905</v>
      </c>
      <c r="AZ199" s="14">
        <f t="shared" si="134"/>
        <v>115.54111881121227</v>
      </c>
      <c r="BA199" s="14">
        <f t="shared" si="135"/>
        <v>157.29632628460885</v>
      </c>
      <c r="BB199" s="5">
        <f t="shared" si="136"/>
        <v>2.1429240239376126</v>
      </c>
      <c r="BC199" s="5">
        <f t="shared" si="137"/>
        <v>0.72121937570163774</v>
      </c>
      <c r="BD199" s="5"/>
      <c r="BE199" s="5"/>
      <c r="BF199" s="5"/>
      <c r="BG199" s="5">
        <f t="shared" si="156"/>
        <v>0.41366717309806478</v>
      </c>
      <c r="BH199" s="5">
        <f t="shared" si="157"/>
        <v>-0.64565678001367977</v>
      </c>
      <c r="BI199" s="14">
        <f t="shared" si="138"/>
        <v>115.44700367474836</v>
      </c>
      <c r="BJ199" s="14">
        <f t="shared" si="139"/>
        <v>156.99458151676305</v>
      </c>
      <c r="BK199" s="5">
        <f t="shared" si="140"/>
        <v>2.2226344521748094</v>
      </c>
      <c r="BL199" s="5">
        <f t="shared" si="141"/>
        <v>0.52800379543006459</v>
      </c>
      <c r="BM199" s="5"/>
      <c r="BN199" s="5"/>
      <c r="BO199" s="29"/>
      <c r="BP199" s="5">
        <f t="shared" si="158"/>
        <v>113.86400051259217</v>
      </c>
      <c r="BQ199" s="5">
        <f t="shared" si="159"/>
        <v>157.45666282982634</v>
      </c>
      <c r="BR199" s="5">
        <f t="shared" si="142"/>
        <v>3.5633524779590005</v>
      </c>
      <c r="BS199" s="5">
        <f t="shared" si="143"/>
        <v>0.82388733194857944</v>
      </c>
    </row>
    <row r="200" spans="1:71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8">
        <v>2087000</v>
      </c>
      <c r="H200" s="3">
        <v>44064</v>
      </c>
      <c r="I200" s="2">
        <v>198</v>
      </c>
      <c r="J200" s="1">
        <v>124.1558</v>
      </c>
      <c r="K200" s="1">
        <v>157.5</v>
      </c>
      <c r="L200" s="5">
        <f t="shared" si="144"/>
        <v>117.68049189357664</v>
      </c>
      <c r="M200" s="5">
        <f t="shared" si="145"/>
        <v>156.28925454961239</v>
      </c>
      <c r="N200" s="5">
        <f t="shared" si="120"/>
        <v>5.2154696811774848</v>
      </c>
      <c r="O200" s="5">
        <f t="shared" si="121"/>
        <v>0.76872727008736863</v>
      </c>
      <c r="P200" s="1"/>
      <c r="Q200" s="1"/>
      <c r="R200" s="29"/>
      <c r="S200" s="5">
        <f t="shared" si="146"/>
        <v>117.11529506391733</v>
      </c>
      <c r="T200" s="5">
        <f t="shared" si="147"/>
        <v>156.54793309570491</v>
      </c>
      <c r="U200" s="5">
        <f t="shared" si="122"/>
        <v>5.6707015991864012</v>
      </c>
      <c r="V200" s="5">
        <f t="shared" si="123"/>
        <v>0.60448692336196452</v>
      </c>
      <c r="W200" s="5"/>
      <c r="X200" s="5"/>
      <c r="Y200" s="29"/>
      <c r="Z200" s="5">
        <f t="shared" si="148"/>
        <v>116.40041872590767</v>
      </c>
      <c r="AA200" s="5">
        <f t="shared" si="149"/>
        <v>156.97863016322719</v>
      </c>
      <c r="AB200" s="5">
        <f t="shared" si="124"/>
        <v>6.2464913230733714</v>
      </c>
      <c r="AC200" s="5">
        <f t="shared" si="125"/>
        <v>0.33102846779225759</v>
      </c>
      <c r="AD200" s="5"/>
      <c r="AE200" s="5"/>
      <c r="AF200" s="5">
        <f t="shared" si="150"/>
        <v>0.87918985312323328</v>
      </c>
      <c r="AG200" s="5">
        <f t="shared" si="151"/>
        <v>0.17308783855018117</v>
      </c>
      <c r="AH200" s="14">
        <f t="shared" si="126"/>
        <v>117.27960857903091</v>
      </c>
      <c r="AI200" s="14">
        <f t="shared" si="127"/>
        <v>157.15171800177737</v>
      </c>
      <c r="AJ200" s="5">
        <f t="shared" si="128"/>
        <v>5.5383569845058327</v>
      </c>
      <c r="AK200" s="5">
        <f t="shared" si="129"/>
        <v>0.22113142744294079</v>
      </c>
      <c r="AL200" s="5"/>
      <c r="AM200" s="5"/>
      <c r="AN200" s="5"/>
      <c r="AO200" s="5">
        <f t="shared" si="152"/>
        <v>0.83508417644822486</v>
      </c>
      <c r="AP200" s="5">
        <f t="shared" si="153"/>
        <v>-8.7956133267705516E-2</v>
      </c>
      <c r="AQ200" s="14">
        <f t="shared" si="130"/>
        <v>117.23550290235589</v>
      </c>
      <c r="AR200" s="14">
        <f t="shared" si="131"/>
        <v>156.89067402995948</v>
      </c>
      <c r="AS200" s="5">
        <f t="shared" si="132"/>
        <v>5.5738814438343676</v>
      </c>
      <c r="AT200" s="5">
        <f t="shared" si="133"/>
        <v>0.38687363177175593</v>
      </c>
      <c r="AU200" s="5"/>
      <c r="AV200" s="5"/>
      <c r="AW200" s="5"/>
      <c r="AX200" s="5">
        <f t="shared" si="154"/>
        <v>0.89446727117490354</v>
      </c>
      <c r="AY200" s="5">
        <f t="shared" si="155"/>
        <v>-0.48687526678960696</v>
      </c>
      <c r="AZ200" s="14">
        <f t="shared" si="134"/>
        <v>117.29488599708257</v>
      </c>
      <c r="BA200" s="14">
        <f t="shared" si="135"/>
        <v>156.49175489643758</v>
      </c>
      <c r="BB200" s="5">
        <f t="shared" si="136"/>
        <v>5.5260519467615898</v>
      </c>
      <c r="BC200" s="5">
        <f t="shared" si="137"/>
        <v>0.64015562130947057</v>
      </c>
      <c r="BD200" s="5"/>
      <c r="BE200" s="5"/>
      <c r="BF200" s="5"/>
      <c r="BG200" s="5">
        <f t="shared" si="156"/>
        <v>1.2240699665834771</v>
      </c>
      <c r="BH200" s="5">
        <f t="shared" si="157"/>
        <v>-0.65921543051914477</v>
      </c>
      <c r="BI200" s="14">
        <f t="shared" si="138"/>
        <v>117.62448869249114</v>
      </c>
      <c r="BJ200" s="14">
        <f t="shared" si="139"/>
        <v>156.31941473270805</v>
      </c>
      <c r="BK200" s="5">
        <f t="shared" si="140"/>
        <v>5.2605768780104176</v>
      </c>
      <c r="BL200" s="5">
        <f t="shared" si="141"/>
        <v>0.74957794748694961</v>
      </c>
      <c r="BM200" s="5"/>
      <c r="BN200" s="5"/>
      <c r="BO200" s="29"/>
      <c r="BP200" s="5">
        <f t="shared" si="158"/>
        <v>114.91582463444414</v>
      </c>
      <c r="BQ200" s="5">
        <f t="shared" si="159"/>
        <v>157.13499662236975</v>
      </c>
      <c r="BR200" s="5">
        <f t="shared" si="142"/>
        <v>7.4422422194982945</v>
      </c>
      <c r="BS200" s="5">
        <f t="shared" si="143"/>
        <v>0.23174817627317149</v>
      </c>
    </row>
    <row r="201" spans="1:71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8">
        <v>7400500</v>
      </c>
      <c r="H201" s="3">
        <v>44067</v>
      </c>
      <c r="I201" s="2">
        <v>199</v>
      </c>
      <c r="J201" s="1">
        <v>125.640739</v>
      </c>
      <c r="K201" s="1">
        <v>159.36999499999999</v>
      </c>
      <c r="L201" s="5">
        <f t="shared" si="144"/>
        <v>123.18450378403648</v>
      </c>
      <c r="M201" s="5">
        <f t="shared" si="145"/>
        <v>157.31838818244185</v>
      </c>
      <c r="N201" s="5">
        <f t="shared" si="120"/>
        <v>1.9549671830277253</v>
      </c>
      <c r="O201" s="5">
        <f t="shared" si="121"/>
        <v>1.2873231360508848</v>
      </c>
      <c r="P201" s="1"/>
      <c r="Q201" s="1"/>
      <c r="R201" s="29"/>
      <c r="S201" s="5">
        <f t="shared" si="146"/>
        <v>121.69162327237106</v>
      </c>
      <c r="T201" s="5">
        <f t="shared" si="147"/>
        <v>157.1667765834967</v>
      </c>
      <c r="U201" s="5">
        <f t="shared" si="122"/>
        <v>3.1431809133412814</v>
      </c>
      <c r="V201" s="5">
        <f t="shared" si="123"/>
        <v>1.3824549699604938</v>
      </c>
      <c r="W201" s="5"/>
      <c r="X201" s="5"/>
      <c r="Y201" s="29"/>
      <c r="Z201" s="5">
        <f t="shared" si="148"/>
        <v>119.89034029924923</v>
      </c>
      <c r="AA201" s="5">
        <f t="shared" si="149"/>
        <v>157.21324658977497</v>
      </c>
      <c r="AB201" s="5">
        <f t="shared" si="124"/>
        <v>4.5768583872709989</v>
      </c>
      <c r="AC201" s="5">
        <f t="shared" si="125"/>
        <v>1.3532964032690225</v>
      </c>
      <c r="AD201" s="5"/>
      <c r="AE201" s="5"/>
      <c r="AF201" s="5">
        <f t="shared" si="150"/>
        <v>1.2707996111559825</v>
      </c>
      <c r="AG201" s="5">
        <f t="shared" si="151"/>
        <v>0.18231712674982006</v>
      </c>
      <c r="AH201" s="14">
        <f t="shared" si="126"/>
        <v>121.16113991040521</v>
      </c>
      <c r="AI201" s="14">
        <f t="shared" si="127"/>
        <v>157.39556371652478</v>
      </c>
      <c r="AJ201" s="5">
        <f t="shared" si="128"/>
        <v>3.565403327972136</v>
      </c>
      <c r="AK201" s="5">
        <f t="shared" si="129"/>
        <v>1.2388977507812637</v>
      </c>
      <c r="AL201" s="5"/>
      <c r="AM201" s="5"/>
      <c r="AN201" s="5"/>
      <c r="AO201" s="5">
        <f t="shared" si="152"/>
        <v>1.498793525671559</v>
      </c>
      <c r="AP201" s="5">
        <f t="shared" si="153"/>
        <v>-7.3129933138356557E-3</v>
      </c>
      <c r="AQ201" s="14">
        <f t="shared" si="130"/>
        <v>121.38913382492079</v>
      </c>
      <c r="AR201" s="14">
        <f t="shared" si="131"/>
        <v>157.20593359646114</v>
      </c>
      <c r="AS201" s="5">
        <f t="shared" si="132"/>
        <v>3.3839383697665184</v>
      </c>
      <c r="AT201" s="5">
        <f t="shared" si="133"/>
        <v>1.3578850921962144</v>
      </c>
      <c r="AU201" s="5"/>
      <c r="AV201" s="5"/>
      <c r="AW201" s="5"/>
      <c r="AX201" s="5">
        <f t="shared" si="154"/>
        <v>2.0624217071499</v>
      </c>
      <c r="AY201" s="5">
        <f t="shared" si="155"/>
        <v>-0.16220400478778557</v>
      </c>
      <c r="AZ201" s="14">
        <f t="shared" si="134"/>
        <v>121.95276200639913</v>
      </c>
      <c r="BA201" s="14">
        <f t="shared" si="135"/>
        <v>157.05104258498719</v>
      </c>
      <c r="BB201" s="5">
        <f t="shared" si="136"/>
        <v>2.935335324317752</v>
      </c>
      <c r="BC201" s="5">
        <f t="shared" si="137"/>
        <v>1.4550746613330838</v>
      </c>
      <c r="BD201" s="5"/>
      <c r="BE201" s="5"/>
      <c r="BF201" s="5"/>
      <c r="BG201" s="5">
        <f t="shared" si="156"/>
        <v>3.1500438323278486</v>
      </c>
      <c r="BH201" s="5">
        <f t="shared" si="157"/>
        <v>0.10054164798773609</v>
      </c>
      <c r="BI201" s="14">
        <f t="shared" si="138"/>
        <v>123.04038413157708</v>
      </c>
      <c r="BJ201" s="14">
        <f t="shared" si="139"/>
        <v>157.31378823776271</v>
      </c>
      <c r="BK201" s="5">
        <f t="shared" si="140"/>
        <v>2.0696749232133311</v>
      </c>
      <c r="BL201" s="5">
        <f t="shared" si="141"/>
        <v>1.2902094664916572</v>
      </c>
      <c r="BM201" s="5"/>
      <c r="BN201" s="5"/>
      <c r="BO201" s="29"/>
      <c r="BP201" s="5">
        <f t="shared" si="158"/>
        <v>117.22581847583311</v>
      </c>
      <c r="BQ201" s="5">
        <f t="shared" si="159"/>
        <v>157.22624746677732</v>
      </c>
      <c r="BR201" s="5">
        <f t="shared" si="142"/>
        <v>6.6976050850567574</v>
      </c>
      <c r="BS201" s="5">
        <f t="shared" si="143"/>
        <v>1.3451387340651328</v>
      </c>
    </row>
    <row r="202" spans="1:71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8">
        <v>3466600</v>
      </c>
      <c r="H202" s="3">
        <v>44068</v>
      </c>
      <c r="I202" s="2">
        <v>200</v>
      </c>
      <c r="J202" s="1">
        <v>124.610016</v>
      </c>
      <c r="K202" s="1">
        <v>164.529999</v>
      </c>
      <c r="L202" s="5">
        <f t="shared" si="144"/>
        <v>125.27230371760547</v>
      </c>
      <c r="M202" s="5">
        <f t="shared" si="145"/>
        <v>159.06225397736628</v>
      </c>
      <c r="N202" s="5">
        <f t="shared" si="120"/>
        <v>0.5314883497049433</v>
      </c>
      <c r="O202" s="5">
        <f t="shared" si="121"/>
        <v>3.3232511127856514</v>
      </c>
      <c r="P202" s="1"/>
      <c r="Q202" s="1"/>
      <c r="R202" s="29"/>
      <c r="S202" s="5">
        <f t="shared" si="146"/>
        <v>124.25854849532988</v>
      </c>
      <c r="T202" s="5">
        <f t="shared" si="147"/>
        <v>158.59886855422383</v>
      </c>
      <c r="U202" s="5">
        <f t="shared" si="122"/>
        <v>0.28205397603843152</v>
      </c>
      <c r="V202" s="5">
        <f t="shared" si="123"/>
        <v>3.6048930175804452</v>
      </c>
      <c r="W202" s="5"/>
      <c r="X202" s="5"/>
      <c r="Y202" s="29"/>
      <c r="Z202" s="5">
        <f t="shared" si="148"/>
        <v>122.47801971458708</v>
      </c>
      <c r="AA202" s="5">
        <f t="shared" si="149"/>
        <v>158.18378337437625</v>
      </c>
      <c r="AB202" s="5">
        <f t="shared" si="124"/>
        <v>1.7109349263007272</v>
      </c>
      <c r="AC202" s="5">
        <f t="shared" si="125"/>
        <v>3.8571784259378474</v>
      </c>
      <c r="AD202" s="5"/>
      <c r="AE202" s="5"/>
      <c r="AF202" s="5">
        <f t="shared" si="150"/>
        <v>1.4683315817832621</v>
      </c>
      <c r="AG202" s="5">
        <f t="shared" si="151"/>
        <v>0.30055007542753892</v>
      </c>
      <c r="AH202" s="14">
        <f t="shared" si="126"/>
        <v>123.94635129637034</v>
      </c>
      <c r="AI202" s="14">
        <f t="shared" si="127"/>
        <v>158.48433344980378</v>
      </c>
      <c r="AJ202" s="5">
        <f t="shared" si="128"/>
        <v>0.53259338609639828</v>
      </c>
      <c r="AK202" s="5">
        <f t="shared" si="129"/>
        <v>3.674506525825858</v>
      </c>
      <c r="AL202" s="5"/>
      <c r="AM202" s="5"/>
      <c r="AN202" s="5"/>
      <c r="AO202" s="5">
        <f t="shared" si="152"/>
        <v>1.7710149980881307</v>
      </c>
      <c r="AP202" s="5">
        <f t="shared" si="153"/>
        <v>0.23714945116494304</v>
      </c>
      <c r="AQ202" s="14">
        <f t="shared" si="130"/>
        <v>124.24903471267521</v>
      </c>
      <c r="AR202" s="14">
        <f t="shared" si="131"/>
        <v>158.4209328255412</v>
      </c>
      <c r="AS202" s="5">
        <f t="shared" si="132"/>
        <v>0.28968882190400358</v>
      </c>
      <c r="AT202" s="5">
        <f t="shared" si="133"/>
        <v>3.7130409114381644</v>
      </c>
      <c r="AU202" s="5"/>
      <c r="AV202" s="5"/>
      <c r="AW202" s="5"/>
      <c r="AX202" s="5">
        <f t="shared" si="154"/>
        <v>2.2987876758344754</v>
      </c>
      <c r="AY202" s="5">
        <f t="shared" si="155"/>
        <v>0.34752935043729355</v>
      </c>
      <c r="AZ202" s="14">
        <f t="shared" si="134"/>
        <v>124.77680739042155</v>
      </c>
      <c r="BA202" s="14">
        <f t="shared" si="135"/>
        <v>158.53131272481355</v>
      </c>
      <c r="BB202" s="5">
        <f t="shared" si="136"/>
        <v>0.13385070941773333</v>
      </c>
      <c r="BC202" s="5">
        <f t="shared" si="137"/>
        <v>3.6459529032067022</v>
      </c>
      <c r="BD202" s="5"/>
      <c r="BE202" s="5"/>
      <c r="BF202" s="5"/>
      <c r="BG202" s="5">
        <f t="shared" si="156"/>
        <v>2.6720340778863458</v>
      </c>
      <c r="BH202" s="5">
        <f t="shared" si="157"/>
        <v>0.84003751410924765</v>
      </c>
      <c r="BI202" s="14">
        <f t="shared" si="138"/>
        <v>125.15005379247343</v>
      </c>
      <c r="BJ202" s="14">
        <f t="shared" si="139"/>
        <v>159.02382088848549</v>
      </c>
      <c r="BK202" s="5">
        <f t="shared" si="140"/>
        <v>0.433382331379708</v>
      </c>
      <c r="BL202" s="5">
        <f t="shared" si="141"/>
        <v>3.3466104327360475</v>
      </c>
      <c r="BM202" s="5"/>
      <c r="BN202" s="5"/>
      <c r="BO202" s="29"/>
      <c r="BP202" s="5">
        <f t="shared" si="158"/>
        <v>119.32954860687484</v>
      </c>
      <c r="BQ202" s="5">
        <f t="shared" si="159"/>
        <v>157.762184350083</v>
      </c>
      <c r="BR202" s="5">
        <f t="shared" si="142"/>
        <v>4.2375946674504599</v>
      </c>
      <c r="BS202" s="5">
        <f t="shared" si="143"/>
        <v>4.1134228961595021</v>
      </c>
    </row>
    <row r="203" spans="1:71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8">
        <v>4281100</v>
      </c>
      <c r="H203" s="3">
        <v>44069</v>
      </c>
      <c r="I203" s="2">
        <v>201</v>
      </c>
      <c r="J203" s="1">
        <v>126.304596</v>
      </c>
      <c r="K203" s="1">
        <v>165.30999800000001</v>
      </c>
      <c r="L203" s="5">
        <f t="shared" si="144"/>
        <v>124.70935915764082</v>
      </c>
      <c r="M203" s="5">
        <f t="shared" si="145"/>
        <v>163.70983724660493</v>
      </c>
      <c r="N203" s="5">
        <f t="shared" si="120"/>
        <v>1.2630077549665613</v>
      </c>
      <c r="O203" s="5">
        <f t="shared" si="121"/>
        <v>0.96797578655531369</v>
      </c>
      <c r="P203" s="1"/>
      <c r="Q203" s="1"/>
      <c r="R203" s="29"/>
      <c r="S203" s="5">
        <f t="shared" si="146"/>
        <v>124.48700237336546</v>
      </c>
      <c r="T203" s="5">
        <f t="shared" si="147"/>
        <v>162.45410334397835</v>
      </c>
      <c r="U203" s="5">
        <f t="shared" si="122"/>
        <v>1.4390558096829251</v>
      </c>
      <c r="V203" s="5">
        <f t="shared" si="123"/>
        <v>1.7275994740630636</v>
      </c>
      <c r="W203" s="5"/>
      <c r="X203" s="5"/>
      <c r="Y203" s="29"/>
      <c r="Z203" s="5">
        <f t="shared" si="148"/>
        <v>123.4374180430229</v>
      </c>
      <c r="AA203" s="5">
        <f t="shared" si="149"/>
        <v>161.03958040590695</v>
      </c>
      <c r="AB203" s="5">
        <f t="shared" si="124"/>
        <v>2.2700503764543152</v>
      </c>
      <c r="AC203" s="5">
        <f t="shared" si="125"/>
        <v>2.5832784742354549</v>
      </c>
      <c r="AD203" s="5"/>
      <c r="AE203" s="5"/>
      <c r="AF203" s="5">
        <f t="shared" si="150"/>
        <v>1.3919915937811462</v>
      </c>
      <c r="AG203" s="5">
        <f t="shared" si="151"/>
        <v>0.6838371188430129</v>
      </c>
      <c r="AH203" s="14">
        <f t="shared" si="126"/>
        <v>124.82940963680404</v>
      </c>
      <c r="AI203" s="14">
        <f t="shared" si="127"/>
        <v>161.72341752474995</v>
      </c>
      <c r="AJ203" s="5">
        <f t="shared" si="128"/>
        <v>1.1679593695830035</v>
      </c>
      <c r="AK203" s="5">
        <f t="shared" si="129"/>
        <v>2.1696089278581079</v>
      </c>
      <c r="AL203" s="5"/>
      <c r="AM203" s="5"/>
      <c r="AN203" s="5"/>
      <c r="AO203" s="5">
        <f t="shared" si="152"/>
        <v>1.5681108306750542</v>
      </c>
      <c r="AP203" s="5">
        <f t="shared" si="153"/>
        <v>0.89181134625638203</v>
      </c>
      <c r="AQ203" s="14">
        <f t="shared" si="130"/>
        <v>125.00552887369795</v>
      </c>
      <c r="AR203" s="14">
        <f t="shared" si="131"/>
        <v>161.93139175216334</v>
      </c>
      <c r="AS203" s="5">
        <f t="shared" si="132"/>
        <v>1.0285192838921309</v>
      </c>
      <c r="AT203" s="5">
        <f t="shared" si="133"/>
        <v>2.0438003077325497</v>
      </c>
      <c r="AU203" s="5"/>
      <c r="AV203" s="5"/>
      <c r="AW203" s="5"/>
      <c r="AX203" s="5">
        <f t="shared" si="154"/>
        <v>1.6960624695050825</v>
      </c>
      <c r="AY203" s="5">
        <f t="shared" si="155"/>
        <v>1.4762498069293259</v>
      </c>
      <c r="AZ203" s="14">
        <f t="shared" si="134"/>
        <v>125.13348051252798</v>
      </c>
      <c r="BA203" s="14">
        <f t="shared" si="135"/>
        <v>162.51583021283628</v>
      </c>
      <c r="BB203" s="5">
        <f t="shared" si="136"/>
        <v>0.92721525942889849</v>
      </c>
      <c r="BC203" s="5">
        <f t="shared" si="137"/>
        <v>1.6902594041309769</v>
      </c>
      <c r="BD203" s="5"/>
      <c r="BE203" s="5"/>
      <c r="BF203" s="5"/>
      <c r="BG203" s="5">
        <f t="shared" si="156"/>
        <v>1.2162936908534028</v>
      </c>
      <c r="BH203" s="5">
        <f t="shared" si="157"/>
        <v>2.5534331039174809</v>
      </c>
      <c r="BI203" s="14">
        <f t="shared" si="138"/>
        <v>124.65371173387631</v>
      </c>
      <c r="BJ203" s="14">
        <f t="shared" si="139"/>
        <v>163.59301350982443</v>
      </c>
      <c r="BK203" s="5">
        <f t="shared" si="140"/>
        <v>1.3070658696566329</v>
      </c>
      <c r="BL203" s="5">
        <f t="shared" si="141"/>
        <v>1.0386452791412994</v>
      </c>
      <c r="BM203" s="5"/>
      <c r="BN203" s="5"/>
      <c r="BO203" s="29"/>
      <c r="BP203" s="5">
        <f t="shared" si="158"/>
        <v>120.64966545515614</v>
      </c>
      <c r="BQ203" s="5">
        <f t="shared" si="159"/>
        <v>159.45413801256225</v>
      </c>
      <c r="BR203" s="5">
        <f t="shared" si="142"/>
        <v>4.4772167632315325</v>
      </c>
      <c r="BS203" s="5">
        <f t="shared" si="143"/>
        <v>3.5423507702406196</v>
      </c>
    </row>
    <row r="204" spans="1:71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8">
        <v>13011800</v>
      </c>
      <c r="H204" s="3">
        <v>44070</v>
      </c>
      <c r="I204" s="2">
        <v>202</v>
      </c>
      <c r="J204" s="1">
        <v>124.794701</v>
      </c>
      <c r="K204" s="1">
        <v>165.990005</v>
      </c>
      <c r="L204" s="5">
        <f t="shared" si="144"/>
        <v>126.06531047364612</v>
      </c>
      <c r="M204" s="5">
        <f t="shared" si="145"/>
        <v>165.06997388699074</v>
      </c>
      <c r="N204" s="5">
        <f t="shared" si="120"/>
        <v>1.0181597964212583</v>
      </c>
      <c r="O204" s="5">
        <f t="shared" si="121"/>
        <v>0.5542689832494786</v>
      </c>
      <c r="P204" s="1"/>
      <c r="Q204" s="1"/>
      <c r="R204" s="29"/>
      <c r="S204" s="5">
        <f t="shared" si="146"/>
        <v>125.66843823067791</v>
      </c>
      <c r="T204" s="5">
        <f t="shared" si="147"/>
        <v>164.31043487039241</v>
      </c>
      <c r="U204" s="5">
        <f t="shared" si="122"/>
        <v>0.70013968836537666</v>
      </c>
      <c r="V204" s="5">
        <f t="shared" si="123"/>
        <v>1.0118501590548077</v>
      </c>
      <c r="W204" s="5"/>
      <c r="X204" s="5"/>
      <c r="Y204" s="29"/>
      <c r="Z204" s="5">
        <f t="shared" si="148"/>
        <v>124.7276481236626</v>
      </c>
      <c r="AA204" s="5">
        <f t="shared" si="149"/>
        <v>162.96126832324882</v>
      </c>
      <c r="AB204" s="5">
        <f t="shared" si="124"/>
        <v>5.373054769160384E-2</v>
      </c>
      <c r="AC204" s="5">
        <f t="shared" si="125"/>
        <v>1.8246500304347724</v>
      </c>
      <c r="AD204" s="5"/>
      <c r="AE204" s="5"/>
      <c r="AF204" s="5">
        <f t="shared" si="150"/>
        <v>1.3767273668099296</v>
      </c>
      <c r="AG204" s="5">
        <f t="shared" si="151"/>
        <v>0.86951473861784145</v>
      </c>
      <c r="AH204" s="14">
        <f t="shared" si="126"/>
        <v>126.10437549047253</v>
      </c>
      <c r="AI204" s="14">
        <f t="shared" si="127"/>
        <v>163.83078306186667</v>
      </c>
      <c r="AJ204" s="5">
        <f t="shared" si="128"/>
        <v>1.0494632223787541</v>
      </c>
      <c r="AK204" s="5">
        <f t="shared" si="129"/>
        <v>1.3008144304431632</v>
      </c>
      <c r="AL204" s="5"/>
      <c r="AM204" s="5"/>
      <c r="AN204" s="5"/>
      <c r="AO204" s="5">
        <f t="shared" si="152"/>
        <v>1.4986406431662163</v>
      </c>
      <c r="AP204" s="5">
        <f t="shared" si="153"/>
        <v>1.1492804890277541</v>
      </c>
      <c r="AQ204" s="14">
        <f t="shared" si="130"/>
        <v>126.22628876682882</v>
      </c>
      <c r="AR204" s="14">
        <f t="shared" si="131"/>
        <v>164.11054881227656</v>
      </c>
      <c r="AS204" s="5">
        <f t="shared" si="132"/>
        <v>1.1471542904925205</v>
      </c>
      <c r="AT204" s="5">
        <f t="shared" si="133"/>
        <v>1.1322706976985961</v>
      </c>
      <c r="AU204" s="5"/>
      <c r="AV204" s="5"/>
      <c r="AW204" s="5"/>
      <c r="AX204" s="5">
        <f t="shared" si="154"/>
        <v>1.5134378945156615</v>
      </c>
      <c r="AY204" s="5">
        <f t="shared" si="155"/>
        <v>1.676696956614971</v>
      </c>
      <c r="AZ204" s="14">
        <f t="shared" si="134"/>
        <v>126.24108601817827</v>
      </c>
      <c r="BA204" s="14">
        <f t="shared" si="135"/>
        <v>164.63796527986378</v>
      </c>
      <c r="BB204" s="5">
        <f t="shared" si="136"/>
        <v>1.1590115658662958</v>
      </c>
      <c r="BC204" s="5">
        <f t="shared" si="137"/>
        <v>0.8145308027047885</v>
      </c>
      <c r="BD204" s="5"/>
      <c r="BE204" s="5"/>
      <c r="BF204" s="5"/>
      <c r="BG204" s="5">
        <f t="shared" si="156"/>
        <v>1.2791396221717575</v>
      </c>
      <c r="BH204" s="5">
        <f t="shared" si="157"/>
        <v>2.0164496953282121</v>
      </c>
      <c r="BI204" s="14">
        <f t="shared" si="138"/>
        <v>126.00678774583436</v>
      </c>
      <c r="BJ204" s="14">
        <f t="shared" si="139"/>
        <v>164.97771801857704</v>
      </c>
      <c r="BK204" s="5">
        <f t="shared" si="140"/>
        <v>0.97126459386633357</v>
      </c>
      <c r="BL204" s="5">
        <f t="shared" si="141"/>
        <v>0.60984815406383064</v>
      </c>
      <c r="BM204" s="5"/>
      <c r="BN204" s="5"/>
      <c r="BO204" s="29"/>
      <c r="BP204" s="5">
        <f t="shared" si="158"/>
        <v>122.06339809136711</v>
      </c>
      <c r="BQ204" s="5">
        <f t="shared" si="159"/>
        <v>160.91810300942171</v>
      </c>
      <c r="BR204" s="5">
        <f t="shared" si="142"/>
        <v>2.1886369266856116</v>
      </c>
      <c r="BS204" s="5">
        <f t="shared" si="143"/>
        <v>3.0555466219657523</v>
      </c>
    </row>
    <row r="205" spans="1:71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8">
        <v>4561900</v>
      </c>
      <c r="H205" s="3">
        <v>44071</v>
      </c>
      <c r="I205" s="2">
        <v>203</v>
      </c>
      <c r="J205" s="1">
        <v>124.592552</v>
      </c>
      <c r="K205" s="1">
        <v>168.38000500000001</v>
      </c>
      <c r="L205" s="5">
        <f t="shared" si="144"/>
        <v>124.98529242104692</v>
      </c>
      <c r="M205" s="5">
        <f t="shared" si="145"/>
        <v>165.85200033304861</v>
      </c>
      <c r="N205" s="5">
        <f t="shared" si="120"/>
        <v>0.31521982232687823</v>
      </c>
      <c r="O205" s="5">
        <f t="shared" si="121"/>
        <v>1.5013686850474932</v>
      </c>
      <c r="P205" s="1"/>
      <c r="Q205" s="1"/>
      <c r="R205" s="29"/>
      <c r="S205" s="5">
        <f t="shared" si="146"/>
        <v>125.10050903073727</v>
      </c>
      <c r="T205" s="5">
        <f t="shared" si="147"/>
        <v>165.40215545463735</v>
      </c>
      <c r="U205" s="5">
        <f t="shared" si="122"/>
        <v>0.40769453918663884</v>
      </c>
      <c r="V205" s="5">
        <f t="shared" si="123"/>
        <v>1.768529194046917</v>
      </c>
      <c r="W205" s="5"/>
      <c r="X205" s="5"/>
      <c r="Y205" s="29"/>
      <c r="Z205" s="5">
        <f t="shared" si="148"/>
        <v>124.75782191801443</v>
      </c>
      <c r="AA205" s="5">
        <f t="shared" si="149"/>
        <v>164.32419982778686</v>
      </c>
      <c r="AB205" s="5">
        <f t="shared" si="124"/>
        <v>0.13264831272934438</v>
      </c>
      <c r="AC205" s="5">
        <f t="shared" si="125"/>
        <v>2.4087213753278811</v>
      </c>
      <c r="AD205" s="5"/>
      <c r="AE205" s="5"/>
      <c r="AF205" s="5">
        <f t="shared" si="150"/>
        <v>1.1747443309412138</v>
      </c>
      <c r="AG205" s="5">
        <f t="shared" si="151"/>
        <v>0.94352725350587108</v>
      </c>
      <c r="AH205" s="14">
        <f t="shared" si="126"/>
        <v>125.93256624895564</v>
      </c>
      <c r="AI205" s="14">
        <f t="shared" si="127"/>
        <v>165.26772708129272</v>
      </c>
      <c r="AJ205" s="5">
        <f t="shared" si="128"/>
        <v>1.0755171376180177</v>
      </c>
      <c r="AK205" s="5">
        <f t="shared" si="129"/>
        <v>1.8483654984493509</v>
      </c>
      <c r="AL205" s="5"/>
      <c r="AM205" s="5"/>
      <c r="AN205" s="5"/>
      <c r="AO205" s="5">
        <f t="shared" si="152"/>
        <v>1.1315239309626184</v>
      </c>
      <c r="AP205" s="5">
        <f t="shared" si="153"/>
        <v>1.2026932429053254</v>
      </c>
      <c r="AQ205" s="14">
        <f t="shared" si="130"/>
        <v>125.88934584897704</v>
      </c>
      <c r="AR205" s="14">
        <f t="shared" si="131"/>
        <v>165.52689307069218</v>
      </c>
      <c r="AS205" s="5">
        <f t="shared" si="132"/>
        <v>1.0408277446448373</v>
      </c>
      <c r="AT205" s="5">
        <f t="shared" si="133"/>
        <v>1.6944481794663382</v>
      </c>
      <c r="AU205" s="5"/>
      <c r="AV205" s="5"/>
      <c r="AW205" s="5"/>
      <c r="AX205" s="5">
        <f t="shared" si="154"/>
        <v>0.84596904944193507</v>
      </c>
      <c r="AY205" s="5">
        <f t="shared" si="155"/>
        <v>1.5355025031803518</v>
      </c>
      <c r="AZ205" s="14">
        <f t="shared" si="134"/>
        <v>125.60379096745636</v>
      </c>
      <c r="BA205" s="14">
        <f t="shared" si="135"/>
        <v>165.8597023309672</v>
      </c>
      <c r="BB205" s="5">
        <f t="shared" si="136"/>
        <v>0.81163677220157138</v>
      </c>
      <c r="BC205" s="5">
        <f t="shared" si="137"/>
        <v>1.4967945089637071</v>
      </c>
      <c r="BD205" s="5"/>
      <c r="BE205" s="5"/>
      <c r="BF205" s="5"/>
      <c r="BG205" s="5">
        <f t="shared" si="156"/>
        <v>0.21751866852481472</v>
      </c>
      <c r="BH205" s="5">
        <f t="shared" si="157"/>
        <v>1.4609592331565653</v>
      </c>
      <c r="BI205" s="14">
        <f t="shared" si="138"/>
        <v>124.97534058653925</v>
      </c>
      <c r="BJ205" s="14">
        <f t="shared" si="139"/>
        <v>165.78515906094341</v>
      </c>
      <c r="BK205" s="5">
        <f t="shared" si="140"/>
        <v>0.30723231878198376</v>
      </c>
      <c r="BL205" s="5">
        <f t="shared" si="141"/>
        <v>1.5410653652472555</v>
      </c>
      <c r="BM205" s="5"/>
      <c r="BN205" s="5"/>
      <c r="BO205" s="29"/>
      <c r="BP205" s="5">
        <f t="shared" si="158"/>
        <v>122.74622381852532</v>
      </c>
      <c r="BQ205" s="5">
        <f t="shared" si="159"/>
        <v>162.18607850706627</v>
      </c>
      <c r="BR205" s="5">
        <f t="shared" si="142"/>
        <v>1.4818928995648752</v>
      </c>
      <c r="BS205" s="5">
        <f t="shared" si="143"/>
        <v>3.6785403901928504</v>
      </c>
    </row>
    <row r="206" spans="1:71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8">
        <v>3975100</v>
      </c>
      <c r="H206" s="3">
        <v>44074</v>
      </c>
      <c r="I206" s="2">
        <v>204</v>
      </c>
      <c r="J206" s="1">
        <v>128.81774899999999</v>
      </c>
      <c r="K206" s="1">
        <v>165.550003</v>
      </c>
      <c r="L206" s="5">
        <f t="shared" si="144"/>
        <v>124.65146306315704</v>
      </c>
      <c r="M206" s="5">
        <f t="shared" si="145"/>
        <v>168.00080429995731</v>
      </c>
      <c r="N206" s="5">
        <f t="shared" si="120"/>
        <v>3.2342483618798163</v>
      </c>
      <c r="O206" s="5">
        <f t="shared" si="121"/>
        <v>1.4803994295048761</v>
      </c>
      <c r="P206" s="1"/>
      <c r="Q206" s="1"/>
      <c r="R206" s="29"/>
      <c r="S206" s="5">
        <f t="shared" si="146"/>
        <v>124.77033696075804</v>
      </c>
      <c r="T206" s="5">
        <f t="shared" si="147"/>
        <v>167.33775765912307</v>
      </c>
      <c r="U206" s="5">
        <f t="shared" si="122"/>
        <v>3.1419676796572094</v>
      </c>
      <c r="V206" s="5">
        <f t="shared" si="123"/>
        <v>1.0798880258087744</v>
      </c>
      <c r="W206" s="5"/>
      <c r="X206" s="5"/>
      <c r="Y206" s="29"/>
      <c r="Z206" s="5">
        <f t="shared" si="148"/>
        <v>124.68345045490793</v>
      </c>
      <c r="AA206" s="5">
        <f t="shared" si="149"/>
        <v>166.14931215528279</v>
      </c>
      <c r="AB206" s="5">
        <f t="shared" si="124"/>
        <v>3.2094168522476396</v>
      </c>
      <c r="AC206" s="5">
        <f t="shared" si="125"/>
        <v>0.36201096008604849</v>
      </c>
      <c r="AD206" s="5"/>
      <c r="AE206" s="5"/>
      <c r="AF206" s="5">
        <f t="shared" si="150"/>
        <v>0.98737696183405643</v>
      </c>
      <c r="AG206" s="5">
        <f t="shared" si="151"/>
        <v>1.0757650146043798</v>
      </c>
      <c r="AH206" s="14">
        <f t="shared" si="126"/>
        <v>125.67082741674199</v>
      </c>
      <c r="AI206" s="14">
        <f t="shared" si="127"/>
        <v>167.22507716988716</v>
      </c>
      <c r="AJ206" s="5">
        <f t="shared" si="128"/>
        <v>2.442925456846794</v>
      </c>
      <c r="AK206" s="5">
        <f t="shared" si="129"/>
        <v>1.0118237025263923</v>
      </c>
      <c r="AL206" s="5"/>
      <c r="AM206" s="5"/>
      <c r="AN206" s="5"/>
      <c r="AO206" s="5">
        <f t="shared" si="152"/>
        <v>0.83005008244533829</v>
      </c>
      <c r="AP206" s="5">
        <f t="shared" si="153"/>
        <v>1.3582980140529766</v>
      </c>
      <c r="AQ206" s="14">
        <f t="shared" si="130"/>
        <v>125.51350053735327</v>
      </c>
      <c r="AR206" s="14">
        <f t="shared" si="131"/>
        <v>167.50761016933575</v>
      </c>
      <c r="AS206" s="5">
        <f t="shared" si="132"/>
        <v>2.565056825086057</v>
      </c>
      <c r="AT206" s="5">
        <f t="shared" si="133"/>
        <v>1.1824869428336675</v>
      </c>
      <c r="AU206" s="5"/>
      <c r="AV206" s="5"/>
      <c r="AW206" s="5"/>
      <c r="AX206" s="5">
        <f t="shared" si="154"/>
        <v>0.43181581879513853</v>
      </c>
      <c r="AY206" s="5">
        <f t="shared" si="155"/>
        <v>1.6658269241223618</v>
      </c>
      <c r="AZ206" s="14">
        <f t="shared" si="134"/>
        <v>125.11526627370307</v>
      </c>
      <c r="BA206" s="14">
        <f t="shared" si="135"/>
        <v>167.81513907940516</v>
      </c>
      <c r="BB206" s="5">
        <f t="shared" si="136"/>
        <v>2.8742023168693325</v>
      </c>
      <c r="BC206" s="5">
        <f t="shared" si="137"/>
        <v>1.3682488905815078</v>
      </c>
      <c r="BD206" s="5"/>
      <c r="BE206" s="5"/>
      <c r="BF206" s="5"/>
      <c r="BG206" s="5">
        <f t="shared" si="156"/>
        <v>-3.0587943361804301E-2</v>
      </c>
      <c r="BH206" s="5">
        <f t="shared" si="157"/>
        <v>1.7704893633450252</v>
      </c>
      <c r="BI206" s="14">
        <f t="shared" si="138"/>
        <v>124.65286251154612</v>
      </c>
      <c r="BJ206" s="14">
        <f t="shared" si="139"/>
        <v>167.91980151862782</v>
      </c>
      <c r="BK206" s="5">
        <f t="shared" si="140"/>
        <v>3.2331619833334253</v>
      </c>
      <c r="BL206" s="5">
        <f t="shared" si="141"/>
        <v>1.4314699339678159</v>
      </c>
      <c r="BM206" s="5"/>
      <c r="BN206" s="5"/>
      <c r="BO206" s="29"/>
      <c r="BP206" s="5">
        <f t="shared" si="158"/>
        <v>123.207805863894</v>
      </c>
      <c r="BQ206" s="5">
        <f t="shared" si="159"/>
        <v>163.73456013029971</v>
      </c>
      <c r="BR206" s="5">
        <f t="shared" si="142"/>
        <v>4.3549457894237831</v>
      </c>
      <c r="BS206" s="5">
        <f t="shared" si="143"/>
        <v>1.0966130092430693</v>
      </c>
    </row>
    <row r="207" spans="1:71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8">
        <v>4111900</v>
      </c>
      <c r="H207" s="3">
        <v>44075</v>
      </c>
      <c r="I207" s="2">
        <v>205</v>
      </c>
      <c r="J207" s="1">
        <v>133.94889800000001</v>
      </c>
      <c r="K207" s="1">
        <v>167.970001</v>
      </c>
      <c r="L207" s="5">
        <f t="shared" si="144"/>
        <v>128.19280610947354</v>
      </c>
      <c r="M207" s="5">
        <f t="shared" si="145"/>
        <v>165.91762319499361</v>
      </c>
      <c r="N207" s="5">
        <f t="shared" si="120"/>
        <v>4.2972297469192142</v>
      </c>
      <c r="O207" s="5">
        <f t="shared" si="121"/>
        <v>1.221871639452087</v>
      </c>
      <c r="P207" s="1"/>
      <c r="Q207" s="1"/>
      <c r="R207" s="29"/>
      <c r="S207" s="5">
        <f t="shared" si="146"/>
        <v>127.40115478626531</v>
      </c>
      <c r="T207" s="5">
        <f t="shared" si="147"/>
        <v>166.17571713069307</v>
      </c>
      <c r="U207" s="5">
        <f t="shared" si="122"/>
        <v>4.8882397029759099</v>
      </c>
      <c r="V207" s="5">
        <f t="shared" si="123"/>
        <v>1.0682168593348542</v>
      </c>
      <c r="W207" s="5"/>
      <c r="X207" s="5"/>
      <c r="Y207" s="29"/>
      <c r="Z207" s="5">
        <f t="shared" si="148"/>
        <v>126.54388480019935</v>
      </c>
      <c r="AA207" s="5">
        <f t="shared" si="149"/>
        <v>165.87962303540553</v>
      </c>
      <c r="AB207" s="5">
        <f t="shared" si="124"/>
        <v>5.5282374923313382</v>
      </c>
      <c r="AC207" s="5">
        <f t="shared" si="125"/>
        <v>1.2444948217833651</v>
      </c>
      <c r="AD207" s="5"/>
      <c r="AE207" s="5"/>
      <c r="AF207" s="5">
        <f t="shared" si="150"/>
        <v>1.1183355693526615</v>
      </c>
      <c r="AG207" s="5">
        <f t="shared" si="151"/>
        <v>0.87394689443213436</v>
      </c>
      <c r="AH207" s="14">
        <f t="shared" si="126"/>
        <v>127.66222036955202</v>
      </c>
      <c r="AI207" s="14">
        <f t="shared" si="127"/>
        <v>166.75356992983765</v>
      </c>
      <c r="AJ207" s="5">
        <f t="shared" si="128"/>
        <v>4.6933403143398733</v>
      </c>
      <c r="AK207" s="5">
        <f t="shared" si="129"/>
        <v>0.72419542949359372</v>
      </c>
      <c r="AL207" s="5"/>
      <c r="AM207" s="5"/>
      <c r="AN207" s="5"/>
      <c r="AO207" s="5">
        <f t="shared" si="152"/>
        <v>1.0876461481568596</v>
      </c>
      <c r="AP207" s="5">
        <f t="shared" si="153"/>
        <v>0.95130123057041827</v>
      </c>
      <c r="AQ207" s="14">
        <f t="shared" si="130"/>
        <v>127.63153094835621</v>
      </c>
      <c r="AR207" s="14">
        <f t="shared" si="131"/>
        <v>166.83092426597594</v>
      </c>
      <c r="AS207" s="5">
        <f t="shared" si="132"/>
        <v>4.7162516048797949</v>
      </c>
      <c r="AT207" s="5">
        <f t="shared" si="133"/>
        <v>0.67814295841080496</v>
      </c>
      <c r="AU207" s="5"/>
      <c r="AV207" s="5"/>
      <c r="AW207" s="5"/>
      <c r="AX207" s="5">
        <f t="shared" si="154"/>
        <v>1.0746941557184668</v>
      </c>
      <c r="AY207" s="5">
        <f t="shared" si="155"/>
        <v>0.79484470432253373</v>
      </c>
      <c r="AZ207" s="14">
        <f t="shared" si="134"/>
        <v>127.61857895591781</v>
      </c>
      <c r="BA207" s="14">
        <f t="shared" si="135"/>
        <v>166.67446773972807</v>
      </c>
      <c r="BB207" s="5">
        <f t="shared" si="136"/>
        <v>4.7259209583659301</v>
      </c>
      <c r="BC207" s="5">
        <f t="shared" si="137"/>
        <v>0.77128847565579517</v>
      </c>
      <c r="BD207" s="5"/>
      <c r="BE207" s="5"/>
      <c r="BF207" s="5"/>
      <c r="BG207" s="5">
        <f t="shared" si="156"/>
        <v>1.5767810019934394</v>
      </c>
      <c r="BH207" s="5">
        <f t="shared" si="157"/>
        <v>3.6337652606086068E-2</v>
      </c>
      <c r="BI207" s="14">
        <f t="shared" si="138"/>
        <v>128.1206658021928</v>
      </c>
      <c r="BJ207" s="14">
        <f t="shared" si="139"/>
        <v>165.91596068801161</v>
      </c>
      <c r="BK207" s="5">
        <f t="shared" si="140"/>
        <v>4.3510863357809857</v>
      </c>
      <c r="BL207" s="5">
        <f t="shared" si="141"/>
        <v>1.2228614036790937</v>
      </c>
      <c r="BM207" s="5"/>
      <c r="BN207" s="5"/>
      <c r="BO207" s="29"/>
      <c r="BP207" s="5">
        <f t="shared" si="158"/>
        <v>124.61029164792049</v>
      </c>
      <c r="BQ207" s="5">
        <f t="shared" si="159"/>
        <v>164.18842084772479</v>
      </c>
      <c r="BR207" s="5">
        <f t="shared" si="142"/>
        <v>6.9717679589118546</v>
      </c>
      <c r="BS207" s="5">
        <f t="shared" si="143"/>
        <v>2.2513425788901502</v>
      </c>
    </row>
    <row r="208" spans="1:71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8">
        <v>3527700</v>
      </c>
      <c r="H208" s="3">
        <v>44076</v>
      </c>
      <c r="I208" s="2">
        <v>206</v>
      </c>
      <c r="J208" s="1">
        <v>131.17369099999999</v>
      </c>
      <c r="K208" s="1">
        <v>172.470001</v>
      </c>
      <c r="L208" s="5">
        <f t="shared" si="144"/>
        <v>133.08548421642104</v>
      </c>
      <c r="M208" s="5">
        <f t="shared" si="145"/>
        <v>167.66214432924903</v>
      </c>
      <c r="N208" s="5">
        <f t="shared" si="120"/>
        <v>1.4574517205748567</v>
      </c>
      <c r="O208" s="5">
        <f t="shared" si="121"/>
        <v>2.7876480795932537</v>
      </c>
      <c r="P208" s="1"/>
      <c r="Q208" s="1"/>
      <c r="R208" s="29"/>
      <c r="S208" s="5">
        <f t="shared" si="146"/>
        <v>131.65718787519288</v>
      </c>
      <c r="T208" s="5">
        <f t="shared" si="147"/>
        <v>167.34200164574258</v>
      </c>
      <c r="U208" s="5">
        <f t="shared" si="122"/>
        <v>0.36859287217349412</v>
      </c>
      <c r="V208" s="5">
        <f t="shared" si="123"/>
        <v>2.9732703220993266</v>
      </c>
      <c r="W208" s="5"/>
      <c r="X208" s="5"/>
      <c r="Y208" s="29"/>
      <c r="Z208" s="5">
        <f t="shared" si="148"/>
        <v>129.87614074010966</v>
      </c>
      <c r="AA208" s="5">
        <f t="shared" si="149"/>
        <v>166.82029311947304</v>
      </c>
      <c r="AB208" s="5">
        <f t="shared" si="124"/>
        <v>0.98918483576888072</v>
      </c>
      <c r="AC208" s="5">
        <f t="shared" si="125"/>
        <v>3.2757626530813093</v>
      </c>
      <c r="AD208" s="5"/>
      <c r="AE208" s="5"/>
      <c r="AF208" s="5">
        <f t="shared" si="150"/>
        <v>1.4504236249363089</v>
      </c>
      <c r="AG208" s="5">
        <f t="shared" si="151"/>
        <v>0.88395537287744008</v>
      </c>
      <c r="AH208" s="14">
        <f t="shared" si="126"/>
        <v>131.32656436504598</v>
      </c>
      <c r="AI208" s="14">
        <f t="shared" si="127"/>
        <v>167.70424849235047</v>
      </c>
      <c r="AJ208" s="5">
        <f t="shared" si="128"/>
        <v>0.11654270294642487</v>
      </c>
      <c r="AK208" s="5">
        <f t="shared" si="129"/>
        <v>2.7632356235966644</v>
      </c>
      <c r="AL208" s="5"/>
      <c r="AM208" s="5"/>
      <c r="AN208" s="5"/>
      <c r="AO208" s="5">
        <f t="shared" si="152"/>
        <v>1.6487985960952225</v>
      </c>
      <c r="AP208" s="5">
        <f t="shared" si="153"/>
        <v>0.94864344394469013</v>
      </c>
      <c r="AQ208" s="14">
        <f t="shared" si="130"/>
        <v>131.52493933620488</v>
      </c>
      <c r="AR208" s="14">
        <f t="shared" si="131"/>
        <v>167.76893656341772</v>
      </c>
      <c r="AS208" s="5">
        <f t="shared" si="132"/>
        <v>0.26777346396762575</v>
      </c>
      <c r="AT208" s="5">
        <f t="shared" si="133"/>
        <v>2.7257287698295261</v>
      </c>
      <c r="AU208" s="5"/>
      <c r="AV208" s="5"/>
      <c r="AW208" s="5"/>
      <c r="AX208" s="5">
        <f t="shared" si="154"/>
        <v>2.090596958604797</v>
      </c>
      <c r="AY208" s="5">
        <f t="shared" si="155"/>
        <v>0.86046612520777122</v>
      </c>
      <c r="AZ208" s="14">
        <f t="shared" si="134"/>
        <v>131.96673769871447</v>
      </c>
      <c r="BA208" s="14">
        <f t="shared" si="135"/>
        <v>167.68075924468081</v>
      </c>
      <c r="BB208" s="5">
        <f t="shared" si="136"/>
        <v>0.60457755870761987</v>
      </c>
      <c r="BC208" s="5">
        <f t="shared" si="137"/>
        <v>2.7768549472665582</v>
      </c>
      <c r="BD208" s="5"/>
      <c r="BE208" s="5"/>
      <c r="BF208" s="5"/>
      <c r="BG208" s="5">
        <f t="shared" si="156"/>
        <v>3.0689346992227806</v>
      </c>
      <c r="BH208" s="5">
        <f t="shared" si="157"/>
        <v>0.80502021934829271</v>
      </c>
      <c r="BI208" s="14">
        <f t="shared" si="138"/>
        <v>132.94507543933244</v>
      </c>
      <c r="BJ208" s="14">
        <f t="shared" si="139"/>
        <v>167.62531333882131</v>
      </c>
      <c r="BK208" s="5">
        <f t="shared" si="140"/>
        <v>1.3504113712348391</v>
      </c>
      <c r="BL208" s="5">
        <f t="shared" si="141"/>
        <v>2.809003092183366</v>
      </c>
      <c r="BM208" s="5"/>
      <c r="BN208" s="5"/>
      <c r="BO208" s="29"/>
      <c r="BP208" s="5">
        <f t="shared" si="158"/>
        <v>126.94494323594037</v>
      </c>
      <c r="BQ208" s="5">
        <f t="shared" si="159"/>
        <v>165.13381588579358</v>
      </c>
      <c r="BR208" s="5">
        <f t="shared" si="142"/>
        <v>3.2237773686337907</v>
      </c>
      <c r="BS208" s="5">
        <f t="shared" si="143"/>
        <v>4.25360066775115</v>
      </c>
    </row>
    <row r="209" spans="1:71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8">
        <v>3326500</v>
      </c>
      <c r="H209" s="3">
        <v>44077</v>
      </c>
      <c r="I209" s="2">
        <v>207</v>
      </c>
      <c r="J209" s="1">
        <v>120.671806</v>
      </c>
      <c r="K209" s="1">
        <v>166.300003</v>
      </c>
      <c r="L209" s="5">
        <f t="shared" si="144"/>
        <v>131.46045998246314</v>
      </c>
      <c r="M209" s="5">
        <f t="shared" si="145"/>
        <v>171.74882249938736</v>
      </c>
      <c r="N209" s="5">
        <f t="shared" si="120"/>
        <v>8.9404926801734703</v>
      </c>
      <c r="O209" s="5">
        <f t="shared" si="121"/>
        <v>3.2764999405245678</v>
      </c>
      <c r="P209" s="1"/>
      <c r="Q209" s="1"/>
      <c r="R209" s="29"/>
      <c r="S209" s="5">
        <f t="shared" si="146"/>
        <v>131.3429149063175</v>
      </c>
      <c r="T209" s="5">
        <f t="shared" si="147"/>
        <v>170.6752012260099</v>
      </c>
      <c r="U209" s="5">
        <f t="shared" si="122"/>
        <v>8.8430837824019122</v>
      </c>
      <c r="V209" s="5">
        <f t="shared" si="123"/>
        <v>2.6309068833930809</v>
      </c>
      <c r="W209" s="5"/>
      <c r="X209" s="5"/>
      <c r="Y209" s="29"/>
      <c r="Z209" s="5">
        <f t="shared" si="148"/>
        <v>130.46003835706034</v>
      </c>
      <c r="AA209" s="5">
        <f t="shared" si="149"/>
        <v>169.36266166571016</v>
      </c>
      <c r="AB209" s="5">
        <f t="shared" si="124"/>
        <v>8.1114492950079295</v>
      </c>
      <c r="AC209" s="5">
        <f t="shared" si="125"/>
        <v>1.8416467892127215</v>
      </c>
      <c r="AD209" s="5"/>
      <c r="AE209" s="5"/>
      <c r="AF209" s="5">
        <f t="shared" si="150"/>
        <v>1.3204447237384644</v>
      </c>
      <c r="AG209" s="5">
        <f t="shared" si="151"/>
        <v>1.1327173488813933</v>
      </c>
      <c r="AH209" s="14">
        <f t="shared" si="126"/>
        <v>131.7804830807988</v>
      </c>
      <c r="AI209" s="14">
        <f t="shared" si="127"/>
        <v>170.49537901459155</v>
      </c>
      <c r="AJ209" s="5">
        <f t="shared" si="128"/>
        <v>9.2056938973788114</v>
      </c>
      <c r="AK209" s="5">
        <f t="shared" si="129"/>
        <v>2.5227756698185657</v>
      </c>
      <c r="AL209" s="5"/>
      <c r="AM209" s="5"/>
      <c r="AN209" s="5"/>
      <c r="AO209" s="5">
        <f t="shared" si="152"/>
        <v>1.3825733513090868</v>
      </c>
      <c r="AP209" s="5">
        <f t="shared" si="153"/>
        <v>1.3470747195177997</v>
      </c>
      <c r="AQ209" s="14">
        <f t="shared" si="130"/>
        <v>131.84261170836942</v>
      </c>
      <c r="AR209" s="14">
        <f t="shared" si="131"/>
        <v>170.70973638522796</v>
      </c>
      <c r="AS209" s="5">
        <f t="shared" si="132"/>
        <v>9.2571795174503428</v>
      </c>
      <c r="AT209" s="5">
        <f t="shared" si="133"/>
        <v>2.6516736654706805</v>
      </c>
      <c r="AU209" s="5"/>
      <c r="AV209" s="5"/>
      <c r="AW209" s="5"/>
      <c r="AX209" s="5">
        <f t="shared" si="154"/>
        <v>1.4125822548604441</v>
      </c>
      <c r="AY209" s="5">
        <f t="shared" si="155"/>
        <v>1.6173222146709818</v>
      </c>
      <c r="AZ209" s="14">
        <f t="shared" si="134"/>
        <v>131.87262061192078</v>
      </c>
      <c r="BA209" s="14">
        <f t="shared" si="135"/>
        <v>170.97998388038116</v>
      </c>
      <c r="BB209" s="5">
        <f t="shared" si="136"/>
        <v>9.2820477153717054</v>
      </c>
      <c r="BC209" s="5">
        <f t="shared" si="137"/>
        <v>2.8141796728537347</v>
      </c>
      <c r="BD209" s="5"/>
      <c r="BE209" s="5"/>
      <c r="BF209" s="5"/>
      <c r="BG209" s="5">
        <f t="shared" si="156"/>
        <v>0.95665317929149452</v>
      </c>
      <c r="BH209" s="5">
        <f t="shared" si="157"/>
        <v>2.2817662972038031</v>
      </c>
      <c r="BI209" s="14">
        <f t="shared" si="138"/>
        <v>131.41669153635183</v>
      </c>
      <c r="BJ209" s="14">
        <f t="shared" si="139"/>
        <v>171.64442796291397</v>
      </c>
      <c r="BK209" s="5">
        <f t="shared" si="140"/>
        <v>8.9042220320725374</v>
      </c>
      <c r="BL209" s="5">
        <f t="shared" si="141"/>
        <v>3.2137251151546655</v>
      </c>
      <c r="BM209" s="5"/>
      <c r="BN209" s="5"/>
      <c r="BO209" s="29"/>
      <c r="BP209" s="5">
        <f t="shared" si="158"/>
        <v>128.00213017695526</v>
      </c>
      <c r="BQ209" s="5">
        <f t="shared" si="159"/>
        <v>166.96786216434518</v>
      </c>
      <c r="BR209" s="5">
        <f t="shared" si="142"/>
        <v>6.0745955662213742</v>
      </c>
      <c r="BS209" s="5">
        <f t="shared" si="143"/>
        <v>0.40159900919855895</v>
      </c>
    </row>
    <row r="210" spans="1:71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8">
        <v>2796800</v>
      </c>
      <c r="H210" s="3">
        <v>44078</v>
      </c>
      <c r="I210" s="2">
        <v>208</v>
      </c>
      <c r="J210" s="1">
        <v>120.751671</v>
      </c>
      <c r="K210" s="1">
        <v>166.69000199999999</v>
      </c>
      <c r="L210" s="5">
        <f t="shared" si="144"/>
        <v>122.29010409736946</v>
      </c>
      <c r="M210" s="5">
        <f t="shared" si="145"/>
        <v>167.1173259249081</v>
      </c>
      <c r="N210" s="5">
        <f t="shared" si="120"/>
        <v>1.2740470459986124</v>
      </c>
      <c r="O210" s="5">
        <f t="shared" si="121"/>
        <v>0.2563584616839279</v>
      </c>
      <c r="P210" s="1"/>
      <c r="Q210" s="1"/>
      <c r="R210" s="29"/>
      <c r="S210" s="5">
        <f t="shared" si="146"/>
        <v>124.40669411721112</v>
      </c>
      <c r="T210" s="5">
        <f t="shared" si="147"/>
        <v>167.83132237910348</v>
      </c>
      <c r="U210" s="5">
        <f t="shared" si="122"/>
        <v>3.0268923708816549</v>
      </c>
      <c r="V210" s="5">
        <f t="shared" si="123"/>
        <v>0.68469636175509208</v>
      </c>
      <c r="W210" s="5"/>
      <c r="X210" s="5"/>
      <c r="Y210" s="29"/>
      <c r="Z210" s="5">
        <f t="shared" si="148"/>
        <v>126.0553337963832</v>
      </c>
      <c r="AA210" s="5">
        <f t="shared" si="149"/>
        <v>167.9844652661406</v>
      </c>
      <c r="AB210" s="5">
        <f t="shared" si="124"/>
        <v>4.392206544606073</v>
      </c>
      <c r="AC210" s="5">
        <f t="shared" si="125"/>
        <v>0.77656923067324124</v>
      </c>
      <c r="AD210" s="5"/>
      <c r="AE210" s="5"/>
      <c r="AF210" s="5">
        <f t="shared" si="150"/>
        <v>0.46167233107612282</v>
      </c>
      <c r="AG210" s="5">
        <f t="shared" si="151"/>
        <v>0.75608028661375015</v>
      </c>
      <c r="AH210" s="14">
        <f t="shared" si="126"/>
        <v>126.51700612745931</v>
      </c>
      <c r="AI210" s="14">
        <f t="shared" si="127"/>
        <v>168.74054555275436</v>
      </c>
      <c r="AJ210" s="5">
        <f t="shared" si="128"/>
        <v>4.7745385879250559</v>
      </c>
      <c r="AK210" s="5">
        <f t="shared" si="129"/>
        <v>1.2301538953454225</v>
      </c>
      <c r="AL210" s="5"/>
      <c r="AM210" s="5"/>
      <c r="AN210" s="5"/>
      <c r="AO210" s="5">
        <f t="shared" si="152"/>
        <v>-6.4246126687471428E-2</v>
      </c>
      <c r="AP210" s="5">
        <f t="shared" si="153"/>
        <v>0.66575693974595973</v>
      </c>
      <c r="AQ210" s="14">
        <f t="shared" si="130"/>
        <v>125.99108766969573</v>
      </c>
      <c r="AR210" s="14">
        <f t="shared" si="131"/>
        <v>168.65022220588656</v>
      </c>
      <c r="AS210" s="5">
        <f t="shared" si="132"/>
        <v>4.3390013788676507</v>
      </c>
      <c r="AT210" s="5">
        <f t="shared" si="133"/>
        <v>1.1759674739739769</v>
      </c>
      <c r="AU210" s="5"/>
      <c r="AV210" s="5"/>
      <c r="AW210" s="5"/>
      <c r="AX210" s="5">
        <f t="shared" si="154"/>
        <v>-1.2051968121314713</v>
      </c>
      <c r="AY210" s="5">
        <f t="shared" si="155"/>
        <v>0.26933883826273786</v>
      </c>
      <c r="AZ210" s="14">
        <f t="shared" si="134"/>
        <v>124.85013698425172</v>
      </c>
      <c r="BA210" s="14">
        <f t="shared" si="135"/>
        <v>168.25380410440334</v>
      </c>
      <c r="BB210" s="5">
        <f t="shared" si="136"/>
        <v>3.3941277584901641</v>
      </c>
      <c r="BC210" s="5">
        <f t="shared" si="137"/>
        <v>0.93814991039675599</v>
      </c>
      <c r="BD210" s="5"/>
      <c r="BE210" s="5"/>
      <c r="BF210" s="5"/>
      <c r="BG210" s="5">
        <f t="shared" si="156"/>
        <v>-3.6005008996818502</v>
      </c>
      <c r="BH210" s="5">
        <f t="shared" si="157"/>
        <v>-0.82920199505355585</v>
      </c>
      <c r="BI210" s="14">
        <f t="shared" si="138"/>
        <v>122.45483289670135</v>
      </c>
      <c r="BJ210" s="14">
        <f t="shared" si="139"/>
        <v>167.15526327108705</v>
      </c>
      <c r="BK210" s="5">
        <f t="shared" si="140"/>
        <v>1.4104665240627152</v>
      </c>
      <c r="BL210" s="5">
        <f t="shared" si="141"/>
        <v>0.2791176828272271</v>
      </c>
      <c r="BM210" s="5"/>
      <c r="BN210" s="5"/>
      <c r="BO210" s="29"/>
      <c r="BP210" s="5">
        <f t="shared" si="158"/>
        <v>126.16954913271645</v>
      </c>
      <c r="BQ210" s="5">
        <f t="shared" si="159"/>
        <v>166.80089737325886</v>
      </c>
      <c r="BR210" s="5">
        <f t="shared" si="142"/>
        <v>4.4867935059188149</v>
      </c>
      <c r="BS210" s="5">
        <f t="shared" si="143"/>
        <v>6.6527909249692277E-2</v>
      </c>
    </row>
    <row r="211" spans="1:71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8">
        <v>2807500</v>
      </c>
      <c r="H211" s="3">
        <v>44082</v>
      </c>
      <c r="I211" s="2">
        <v>209</v>
      </c>
      <c r="J211" s="1">
        <v>112.625694</v>
      </c>
      <c r="K211" s="1">
        <v>164.270004</v>
      </c>
      <c r="L211" s="5">
        <f t="shared" si="144"/>
        <v>120.98243596460541</v>
      </c>
      <c r="M211" s="5">
        <f t="shared" si="145"/>
        <v>166.75410058873621</v>
      </c>
      <c r="N211" s="5">
        <f t="shared" si="120"/>
        <v>7.4199249459056995</v>
      </c>
      <c r="O211" s="5">
        <f t="shared" si="121"/>
        <v>1.5122034018677004</v>
      </c>
      <c r="P211" s="1"/>
      <c r="Q211" s="1"/>
      <c r="R211" s="29"/>
      <c r="S211" s="5">
        <f t="shared" si="146"/>
        <v>122.03092909102389</v>
      </c>
      <c r="T211" s="5">
        <f t="shared" si="147"/>
        <v>167.0894641326862</v>
      </c>
      <c r="U211" s="5">
        <f t="shared" si="122"/>
        <v>8.3508787000450333</v>
      </c>
      <c r="V211" s="5">
        <f t="shared" si="123"/>
        <v>1.7163572557569322</v>
      </c>
      <c r="W211" s="5"/>
      <c r="X211" s="5"/>
      <c r="Y211" s="29"/>
      <c r="Z211" s="5">
        <f t="shared" si="148"/>
        <v>123.66868553801076</v>
      </c>
      <c r="AA211" s="5">
        <f t="shared" si="149"/>
        <v>167.40195679637733</v>
      </c>
      <c r="AB211" s="5">
        <f t="shared" si="124"/>
        <v>9.8050375059271708</v>
      </c>
      <c r="AC211" s="5">
        <f t="shared" si="125"/>
        <v>1.9065883728701523</v>
      </c>
      <c r="AD211" s="5"/>
      <c r="AE211" s="5"/>
      <c r="AF211" s="5">
        <f t="shared" si="150"/>
        <v>3.4424242658839588E-2</v>
      </c>
      <c r="AG211" s="5">
        <f t="shared" si="151"/>
        <v>0.55529197315719725</v>
      </c>
      <c r="AH211" s="14">
        <f t="shared" si="126"/>
        <v>123.70310978066961</v>
      </c>
      <c r="AI211" s="14">
        <f t="shared" si="127"/>
        <v>167.95724876953454</v>
      </c>
      <c r="AJ211" s="5">
        <f t="shared" si="128"/>
        <v>9.8356026828741321</v>
      </c>
      <c r="AK211" s="5">
        <f t="shared" si="129"/>
        <v>2.2446245082787875</v>
      </c>
      <c r="AL211" s="5"/>
      <c r="AM211" s="5"/>
      <c r="AN211" s="5"/>
      <c r="AO211" s="5">
        <f t="shared" si="152"/>
        <v>-0.64484665960871157</v>
      </c>
      <c r="AP211" s="5">
        <f t="shared" si="153"/>
        <v>0.35369058736865255</v>
      </c>
      <c r="AQ211" s="14">
        <f t="shared" si="130"/>
        <v>123.02383887840205</v>
      </c>
      <c r="AR211" s="14">
        <f t="shared" si="131"/>
        <v>167.75564738374598</v>
      </c>
      <c r="AS211" s="5">
        <f t="shared" si="132"/>
        <v>9.2324801820107325</v>
      </c>
      <c r="AT211" s="5">
        <f t="shared" si="133"/>
        <v>2.1218988852925214</v>
      </c>
      <c r="AU211" s="5"/>
      <c r="AV211" s="5"/>
      <c r="AW211" s="5"/>
      <c r="AX211" s="5">
        <f t="shared" si="154"/>
        <v>-1.7368499629399037</v>
      </c>
      <c r="AY211" s="5">
        <f t="shared" si="155"/>
        <v>-0.11399245034896521</v>
      </c>
      <c r="AZ211" s="14">
        <f t="shared" si="134"/>
        <v>121.93183557507086</v>
      </c>
      <c r="BA211" s="14">
        <f t="shared" si="135"/>
        <v>167.28796434602836</v>
      </c>
      <c r="BB211" s="5">
        <f t="shared" si="136"/>
        <v>8.2628938784349408</v>
      </c>
      <c r="BC211" s="5">
        <f t="shared" si="137"/>
        <v>1.8371950280273692</v>
      </c>
      <c r="BD211" s="5"/>
      <c r="BE211" s="5"/>
      <c r="BF211" s="5"/>
      <c r="BG211" s="5">
        <f t="shared" si="156"/>
        <v>-2.5687261545688447</v>
      </c>
      <c r="BH211" s="5">
        <f t="shared" si="157"/>
        <v>-0.61951249855681201</v>
      </c>
      <c r="BI211" s="14">
        <f t="shared" si="138"/>
        <v>121.09995938344191</v>
      </c>
      <c r="BJ211" s="14">
        <f t="shared" si="139"/>
        <v>166.78244429782052</v>
      </c>
      <c r="BK211" s="5">
        <f t="shared" si="140"/>
        <v>7.5242736204066514</v>
      </c>
      <c r="BL211" s="5">
        <f t="shared" si="141"/>
        <v>1.5294577443490647</v>
      </c>
      <c r="BM211" s="5"/>
      <c r="BN211" s="5"/>
      <c r="BO211" s="29"/>
      <c r="BP211" s="5">
        <f t="shared" si="158"/>
        <v>124.81507959953734</v>
      </c>
      <c r="BQ211" s="5">
        <f t="shared" si="159"/>
        <v>166.77317352994413</v>
      </c>
      <c r="BR211" s="5">
        <f t="shared" si="142"/>
        <v>10.822917192889703</v>
      </c>
      <c r="BS211" s="5">
        <f t="shared" si="143"/>
        <v>1.5238141285636853</v>
      </c>
    </row>
    <row r="212" spans="1:71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8">
        <v>2814900</v>
      </c>
      <c r="H212" s="3">
        <v>44083</v>
      </c>
      <c r="I212" s="2">
        <v>210</v>
      </c>
      <c r="J212" s="1">
        <v>117.117943</v>
      </c>
      <c r="K212" s="1">
        <v>165.75</v>
      </c>
      <c r="L212" s="5">
        <f t="shared" si="144"/>
        <v>113.87920529469081</v>
      </c>
      <c r="M212" s="5">
        <f t="shared" si="145"/>
        <v>164.64261848831043</v>
      </c>
      <c r="N212" s="5">
        <f t="shared" si="120"/>
        <v>2.7653642322843659</v>
      </c>
      <c r="O212" s="5">
        <f t="shared" si="121"/>
        <v>0.66810347613246901</v>
      </c>
      <c r="P212" s="1"/>
      <c r="Q212" s="1"/>
      <c r="R212" s="29"/>
      <c r="S212" s="5">
        <f t="shared" si="146"/>
        <v>115.91752628185836</v>
      </c>
      <c r="T212" s="5">
        <f t="shared" si="147"/>
        <v>165.25681504644018</v>
      </c>
      <c r="U212" s="5">
        <f t="shared" si="122"/>
        <v>1.0249639699884749</v>
      </c>
      <c r="V212" s="5">
        <f t="shared" si="123"/>
        <v>0.29754748329400843</v>
      </c>
      <c r="W212" s="5"/>
      <c r="X212" s="5"/>
      <c r="Y212" s="29"/>
      <c r="Z212" s="5">
        <f t="shared" si="148"/>
        <v>118.69933934590593</v>
      </c>
      <c r="AA212" s="5">
        <f t="shared" si="149"/>
        <v>165.99257803800754</v>
      </c>
      <c r="AB212" s="5">
        <f t="shared" si="124"/>
        <v>1.3502596659385742</v>
      </c>
      <c r="AC212" s="5">
        <f t="shared" si="125"/>
        <v>0.14635175747061033</v>
      </c>
      <c r="AD212" s="5"/>
      <c r="AE212" s="5"/>
      <c r="AF212" s="5">
        <f t="shared" si="150"/>
        <v>-0.71614132255571183</v>
      </c>
      <c r="AG212" s="5">
        <f t="shared" si="151"/>
        <v>0.26059136342814804</v>
      </c>
      <c r="AH212" s="14">
        <f t="shared" si="126"/>
        <v>117.98319802335021</v>
      </c>
      <c r="AI212" s="14">
        <f t="shared" si="127"/>
        <v>166.25316940143568</v>
      </c>
      <c r="AJ212" s="5">
        <f t="shared" si="128"/>
        <v>0.73878946401083512</v>
      </c>
      <c r="AK212" s="5">
        <f t="shared" si="129"/>
        <v>0.30357128291745672</v>
      </c>
      <c r="AL212" s="5"/>
      <c r="AM212" s="5"/>
      <c r="AN212" s="5"/>
      <c r="AO212" s="5">
        <f t="shared" si="152"/>
        <v>-1.7259715427327429</v>
      </c>
      <c r="AP212" s="5">
        <f t="shared" si="153"/>
        <v>-8.7076749065959969E-2</v>
      </c>
      <c r="AQ212" s="14">
        <f t="shared" si="130"/>
        <v>116.97336780317319</v>
      </c>
      <c r="AR212" s="14">
        <f t="shared" si="131"/>
        <v>165.90550128894157</v>
      </c>
      <c r="AS212" s="5">
        <f t="shared" si="132"/>
        <v>0.12344410525277666</v>
      </c>
      <c r="AT212" s="5">
        <f t="shared" si="133"/>
        <v>9.3816765575604824E-2</v>
      </c>
      <c r="AU212" s="5"/>
      <c r="AV212" s="5"/>
      <c r="AW212" s="5"/>
      <c r="AX212" s="5">
        <f t="shared" si="154"/>
        <v>-3.1914732660641238</v>
      </c>
      <c r="AY212" s="5">
        <f t="shared" si="155"/>
        <v>-0.69691628895833979</v>
      </c>
      <c r="AZ212" s="14">
        <f t="shared" si="134"/>
        <v>115.5078660798418</v>
      </c>
      <c r="BA212" s="14">
        <f t="shared" si="135"/>
        <v>165.2956617490492</v>
      </c>
      <c r="BB212" s="5">
        <f t="shared" si="136"/>
        <v>1.3747482912658333</v>
      </c>
      <c r="BC212" s="5">
        <f t="shared" si="137"/>
        <v>0.27411055864301531</v>
      </c>
      <c r="BD212" s="5"/>
      <c r="BE212" s="5"/>
      <c r="BF212" s="5"/>
      <c r="BG212" s="5">
        <f t="shared" si="156"/>
        <v>-4.6092531864744375</v>
      </c>
      <c r="BH212" s="5">
        <f t="shared" si="157"/>
        <v>-1.2908988193978497</v>
      </c>
      <c r="BI212" s="14">
        <f t="shared" si="138"/>
        <v>114.09008615943149</v>
      </c>
      <c r="BJ212" s="14">
        <f t="shared" si="139"/>
        <v>164.70167921860968</v>
      </c>
      <c r="BK212" s="5">
        <f t="shared" si="140"/>
        <v>2.5853056867370898</v>
      </c>
      <c r="BL212" s="5">
        <f t="shared" si="141"/>
        <v>0.63247105966233264</v>
      </c>
      <c r="BM212" s="5"/>
      <c r="BN212" s="5"/>
      <c r="BO212" s="29"/>
      <c r="BP212" s="5">
        <f t="shared" si="158"/>
        <v>121.76773319965301</v>
      </c>
      <c r="BQ212" s="5">
        <f t="shared" si="159"/>
        <v>166.14738114745811</v>
      </c>
      <c r="BR212" s="5">
        <f t="shared" si="142"/>
        <v>3.9701774813898605</v>
      </c>
      <c r="BS212" s="5">
        <f t="shared" si="143"/>
        <v>0.23974729861725824</v>
      </c>
    </row>
    <row r="213" spans="1:71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8">
        <v>2116700</v>
      </c>
      <c r="H213" s="3">
        <v>44084</v>
      </c>
      <c r="I213" s="2">
        <v>211</v>
      </c>
      <c r="J213" s="1">
        <v>113.29454</v>
      </c>
      <c r="K213" s="1">
        <v>164.270004</v>
      </c>
      <c r="L213" s="5">
        <f t="shared" si="144"/>
        <v>116.63213234420363</v>
      </c>
      <c r="M213" s="5">
        <f t="shared" si="145"/>
        <v>165.58389277324656</v>
      </c>
      <c r="N213" s="5">
        <f t="shared" si="120"/>
        <v>2.9459428002475923</v>
      </c>
      <c r="O213" s="5">
        <f t="shared" si="121"/>
        <v>0.79983487018516208</v>
      </c>
      <c r="P213" s="1"/>
      <c r="Q213" s="1"/>
      <c r="R213" s="29"/>
      <c r="S213" s="5">
        <f t="shared" si="146"/>
        <v>116.69779714865041</v>
      </c>
      <c r="T213" s="5">
        <f t="shared" si="147"/>
        <v>165.57738526625405</v>
      </c>
      <c r="U213" s="5">
        <f t="shared" si="122"/>
        <v>3.0039021727352537</v>
      </c>
      <c r="V213" s="5">
        <f t="shared" si="123"/>
        <v>0.79587340014556451</v>
      </c>
      <c r="W213" s="5"/>
      <c r="X213" s="5"/>
      <c r="Y213" s="29"/>
      <c r="Z213" s="5">
        <f t="shared" si="148"/>
        <v>117.98771099024827</v>
      </c>
      <c r="AA213" s="5">
        <f t="shared" si="149"/>
        <v>165.88341792090415</v>
      </c>
      <c r="AB213" s="5">
        <f t="shared" si="124"/>
        <v>4.1424511633555126</v>
      </c>
      <c r="AC213" s="5">
        <f t="shared" si="125"/>
        <v>0.98217196178077071</v>
      </c>
      <c r="AD213" s="5"/>
      <c r="AE213" s="5"/>
      <c r="AF213" s="5">
        <f t="shared" si="150"/>
        <v>-0.71546437752100278</v>
      </c>
      <c r="AG213" s="5">
        <f t="shared" si="151"/>
        <v>0.20512864134841793</v>
      </c>
      <c r="AH213" s="14">
        <f t="shared" si="126"/>
        <v>117.27224661272727</v>
      </c>
      <c r="AI213" s="14">
        <f t="shared" si="127"/>
        <v>166.08854656225256</v>
      </c>
      <c r="AJ213" s="5">
        <f t="shared" si="128"/>
        <v>3.5109429039804345</v>
      </c>
      <c r="AK213" s="5">
        <f t="shared" si="129"/>
        <v>1.1070448152254018</v>
      </c>
      <c r="AL213" s="5"/>
      <c r="AM213" s="5"/>
      <c r="AN213" s="5"/>
      <c r="AO213" s="5">
        <f t="shared" si="152"/>
        <v>-1.4723857459639702</v>
      </c>
      <c r="AP213" s="5">
        <f t="shared" si="153"/>
        <v>-9.2597591075316427E-2</v>
      </c>
      <c r="AQ213" s="14">
        <f t="shared" si="130"/>
        <v>116.5153252442843</v>
      </c>
      <c r="AR213" s="14">
        <f t="shared" si="131"/>
        <v>165.79082032982885</v>
      </c>
      <c r="AS213" s="5">
        <f t="shared" si="132"/>
        <v>2.8428424214302828</v>
      </c>
      <c r="AT213" s="5">
        <f t="shared" si="133"/>
        <v>0.92580282023299076</v>
      </c>
      <c r="AU213" s="5"/>
      <c r="AV213" s="5"/>
      <c r="AW213" s="5"/>
      <c r="AX213" s="5">
        <f t="shared" si="154"/>
        <v>-2.0755430563812114</v>
      </c>
      <c r="AY213" s="5">
        <f t="shared" si="155"/>
        <v>-0.4324260116236105</v>
      </c>
      <c r="AZ213" s="14">
        <f t="shared" si="134"/>
        <v>115.91216793386707</v>
      </c>
      <c r="BA213" s="14">
        <f t="shared" si="135"/>
        <v>165.45099190928053</v>
      </c>
      <c r="BB213" s="5">
        <f t="shared" si="136"/>
        <v>2.3104625640980316</v>
      </c>
      <c r="BC213" s="5">
        <f t="shared" si="137"/>
        <v>0.71893095545339603</v>
      </c>
      <c r="BD213" s="5"/>
      <c r="BE213" s="5"/>
      <c r="BF213" s="5"/>
      <c r="BG213" s="5">
        <f t="shared" si="156"/>
        <v>-1.2962720802801697</v>
      </c>
      <c r="BH213" s="5">
        <f t="shared" si="157"/>
        <v>-0.2864209224475554</v>
      </c>
      <c r="BI213" s="14">
        <f t="shared" si="138"/>
        <v>116.6914389099681</v>
      </c>
      <c r="BJ213" s="14">
        <f t="shared" si="139"/>
        <v>165.5969969984566</v>
      </c>
      <c r="BK213" s="5">
        <f t="shared" si="140"/>
        <v>2.9982900411335809</v>
      </c>
      <c r="BL213" s="5">
        <f t="shared" si="141"/>
        <v>0.80781211794248398</v>
      </c>
      <c r="BM213" s="5"/>
      <c r="BN213" s="5"/>
      <c r="BO213" s="29"/>
      <c r="BP213" s="5">
        <f t="shared" si="158"/>
        <v>120.60528564973976</v>
      </c>
      <c r="BQ213" s="5">
        <f t="shared" si="159"/>
        <v>166.04803586059359</v>
      </c>
      <c r="BR213" s="5">
        <f t="shared" si="142"/>
        <v>6.452866704555893</v>
      </c>
      <c r="BS213" s="5">
        <f t="shared" si="143"/>
        <v>1.0823837689768281</v>
      </c>
    </row>
    <row r="214" spans="1:71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8">
        <v>2134000</v>
      </c>
      <c r="H214" s="3">
        <v>44085</v>
      </c>
      <c r="I214" s="2">
        <v>212</v>
      </c>
      <c r="J214" s="1">
        <v>111.807106</v>
      </c>
      <c r="K214" s="1">
        <v>166.449997</v>
      </c>
      <c r="L214" s="5">
        <f t="shared" si="144"/>
        <v>113.79517885163054</v>
      </c>
      <c r="M214" s="5">
        <f t="shared" si="145"/>
        <v>164.46708731598699</v>
      </c>
      <c r="N214" s="5">
        <f t="shared" si="120"/>
        <v>1.7781274578652755</v>
      </c>
      <c r="O214" s="5">
        <f t="shared" si="121"/>
        <v>1.1912945147202429</v>
      </c>
      <c r="P214" s="1"/>
      <c r="Q214" s="1"/>
      <c r="R214" s="29"/>
      <c r="S214" s="5">
        <f t="shared" si="146"/>
        <v>114.48568000202764</v>
      </c>
      <c r="T214" s="5">
        <f t="shared" si="147"/>
        <v>164.72758744318892</v>
      </c>
      <c r="U214" s="5">
        <f t="shared" si="122"/>
        <v>2.3957099846834695</v>
      </c>
      <c r="V214" s="5">
        <f t="shared" si="123"/>
        <v>1.0347909809881659</v>
      </c>
      <c r="W214" s="5"/>
      <c r="X214" s="5"/>
      <c r="Y214" s="29"/>
      <c r="Z214" s="5">
        <f t="shared" si="148"/>
        <v>115.87578404463656</v>
      </c>
      <c r="AA214" s="5">
        <f t="shared" si="149"/>
        <v>165.15738165649731</v>
      </c>
      <c r="AB214" s="5">
        <f t="shared" si="124"/>
        <v>3.6390156137630068</v>
      </c>
      <c r="AC214" s="5">
        <f t="shared" si="125"/>
        <v>0.77657877248426088</v>
      </c>
      <c r="AD214" s="5"/>
      <c r="AE214" s="5"/>
      <c r="AF214" s="5">
        <f t="shared" si="150"/>
        <v>-0.92493376273460937</v>
      </c>
      <c r="AG214" s="5">
        <f t="shared" si="151"/>
        <v>6.545390548512868E-2</v>
      </c>
      <c r="AH214" s="14">
        <f t="shared" si="126"/>
        <v>114.95085028190195</v>
      </c>
      <c r="AI214" s="14">
        <f t="shared" si="127"/>
        <v>165.22283556198244</v>
      </c>
      <c r="AJ214" s="5">
        <f t="shared" si="128"/>
        <v>2.8117571363504794</v>
      </c>
      <c r="AK214" s="5">
        <f t="shared" si="129"/>
        <v>0.73725530798150785</v>
      </c>
      <c r="AL214" s="5"/>
      <c r="AM214" s="5"/>
      <c r="AN214" s="5"/>
      <c r="AO214" s="5">
        <f t="shared" si="152"/>
        <v>-1.632271045875906</v>
      </c>
      <c r="AP214" s="5">
        <f t="shared" si="153"/>
        <v>-0.25095725940819824</v>
      </c>
      <c r="AQ214" s="14">
        <f t="shared" si="130"/>
        <v>114.24351299876065</v>
      </c>
      <c r="AR214" s="14">
        <f t="shared" si="131"/>
        <v>164.9064243970891</v>
      </c>
      <c r="AS214" s="5">
        <f t="shared" si="132"/>
        <v>2.179116413907221</v>
      </c>
      <c r="AT214" s="5">
        <f t="shared" si="133"/>
        <v>0.92734913231082794</v>
      </c>
      <c r="AU214" s="5"/>
      <c r="AV214" s="5"/>
      <c r="AW214" s="5"/>
      <c r="AX214" s="5">
        <f t="shared" si="154"/>
        <v>-2.0919158065349377</v>
      </c>
      <c r="AY214" s="5">
        <f t="shared" si="155"/>
        <v>-0.56455062537606548</v>
      </c>
      <c r="AZ214" s="14">
        <f t="shared" si="134"/>
        <v>113.78386823810162</v>
      </c>
      <c r="BA214" s="14">
        <f t="shared" si="135"/>
        <v>164.59283103112125</v>
      </c>
      <c r="BB214" s="5">
        <f t="shared" si="136"/>
        <v>1.7680112730058624</v>
      </c>
      <c r="BC214" s="5">
        <f t="shared" si="137"/>
        <v>1.1157500765102124</v>
      </c>
      <c r="BD214" s="5"/>
      <c r="BE214" s="5"/>
      <c r="BF214" s="5"/>
      <c r="BG214" s="5">
        <f t="shared" si="156"/>
        <v>-1.9895787158119822</v>
      </c>
      <c r="BH214" s="5">
        <f t="shared" si="157"/>
        <v>-0.66009396311295032</v>
      </c>
      <c r="BI214" s="14">
        <f t="shared" si="138"/>
        <v>113.88620532882457</v>
      </c>
      <c r="BJ214" s="14">
        <f t="shared" si="139"/>
        <v>164.49728769338435</v>
      </c>
      <c r="BK214" s="5">
        <f t="shared" si="140"/>
        <v>1.8595413146858204</v>
      </c>
      <c r="BL214" s="5">
        <f t="shared" si="141"/>
        <v>1.1731507009973965</v>
      </c>
      <c r="BM214" s="5"/>
      <c r="BN214" s="5"/>
      <c r="BO214" s="29"/>
      <c r="BP214" s="5">
        <f t="shared" si="158"/>
        <v>118.77759923730481</v>
      </c>
      <c r="BQ214" s="5">
        <f t="shared" si="159"/>
        <v>165.60352789544518</v>
      </c>
      <c r="BR214" s="5">
        <f t="shared" si="142"/>
        <v>6.2343919690621519</v>
      </c>
      <c r="BS214" s="5">
        <f t="shared" si="143"/>
        <v>0.50854257723706275</v>
      </c>
    </row>
    <row r="215" spans="1:71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8">
        <v>1851200</v>
      </c>
      <c r="H215" s="3">
        <v>44088</v>
      </c>
      <c r="I215" s="2">
        <v>213</v>
      </c>
      <c r="J215" s="1">
        <v>115.161316</v>
      </c>
      <c r="K215" s="1">
        <v>168.470001</v>
      </c>
      <c r="L215" s="5">
        <f t="shared" si="144"/>
        <v>112.10531692774458</v>
      </c>
      <c r="M215" s="5">
        <f t="shared" si="145"/>
        <v>166.15256054739802</v>
      </c>
      <c r="N215" s="5">
        <f t="shared" si="120"/>
        <v>2.6536680704963613</v>
      </c>
      <c r="O215" s="5">
        <f t="shared" si="121"/>
        <v>1.3755804824871887</v>
      </c>
      <c r="P215" s="1"/>
      <c r="Q215" s="1"/>
      <c r="R215" s="29"/>
      <c r="S215" s="5">
        <f t="shared" si="146"/>
        <v>112.74460690070967</v>
      </c>
      <c r="T215" s="5">
        <f t="shared" si="147"/>
        <v>165.84715365511613</v>
      </c>
      <c r="U215" s="5">
        <f t="shared" si="122"/>
        <v>2.0985424474398418</v>
      </c>
      <c r="V215" s="5">
        <f t="shared" si="123"/>
        <v>1.5568631384313139</v>
      </c>
      <c r="W215" s="5"/>
      <c r="X215" s="5"/>
      <c r="Y215" s="29"/>
      <c r="Z215" s="5">
        <f t="shared" si="148"/>
        <v>114.04487892455012</v>
      </c>
      <c r="AA215" s="5">
        <f t="shared" si="149"/>
        <v>165.73905856107353</v>
      </c>
      <c r="AB215" s="5">
        <f t="shared" si="124"/>
        <v>0.9694549473973364</v>
      </c>
      <c r="AC215" s="5">
        <f t="shared" si="125"/>
        <v>1.6210259528202071</v>
      </c>
      <c r="AD215" s="5"/>
      <c r="AE215" s="5"/>
      <c r="AF215" s="5">
        <f t="shared" si="150"/>
        <v>-1.0608294663373843</v>
      </c>
      <c r="AG215" s="5">
        <f t="shared" si="151"/>
        <v>0.14288735534879343</v>
      </c>
      <c r="AH215" s="14">
        <f t="shared" si="126"/>
        <v>112.98404945821274</v>
      </c>
      <c r="AI215" s="14">
        <f t="shared" si="127"/>
        <v>165.88194591642232</v>
      </c>
      <c r="AJ215" s="5">
        <f t="shared" si="128"/>
        <v>1.8906231861637128</v>
      </c>
      <c r="AK215" s="5">
        <f t="shared" si="129"/>
        <v>1.5362112353627111</v>
      </c>
      <c r="AL215" s="5"/>
      <c r="AM215" s="5"/>
      <c r="AN215" s="5"/>
      <c r="AO215" s="5">
        <f t="shared" si="152"/>
        <v>-1.6819295644285399</v>
      </c>
      <c r="AP215" s="5">
        <f t="shared" si="153"/>
        <v>-4.2798718412091902E-2</v>
      </c>
      <c r="AQ215" s="14">
        <f t="shared" si="130"/>
        <v>112.36294936012158</v>
      </c>
      <c r="AR215" s="14">
        <f t="shared" si="131"/>
        <v>165.69625984266145</v>
      </c>
      <c r="AS215" s="5">
        <f t="shared" si="132"/>
        <v>2.4299536832997148</v>
      </c>
      <c r="AT215" s="5">
        <f t="shared" si="133"/>
        <v>1.6464303085856506</v>
      </c>
      <c r="AU215" s="5"/>
      <c r="AV215" s="5"/>
      <c r="AW215" s="5"/>
      <c r="AX215" s="5">
        <f t="shared" si="154"/>
        <v>-1.9744609976331144</v>
      </c>
      <c r="AY215" s="5">
        <f t="shared" si="155"/>
        <v>-4.8748236897533825E-2</v>
      </c>
      <c r="AZ215" s="14">
        <f t="shared" si="134"/>
        <v>112.070417926917</v>
      </c>
      <c r="BA215" s="14">
        <f t="shared" si="135"/>
        <v>165.69031032417601</v>
      </c>
      <c r="BB215" s="5">
        <f t="shared" si="136"/>
        <v>2.6839725182395422</v>
      </c>
      <c r="BC215" s="5">
        <f t="shared" si="137"/>
        <v>1.649961808823154</v>
      </c>
      <c r="BD215" s="5"/>
      <c r="BE215" s="5"/>
      <c r="BF215" s="5"/>
      <c r="BG215" s="5">
        <f t="shared" si="156"/>
        <v>-1.8547061594452727</v>
      </c>
      <c r="BH215" s="5">
        <f t="shared" si="157"/>
        <v>0.39541127442285051</v>
      </c>
      <c r="BI215" s="14">
        <f t="shared" si="138"/>
        <v>112.19017276510485</v>
      </c>
      <c r="BJ215" s="14">
        <f t="shared" si="139"/>
        <v>166.13446983549639</v>
      </c>
      <c r="BK215" s="5">
        <f t="shared" si="140"/>
        <v>2.5799837463607589</v>
      </c>
      <c r="BL215" s="5">
        <f t="shared" si="141"/>
        <v>1.3863187218142219</v>
      </c>
      <c r="BM215" s="5"/>
      <c r="BN215" s="5"/>
      <c r="BO215" s="29"/>
      <c r="BP215" s="5">
        <f t="shared" si="158"/>
        <v>117.03497592797862</v>
      </c>
      <c r="BQ215" s="5">
        <f t="shared" si="159"/>
        <v>165.81514517158388</v>
      </c>
      <c r="BR215" s="5">
        <f t="shared" si="142"/>
        <v>1.6269872497624305</v>
      </c>
      <c r="BS215" s="5">
        <f t="shared" si="143"/>
        <v>1.5758626536816589</v>
      </c>
    </row>
    <row r="216" spans="1:71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8">
        <v>3152000</v>
      </c>
      <c r="H216" s="3">
        <v>44089</v>
      </c>
      <c r="I216" s="2">
        <v>214</v>
      </c>
      <c r="J216" s="1">
        <v>115.34101099999999</v>
      </c>
      <c r="K216" s="1">
        <v>168.300003</v>
      </c>
      <c r="L216" s="5">
        <f t="shared" si="144"/>
        <v>114.70291613916169</v>
      </c>
      <c r="M216" s="5">
        <f t="shared" si="145"/>
        <v>168.1223849321097</v>
      </c>
      <c r="N216" s="5">
        <f t="shared" si="120"/>
        <v>0.5532246122225406</v>
      </c>
      <c r="O216" s="5">
        <f t="shared" si="121"/>
        <v>0.1055365803471242</v>
      </c>
      <c r="P216" s="1"/>
      <c r="Q216" s="1"/>
      <c r="R216" s="29"/>
      <c r="S216" s="5">
        <f t="shared" si="146"/>
        <v>114.31546781524838</v>
      </c>
      <c r="T216" s="5">
        <f t="shared" si="147"/>
        <v>167.55200442929063</v>
      </c>
      <c r="U216" s="5">
        <f t="shared" si="122"/>
        <v>0.88914010364588547</v>
      </c>
      <c r="V216" s="5">
        <f t="shared" si="123"/>
        <v>0.4444435872703878</v>
      </c>
      <c r="W216" s="5"/>
      <c r="X216" s="5"/>
      <c r="Y216" s="29"/>
      <c r="Z216" s="5">
        <f t="shared" si="148"/>
        <v>114.54727560850257</v>
      </c>
      <c r="AA216" s="5">
        <f t="shared" si="149"/>
        <v>166.96798265859044</v>
      </c>
      <c r="AB216" s="5">
        <f t="shared" si="124"/>
        <v>0.68816406637654759</v>
      </c>
      <c r="AC216" s="5">
        <f t="shared" si="125"/>
        <v>0.79145592255845665</v>
      </c>
      <c r="AD216" s="5"/>
      <c r="AE216" s="5"/>
      <c r="AF216" s="5">
        <f t="shared" si="150"/>
        <v>-0.82634554379390845</v>
      </c>
      <c r="AG216" s="5">
        <f t="shared" si="151"/>
        <v>0.30579286667401084</v>
      </c>
      <c r="AH216" s="14">
        <f t="shared" si="126"/>
        <v>113.72093006470867</v>
      </c>
      <c r="AI216" s="14">
        <f t="shared" si="127"/>
        <v>167.27377552526445</v>
      </c>
      <c r="AJ216" s="5">
        <f t="shared" si="128"/>
        <v>1.4046009491726468</v>
      </c>
      <c r="AK216" s="5">
        <f t="shared" si="129"/>
        <v>0.60976081785069791</v>
      </c>
      <c r="AL216" s="5"/>
      <c r="AM216" s="5"/>
      <c r="AN216" s="5"/>
      <c r="AO216" s="5">
        <f t="shared" si="152"/>
        <v>-1.1358480023332913</v>
      </c>
      <c r="AP216" s="5">
        <f t="shared" si="153"/>
        <v>0.27513198557015839</v>
      </c>
      <c r="AQ216" s="14">
        <f t="shared" si="130"/>
        <v>113.41142760616928</v>
      </c>
      <c r="AR216" s="14">
        <f t="shared" si="131"/>
        <v>167.24311464416061</v>
      </c>
      <c r="AS216" s="5">
        <f t="shared" si="132"/>
        <v>1.672937818995458</v>
      </c>
      <c r="AT216" s="5">
        <f t="shared" si="133"/>
        <v>0.62797880986335486</v>
      </c>
      <c r="AU216" s="5"/>
      <c r="AV216" s="5"/>
      <c r="AW216" s="5"/>
      <c r="AX216" s="5">
        <f t="shared" si="154"/>
        <v>-0.85987504091960842</v>
      </c>
      <c r="AY216" s="5">
        <f t="shared" si="155"/>
        <v>0.52620431358896569</v>
      </c>
      <c r="AZ216" s="14">
        <f t="shared" si="134"/>
        <v>113.68740056758297</v>
      </c>
      <c r="BA216" s="14">
        <f t="shared" si="135"/>
        <v>167.49418697217942</v>
      </c>
      <c r="BB216" s="5">
        <f t="shared" si="136"/>
        <v>1.4336708323260885</v>
      </c>
      <c r="BC216" s="5">
        <f t="shared" si="137"/>
        <v>0.4787973936165546</v>
      </c>
      <c r="BD216" s="5"/>
      <c r="BE216" s="5"/>
      <c r="BF216" s="5"/>
      <c r="BG216" s="5">
        <f t="shared" si="156"/>
        <v>0.14883125744279557</v>
      </c>
      <c r="BH216" s="5">
        <f t="shared" si="157"/>
        <v>1.1038971740528003</v>
      </c>
      <c r="BI216" s="14">
        <f t="shared" si="138"/>
        <v>114.69610686594537</v>
      </c>
      <c r="BJ216" s="14">
        <f t="shared" si="139"/>
        <v>168.07187983264325</v>
      </c>
      <c r="BK216" s="5">
        <f t="shared" si="140"/>
        <v>0.55912821334176388</v>
      </c>
      <c r="BL216" s="5">
        <f t="shared" si="141"/>
        <v>0.13554555156885889</v>
      </c>
      <c r="BM216" s="5"/>
      <c r="BN216" s="5"/>
      <c r="BO216" s="29"/>
      <c r="BP216" s="5">
        <f t="shared" si="158"/>
        <v>116.56656094598397</v>
      </c>
      <c r="BQ216" s="5">
        <f t="shared" si="159"/>
        <v>166.4788591286879</v>
      </c>
      <c r="BR216" s="5">
        <f t="shared" si="142"/>
        <v>1.062544827168171</v>
      </c>
      <c r="BS216" s="5">
        <f t="shared" si="143"/>
        <v>1.0820819006830931</v>
      </c>
    </row>
    <row r="217" spans="1:71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8">
        <v>2661400</v>
      </c>
      <c r="H217" s="3">
        <v>44090</v>
      </c>
      <c r="I217" s="2">
        <v>215</v>
      </c>
      <c r="J217" s="1">
        <v>111.936882</v>
      </c>
      <c r="K217" s="1">
        <v>170</v>
      </c>
      <c r="L217" s="5">
        <f t="shared" si="144"/>
        <v>115.24529677087423</v>
      </c>
      <c r="M217" s="5">
        <f t="shared" si="145"/>
        <v>168.27336028981648</v>
      </c>
      <c r="N217" s="5">
        <f t="shared" si="120"/>
        <v>2.9556074028167378</v>
      </c>
      <c r="O217" s="5">
        <f t="shared" si="121"/>
        <v>1.0156704177550115</v>
      </c>
      <c r="P217" s="1"/>
      <c r="Q217" s="1"/>
      <c r="R217" s="29"/>
      <c r="S217" s="5">
        <f t="shared" si="146"/>
        <v>114.98207088533692</v>
      </c>
      <c r="T217" s="5">
        <f t="shared" si="147"/>
        <v>168.03820350025171</v>
      </c>
      <c r="U217" s="5">
        <f t="shared" si="122"/>
        <v>2.7204517679319733</v>
      </c>
      <c r="V217" s="5">
        <f t="shared" si="123"/>
        <v>1.1539979410284051</v>
      </c>
      <c r="W217" s="5"/>
      <c r="X217" s="5"/>
      <c r="Y217" s="29"/>
      <c r="Z217" s="5">
        <f t="shared" si="148"/>
        <v>114.90445653467643</v>
      </c>
      <c r="AA217" s="5">
        <f t="shared" si="149"/>
        <v>167.56739181222474</v>
      </c>
      <c r="AB217" s="5">
        <f t="shared" si="124"/>
        <v>2.6511141651028214</v>
      </c>
      <c r="AC217" s="5">
        <f t="shared" si="125"/>
        <v>1.4309459928089756</v>
      </c>
      <c r="AD217" s="5"/>
      <c r="AE217" s="5"/>
      <c r="AF217" s="5">
        <f t="shared" si="150"/>
        <v>-0.64881657329874409</v>
      </c>
      <c r="AG217" s="5">
        <f t="shared" si="151"/>
        <v>0.34983530971805388</v>
      </c>
      <c r="AH217" s="14">
        <f t="shared" si="126"/>
        <v>114.25563996137768</v>
      </c>
      <c r="AI217" s="14">
        <f t="shared" si="127"/>
        <v>167.9172271219428</v>
      </c>
      <c r="AJ217" s="5">
        <f t="shared" si="128"/>
        <v>2.0714870022712306</v>
      </c>
      <c r="AK217" s="5">
        <f t="shared" si="129"/>
        <v>1.2251605165042347</v>
      </c>
      <c r="AL217" s="5"/>
      <c r="AM217" s="5"/>
      <c r="AN217" s="5"/>
      <c r="AO217" s="5">
        <f t="shared" si="152"/>
        <v>-0.76259077020650512</v>
      </c>
      <c r="AP217" s="5">
        <f t="shared" si="153"/>
        <v>0.35620127758619324</v>
      </c>
      <c r="AQ217" s="14">
        <f t="shared" si="130"/>
        <v>114.14186576446993</v>
      </c>
      <c r="AR217" s="14">
        <f t="shared" si="131"/>
        <v>167.92359308981094</v>
      </c>
      <c r="AS217" s="5">
        <f t="shared" si="132"/>
        <v>1.969845617523927</v>
      </c>
      <c r="AT217" s="5">
        <f t="shared" si="133"/>
        <v>1.2214158295229789</v>
      </c>
      <c r="AU217" s="5"/>
      <c r="AV217" s="5"/>
      <c r="AW217" s="5"/>
      <c r="AX217" s="5">
        <f t="shared" si="154"/>
        <v>-0.31219985572755049</v>
      </c>
      <c r="AY217" s="5">
        <f t="shared" si="155"/>
        <v>0.55914649160936514</v>
      </c>
      <c r="AZ217" s="14">
        <f t="shared" si="134"/>
        <v>114.59225667894887</v>
      </c>
      <c r="BA217" s="14">
        <f t="shared" si="135"/>
        <v>168.12653830383411</v>
      </c>
      <c r="BB217" s="5">
        <f t="shared" si="136"/>
        <v>2.3722071148532384</v>
      </c>
      <c r="BC217" s="5">
        <f t="shared" si="137"/>
        <v>1.1020362918622884</v>
      </c>
      <c r="BD217" s="5"/>
      <c r="BE217" s="5"/>
      <c r="BF217" s="5"/>
      <c r="BG217" s="5">
        <f t="shared" si="156"/>
        <v>0.32592847586419493</v>
      </c>
      <c r="BH217" s="5">
        <f t="shared" si="157"/>
        <v>0.67508235669707317</v>
      </c>
      <c r="BI217" s="14">
        <f t="shared" si="138"/>
        <v>115.23038501054062</v>
      </c>
      <c r="BJ217" s="14">
        <f t="shared" si="139"/>
        <v>168.2424741689218</v>
      </c>
      <c r="BK217" s="5">
        <f t="shared" si="140"/>
        <v>2.9422858236667864</v>
      </c>
      <c r="BL217" s="5">
        <f t="shared" si="141"/>
        <v>1.0338387241636458</v>
      </c>
      <c r="BM217" s="5"/>
      <c r="BN217" s="5"/>
      <c r="BO217" s="29"/>
      <c r="BP217" s="5">
        <f t="shared" si="158"/>
        <v>116.26017345948797</v>
      </c>
      <c r="BQ217" s="5">
        <f t="shared" si="159"/>
        <v>166.93414509651592</v>
      </c>
      <c r="BR217" s="5">
        <f t="shared" si="142"/>
        <v>3.8622582496875122</v>
      </c>
      <c r="BS217" s="5">
        <f t="shared" si="143"/>
        <v>1.8034440608729885</v>
      </c>
    </row>
    <row r="218" spans="1:71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8">
        <v>4908000</v>
      </c>
      <c r="H218" s="3">
        <v>44091</v>
      </c>
      <c r="I218" s="2">
        <v>216</v>
      </c>
      <c r="J218" s="1">
        <v>110.149963</v>
      </c>
      <c r="K218" s="1">
        <v>170.33999600000001</v>
      </c>
      <c r="L218" s="5">
        <f t="shared" si="144"/>
        <v>112.43314421563113</v>
      </c>
      <c r="M218" s="5">
        <f t="shared" si="145"/>
        <v>169.74100404347246</v>
      </c>
      <c r="N218" s="5">
        <f t="shared" si="120"/>
        <v>2.0727934476302381</v>
      </c>
      <c r="O218" s="5">
        <f t="shared" si="121"/>
        <v>0.35164492813981024</v>
      </c>
      <c r="P218" s="1"/>
      <c r="Q218" s="1"/>
      <c r="R218" s="29"/>
      <c r="S218" s="5">
        <f t="shared" si="146"/>
        <v>113.00269810986791</v>
      </c>
      <c r="T218" s="5">
        <f t="shared" si="147"/>
        <v>169.3133712250881</v>
      </c>
      <c r="U218" s="5">
        <f t="shared" si="122"/>
        <v>2.589864791754771</v>
      </c>
      <c r="V218" s="5">
        <f t="shared" si="123"/>
        <v>0.6026915574847781</v>
      </c>
      <c r="W218" s="5"/>
      <c r="X218" s="5"/>
      <c r="Y218" s="29"/>
      <c r="Z218" s="5">
        <f t="shared" si="148"/>
        <v>113.56904799407204</v>
      </c>
      <c r="AA218" s="5">
        <f t="shared" si="149"/>
        <v>168.66206549672361</v>
      </c>
      <c r="AB218" s="5">
        <f t="shared" si="124"/>
        <v>3.104027365013311</v>
      </c>
      <c r="AC218" s="5">
        <f t="shared" si="125"/>
        <v>0.98504787054028098</v>
      </c>
      <c r="AD218" s="5"/>
      <c r="AE218" s="5"/>
      <c r="AF218" s="5">
        <f t="shared" si="150"/>
        <v>-0.75180536839459111</v>
      </c>
      <c r="AG218" s="5">
        <f t="shared" si="151"/>
        <v>0.46156106593517654</v>
      </c>
      <c r="AH218" s="14">
        <f t="shared" si="126"/>
        <v>112.81724262567745</v>
      </c>
      <c r="AI218" s="14">
        <f t="shared" si="127"/>
        <v>169.12362656265879</v>
      </c>
      <c r="AJ218" s="5">
        <f t="shared" si="128"/>
        <v>2.4214984308959338</v>
      </c>
      <c r="AK218" s="5">
        <f t="shared" si="129"/>
        <v>0.71408328396416554</v>
      </c>
      <c r="AL218" s="5"/>
      <c r="AM218" s="5"/>
      <c r="AN218" s="5"/>
      <c r="AO218" s="5">
        <f t="shared" si="152"/>
        <v>-0.90579521280597652</v>
      </c>
      <c r="AP218" s="5">
        <f t="shared" si="153"/>
        <v>0.54081937931436297</v>
      </c>
      <c r="AQ218" s="14">
        <f t="shared" si="130"/>
        <v>112.66325278126607</v>
      </c>
      <c r="AR218" s="14">
        <f t="shared" si="131"/>
        <v>169.20288487603798</v>
      </c>
      <c r="AS218" s="5">
        <f t="shared" si="132"/>
        <v>2.2816982528319754</v>
      </c>
      <c r="AT218" s="5">
        <f t="shared" si="133"/>
        <v>0.66755380454630808</v>
      </c>
      <c r="AU218" s="5"/>
      <c r="AV218" s="5"/>
      <c r="AW218" s="5"/>
      <c r="AX218" s="5">
        <f t="shared" si="154"/>
        <v>-0.77264376392212863</v>
      </c>
      <c r="AY218" s="5">
        <f t="shared" si="155"/>
        <v>0.80013372840964325</v>
      </c>
      <c r="AZ218" s="14">
        <f t="shared" si="134"/>
        <v>112.7964042301499</v>
      </c>
      <c r="BA218" s="14">
        <f t="shared" si="135"/>
        <v>169.46219922513325</v>
      </c>
      <c r="BB218" s="5">
        <f t="shared" si="136"/>
        <v>2.4025802261503291</v>
      </c>
      <c r="BC218" s="5">
        <f t="shared" si="137"/>
        <v>0.51532041533379291</v>
      </c>
      <c r="BD218" s="5"/>
      <c r="BE218" s="5"/>
      <c r="BF218" s="5"/>
      <c r="BG218" s="5">
        <f t="shared" si="156"/>
        <v>-1.0862079881341029</v>
      </c>
      <c r="BH218" s="5">
        <f t="shared" si="157"/>
        <v>1.0317349853286022</v>
      </c>
      <c r="BI218" s="14">
        <f t="shared" si="138"/>
        <v>112.48284000593793</v>
      </c>
      <c r="BJ218" s="14">
        <f t="shared" si="139"/>
        <v>169.69380048205221</v>
      </c>
      <c r="BK218" s="5">
        <f t="shared" si="140"/>
        <v>2.1179099315157561</v>
      </c>
      <c r="BL218" s="5">
        <f t="shared" si="141"/>
        <v>0.37935630686982197</v>
      </c>
      <c r="BM218" s="5"/>
      <c r="BN218" s="5"/>
      <c r="BO218" s="29"/>
      <c r="BP218" s="5">
        <f t="shared" si="158"/>
        <v>115.17935059461598</v>
      </c>
      <c r="BQ218" s="5">
        <f t="shared" si="159"/>
        <v>167.70060882238693</v>
      </c>
      <c r="BR218" s="5">
        <f t="shared" si="142"/>
        <v>4.565945786669019</v>
      </c>
      <c r="BS218" s="5">
        <f t="shared" si="143"/>
        <v>1.5494817656406943</v>
      </c>
    </row>
    <row r="219" spans="1:71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8">
        <v>4459600</v>
      </c>
      <c r="H219" s="3">
        <v>44092</v>
      </c>
      <c r="I219" s="2">
        <v>217</v>
      </c>
      <c r="J219" s="1">
        <v>106.655991</v>
      </c>
      <c r="K219" s="1">
        <v>168.699997</v>
      </c>
      <c r="L219" s="5">
        <f t="shared" si="144"/>
        <v>110.49244018234467</v>
      </c>
      <c r="M219" s="5">
        <f t="shared" si="145"/>
        <v>170.25014720652089</v>
      </c>
      <c r="N219" s="5">
        <f t="shared" si="120"/>
        <v>3.5970311150591301</v>
      </c>
      <c r="O219" s="5">
        <f t="shared" si="121"/>
        <v>0.91887980680930115</v>
      </c>
      <c r="P219" s="1"/>
      <c r="Q219" s="1"/>
      <c r="R219" s="29"/>
      <c r="S219" s="5">
        <f t="shared" si="146"/>
        <v>111.14842028845376</v>
      </c>
      <c r="T219" s="5">
        <f t="shared" si="147"/>
        <v>169.98067732878084</v>
      </c>
      <c r="U219" s="5">
        <f t="shared" si="122"/>
        <v>4.2120740207212206</v>
      </c>
      <c r="V219" s="5">
        <f t="shared" si="123"/>
        <v>0.75914662214300244</v>
      </c>
      <c r="W219" s="5"/>
      <c r="X219" s="5"/>
      <c r="Y219" s="29"/>
      <c r="Z219" s="5">
        <f t="shared" si="148"/>
        <v>112.03045974673964</v>
      </c>
      <c r="AA219" s="5">
        <f t="shared" si="149"/>
        <v>169.41713422319799</v>
      </c>
      <c r="AB219" s="5">
        <f t="shared" si="124"/>
        <v>5.0390687821180506</v>
      </c>
      <c r="AC219" s="5">
        <f t="shared" si="125"/>
        <v>0.4250961683170596</v>
      </c>
      <c r="AD219" s="5"/>
      <c r="AE219" s="5"/>
      <c r="AF219" s="5">
        <f t="shared" si="150"/>
        <v>-0.86982280023526226</v>
      </c>
      <c r="AG219" s="5">
        <f t="shared" si="151"/>
        <v>0.50558721501605663</v>
      </c>
      <c r="AH219" s="14">
        <f t="shared" si="126"/>
        <v>111.16063694650437</v>
      </c>
      <c r="AI219" s="14">
        <f t="shared" si="127"/>
        <v>169.92272143821404</v>
      </c>
      <c r="AJ219" s="5">
        <f t="shared" si="128"/>
        <v>4.2235282840364476</v>
      </c>
      <c r="AK219" s="5">
        <f t="shared" si="129"/>
        <v>0.72479221100048041</v>
      </c>
      <c r="AL219" s="5"/>
      <c r="AM219" s="5"/>
      <c r="AN219" s="5"/>
      <c r="AO219" s="5">
        <f t="shared" si="152"/>
        <v>-1.0639934714375821</v>
      </c>
      <c r="AP219" s="5">
        <f t="shared" si="153"/>
        <v>0.59438171610436652</v>
      </c>
      <c r="AQ219" s="14">
        <f t="shared" si="130"/>
        <v>110.96646627530205</v>
      </c>
      <c r="AR219" s="14">
        <f t="shared" si="131"/>
        <v>170.01151593930237</v>
      </c>
      <c r="AS219" s="5">
        <f t="shared" si="132"/>
        <v>4.0414750591010433</v>
      </c>
      <c r="AT219" s="5">
        <f t="shared" si="133"/>
        <v>0.77742677096928114</v>
      </c>
      <c r="AU219" s="5"/>
      <c r="AV219" s="5"/>
      <c r="AW219" s="5"/>
      <c r="AX219" s="5">
        <f t="shared" si="154"/>
        <v>-1.1173187814567505</v>
      </c>
      <c r="AY219" s="5">
        <f t="shared" si="155"/>
        <v>0.77985447753877357</v>
      </c>
      <c r="AZ219" s="14">
        <f t="shared" si="134"/>
        <v>110.91314096528289</v>
      </c>
      <c r="BA219" s="14">
        <f t="shared" si="135"/>
        <v>170.19698870073677</v>
      </c>
      <c r="BB219" s="5">
        <f t="shared" si="136"/>
        <v>3.9914775769913304</v>
      </c>
      <c r="BC219" s="5">
        <f t="shared" si="137"/>
        <v>0.88736913299220233</v>
      </c>
      <c r="BD219" s="5"/>
      <c r="BE219" s="5"/>
      <c r="BF219" s="5"/>
      <c r="BG219" s="5">
        <f t="shared" si="156"/>
        <v>-1.4707312084526543</v>
      </c>
      <c r="BH219" s="5">
        <f t="shared" si="157"/>
        <v>0.79656866530251091</v>
      </c>
      <c r="BI219" s="14">
        <f t="shared" si="138"/>
        <v>110.55972853828699</v>
      </c>
      <c r="BJ219" s="14">
        <f t="shared" si="139"/>
        <v>170.21370288850051</v>
      </c>
      <c r="BK219" s="5">
        <f t="shared" si="140"/>
        <v>3.660120262992999</v>
      </c>
      <c r="BL219" s="5">
        <f t="shared" si="141"/>
        <v>0.89727677262525996</v>
      </c>
      <c r="BM219" s="5"/>
      <c r="BN219" s="5"/>
      <c r="BO219" s="29"/>
      <c r="BP219" s="5">
        <f t="shared" si="158"/>
        <v>113.92200369596199</v>
      </c>
      <c r="BQ219" s="5">
        <f t="shared" si="159"/>
        <v>168.3604556167902</v>
      </c>
      <c r="BR219" s="5">
        <f t="shared" si="142"/>
        <v>6.8125687341482681</v>
      </c>
      <c r="BS219" s="5">
        <f t="shared" si="143"/>
        <v>0.20126934750911205</v>
      </c>
    </row>
    <row r="220" spans="1:71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8">
        <v>2501000</v>
      </c>
      <c r="H220" s="3">
        <v>44095</v>
      </c>
      <c r="I220" s="2">
        <v>218</v>
      </c>
      <c r="J220" s="1">
        <v>109.890411</v>
      </c>
      <c r="K220" s="1">
        <v>161.36999499999999</v>
      </c>
      <c r="L220" s="5">
        <f t="shared" si="144"/>
        <v>107.2314583773517</v>
      </c>
      <c r="M220" s="5">
        <f t="shared" si="145"/>
        <v>168.93251953097814</v>
      </c>
      <c r="N220" s="5">
        <f t="shared" si="120"/>
        <v>2.4196402565536861</v>
      </c>
      <c r="O220" s="5">
        <f t="shared" si="121"/>
        <v>4.6864502480638688</v>
      </c>
      <c r="P220" s="1"/>
      <c r="Q220" s="1"/>
      <c r="R220" s="29"/>
      <c r="S220" s="5">
        <f t="shared" si="146"/>
        <v>108.22834125095881</v>
      </c>
      <c r="T220" s="5">
        <f t="shared" si="147"/>
        <v>169.14823511507331</v>
      </c>
      <c r="U220" s="5">
        <f t="shared" si="122"/>
        <v>1.512479327282882</v>
      </c>
      <c r="V220" s="5">
        <f t="shared" si="123"/>
        <v>4.8201278775978871</v>
      </c>
      <c r="W220" s="5"/>
      <c r="X220" s="5"/>
      <c r="Y220" s="29"/>
      <c r="Z220" s="5">
        <f t="shared" si="148"/>
        <v>109.61194881070681</v>
      </c>
      <c r="AA220" s="5">
        <f t="shared" si="149"/>
        <v>169.09442247275891</v>
      </c>
      <c r="AB220" s="5">
        <f t="shared" si="124"/>
        <v>0.25339989791574602</v>
      </c>
      <c r="AC220" s="5">
        <f t="shared" si="125"/>
        <v>4.7867805119278337</v>
      </c>
      <c r="AD220" s="5"/>
      <c r="AE220" s="5"/>
      <c r="AF220" s="5">
        <f t="shared" si="150"/>
        <v>-1.1021260206048975</v>
      </c>
      <c r="AG220" s="5">
        <f t="shared" si="151"/>
        <v>0.38134237019778561</v>
      </c>
      <c r="AH220" s="14">
        <f t="shared" si="126"/>
        <v>108.50982279010191</v>
      </c>
      <c r="AI220" s="14">
        <f t="shared" si="127"/>
        <v>169.47576484295669</v>
      </c>
      <c r="AJ220" s="5">
        <f t="shared" si="128"/>
        <v>1.2563318285324212</v>
      </c>
      <c r="AK220" s="5">
        <f t="shared" si="129"/>
        <v>5.0230960489009773</v>
      </c>
      <c r="AL220" s="5"/>
      <c r="AM220" s="5"/>
      <c r="AN220" s="5"/>
      <c r="AO220" s="5">
        <f t="shared" si="152"/>
        <v>-1.4026228375863943</v>
      </c>
      <c r="AP220" s="5">
        <f t="shared" si="153"/>
        <v>0.36510834946850407</v>
      </c>
      <c r="AQ220" s="14">
        <f t="shared" si="130"/>
        <v>108.20932597312041</v>
      </c>
      <c r="AR220" s="14">
        <f t="shared" si="131"/>
        <v>169.45953082222741</v>
      </c>
      <c r="AS220" s="5">
        <f t="shared" si="132"/>
        <v>1.5297831827015245</v>
      </c>
      <c r="AT220" s="5">
        <f t="shared" si="133"/>
        <v>5.0130359254379471</v>
      </c>
      <c r="AU220" s="5"/>
      <c r="AV220" s="5"/>
      <c r="AW220" s="5"/>
      <c r="AX220" s="5">
        <f t="shared" si="154"/>
        <v>-1.7028552510159869</v>
      </c>
      <c r="AY220" s="5">
        <f t="shared" si="155"/>
        <v>0.28369967494873799</v>
      </c>
      <c r="AZ220" s="14">
        <f t="shared" si="134"/>
        <v>107.90909355969082</v>
      </c>
      <c r="BA220" s="14">
        <f t="shared" si="135"/>
        <v>169.37812214770764</v>
      </c>
      <c r="BB220" s="5">
        <f t="shared" si="136"/>
        <v>1.8029939302976885</v>
      </c>
      <c r="BC220" s="5">
        <f t="shared" si="137"/>
        <v>4.962587467210156</v>
      </c>
      <c r="BD220" s="5"/>
      <c r="BE220" s="5"/>
      <c r="BF220" s="5"/>
      <c r="BG220" s="5">
        <f t="shared" si="156"/>
        <v>-2.2763439768958045</v>
      </c>
      <c r="BH220" s="5">
        <f t="shared" si="157"/>
        <v>-0.15481968807784413</v>
      </c>
      <c r="BI220" s="14">
        <f t="shared" si="138"/>
        <v>107.335604833811</v>
      </c>
      <c r="BJ220" s="14">
        <f t="shared" si="139"/>
        <v>168.93960278468106</v>
      </c>
      <c r="BK220" s="5">
        <f t="shared" si="140"/>
        <v>2.3248672408632598</v>
      </c>
      <c r="BL220" s="5">
        <f t="shared" si="141"/>
        <v>4.6908396971079211</v>
      </c>
      <c r="BM220" s="5"/>
      <c r="BN220" s="5"/>
      <c r="BO220" s="29"/>
      <c r="BP220" s="5">
        <f t="shared" si="158"/>
        <v>112.10550052197149</v>
      </c>
      <c r="BQ220" s="5">
        <f t="shared" si="159"/>
        <v>168.44534096259264</v>
      </c>
      <c r="BR220" s="5">
        <f t="shared" si="142"/>
        <v>2.0157259417034052</v>
      </c>
      <c r="BS220" s="5">
        <f t="shared" si="143"/>
        <v>4.3845486656876025</v>
      </c>
    </row>
    <row r="221" spans="1:71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8">
        <v>2507600</v>
      </c>
      <c r="H221" s="3">
        <v>44096</v>
      </c>
      <c r="I221" s="2">
        <v>219</v>
      </c>
      <c r="J221" s="1">
        <v>111.61743199999999</v>
      </c>
      <c r="K221" s="1">
        <v>162.679993</v>
      </c>
      <c r="L221" s="5">
        <f t="shared" si="144"/>
        <v>109.49156810660276</v>
      </c>
      <c r="M221" s="5">
        <f t="shared" si="145"/>
        <v>162.5043736796467</v>
      </c>
      <c r="N221" s="5">
        <f t="shared" si="120"/>
        <v>1.904598462180386</v>
      </c>
      <c r="O221" s="5">
        <f t="shared" si="121"/>
        <v>0.10795385290758627</v>
      </c>
      <c r="P221" s="1"/>
      <c r="Q221" s="1"/>
      <c r="R221" s="29"/>
      <c r="S221" s="5">
        <f t="shared" si="146"/>
        <v>109.30868658783558</v>
      </c>
      <c r="T221" s="5">
        <f t="shared" si="147"/>
        <v>164.09237904027566</v>
      </c>
      <c r="U221" s="5">
        <f t="shared" si="122"/>
        <v>2.068445197847244</v>
      </c>
      <c r="V221" s="5">
        <f t="shared" si="123"/>
        <v>0.86819898023702491</v>
      </c>
      <c r="W221" s="5"/>
      <c r="X221" s="5"/>
      <c r="Y221" s="29"/>
      <c r="Z221" s="5">
        <f t="shared" si="148"/>
        <v>109.73725679588875</v>
      </c>
      <c r="AA221" s="5">
        <f t="shared" si="149"/>
        <v>165.61843011001741</v>
      </c>
      <c r="AB221" s="5">
        <f t="shared" si="124"/>
        <v>1.6844816893039067</v>
      </c>
      <c r="AC221" s="5">
        <f t="shared" si="125"/>
        <v>1.8062682791100304</v>
      </c>
      <c r="AD221" s="5"/>
      <c r="AE221" s="5"/>
      <c r="AF221" s="5">
        <f t="shared" si="150"/>
        <v>-0.91801091973687077</v>
      </c>
      <c r="AG221" s="5">
        <f t="shared" si="151"/>
        <v>-0.19725783974310629</v>
      </c>
      <c r="AH221" s="14">
        <f t="shared" si="126"/>
        <v>108.81924587615188</v>
      </c>
      <c r="AI221" s="14">
        <f t="shared" si="127"/>
        <v>165.4211722702743</v>
      </c>
      <c r="AJ221" s="5">
        <f t="shared" si="128"/>
        <v>2.5069436500278126</v>
      </c>
      <c r="AK221" s="5">
        <f t="shared" si="129"/>
        <v>1.6850131474214542</v>
      </c>
      <c r="AL221" s="5"/>
      <c r="AM221" s="5"/>
      <c r="AN221" s="5"/>
      <c r="AO221" s="5">
        <f t="shared" si="152"/>
        <v>-1.0206401318943088</v>
      </c>
      <c r="AP221" s="5">
        <f t="shared" si="153"/>
        <v>-0.59516682858399528</v>
      </c>
      <c r="AQ221" s="14">
        <f t="shared" si="130"/>
        <v>108.71661666399444</v>
      </c>
      <c r="AR221" s="14">
        <f t="shared" si="131"/>
        <v>165.02326328143343</v>
      </c>
      <c r="AS221" s="5">
        <f t="shared" si="132"/>
        <v>2.5988909474333277</v>
      </c>
      <c r="AT221" s="5">
        <f t="shared" si="133"/>
        <v>1.4404170040955395</v>
      </c>
      <c r="AU221" s="5"/>
      <c r="AV221" s="5"/>
      <c r="AW221" s="5"/>
      <c r="AX221" s="5">
        <f t="shared" si="154"/>
        <v>-0.88018179472691638</v>
      </c>
      <c r="AY221" s="5">
        <f t="shared" si="155"/>
        <v>-1.4081617420118662</v>
      </c>
      <c r="AZ221" s="14">
        <f t="shared" si="134"/>
        <v>108.85707500116183</v>
      </c>
      <c r="BA221" s="14">
        <f t="shared" si="135"/>
        <v>164.21026836800556</v>
      </c>
      <c r="BB221" s="5">
        <f t="shared" si="136"/>
        <v>2.4730518785257147</v>
      </c>
      <c r="BC221" s="5">
        <f t="shared" si="137"/>
        <v>0.94066599081152025</v>
      </c>
      <c r="BD221" s="5"/>
      <c r="BE221" s="5"/>
      <c r="BF221" s="5"/>
      <c r="BG221" s="5">
        <f t="shared" si="156"/>
        <v>-0.23493980912971507</v>
      </c>
      <c r="BH221" s="5">
        <f t="shared" si="157"/>
        <v>-2.9778164615419462</v>
      </c>
      <c r="BI221" s="14">
        <f t="shared" si="138"/>
        <v>109.50231698675904</v>
      </c>
      <c r="BJ221" s="14">
        <f t="shared" si="139"/>
        <v>162.64061364847547</v>
      </c>
      <c r="BK221" s="5">
        <f t="shared" si="140"/>
        <v>1.8949683533670196</v>
      </c>
      <c r="BL221" s="5">
        <f t="shared" si="141"/>
        <v>2.4206634631789448E-2</v>
      </c>
      <c r="BM221" s="5"/>
      <c r="BN221" s="5"/>
      <c r="BO221" s="29"/>
      <c r="BP221" s="5">
        <f t="shared" si="158"/>
        <v>111.55172814147861</v>
      </c>
      <c r="BQ221" s="5">
        <f t="shared" si="159"/>
        <v>166.67650447194447</v>
      </c>
      <c r="BR221" s="5">
        <f t="shared" si="142"/>
        <v>5.8865230407189682E-2</v>
      </c>
      <c r="BS221" s="5">
        <f t="shared" si="143"/>
        <v>2.4566705458024409</v>
      </c>
    </row>
    <row r="222" spans="1:71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8">
        <v>2238300</v>
      </c>
      <c r="H222" s="3">
        <v>44097</v>
      </c>
      <c r="I222" s="2">
        <v>220</v>
      </c>
      <c r="J222" s="1">
        <v>106.935509</v>
      </c>
      <c r="K222" s="1">
        <v>158.78999300000001</v>
      </c>
      <c r="L222" s="5">
        <f t="shared" si="144"/>
        <v>111.2985524159904</v>
      </c>
      <c r="M222" s="5">
        <f t="shared" si="145"/>
        <v>162.65365010194699</v>
      </c>
      <c r="N222" s="5">
        <f t="shared" si="120"/>
        <v>4.0800698072989059</v>
      </c>
      <c r="O222" s="5">
        <f t="shared" si="121"/>
        <v>2.433186770117802</v>
      </c>
      <c r="P222" s="1"/>
      <c r="Q222" s="1"/>
      <c r="R222" s="29"/>
      <c r="S222" s="5">
        <f t="shared" si="146"/>
        <v>110.80937110574246</v>
      </c>
      <c r="T222" s="5">
        <f t="shared" si="147"/>
        <v>163.17432811409648</v>
      </c>
      <c r="U222" s="5">
        <f t="shared" si="122"/>
        <v>3.6226152958625377</v>
      </c>
      <c r="V222" s="5">
        <f t="shared" si="123"/>
        <v>2.7610903125970117</v>
      </c>
      <c r="W222" s="5"/>
      <c r="X222" s="5"/>
      <c r="Y222" s="29"/>
      <c r="Z222" s="5">
        <f t="shared" si="148"/>
        <v>110.58333563773881</v>
      </c>
      <c r="AA222" s="5">
        <f t="shared" si="149"/>
        <v>164.29613341050958</v>
      </c>
      <c r="AB222" s="5">
        <f t="shared" si="124"/>
        <v>3.4112397947615483</v>
      </c>
      <c r="AC222" s="5">
        <f t="shared" si="125"/>
        <v>3.467561340914961</v>
      </c>
      <c r="AD222" s="5"/>
      <c r="AE222" s="5"/>
      <c r="AF222" s="5">
        <f t="shared" si="150"/>
        <v>-0.65339745549883144</v>
      </c>
      <c r="AG222" s="5">
        <f t="shared" si="151"/>
        <v>-0.36601366870781499</v>
      </c>
      <c r="AH222" s="14">
        <f t="shared" si="126"/>
        <v>109.92993818223998</v>
      </c>
      <c r="AI222" s="14">
        <f t="shared" si="127"/>
        <v>163.93011974180178</v>
      </c>
      <c r="AJ222" s="5">
        <f t="shared" si="128"/>
        <v>2.8002196933854622</v>
      </c>
      <c r="AK222" s="5">
        <f t="shared" si="129"/>
        <v>3.2370596186132237</v>
      </c>
      <c r="AL222" s="5"/>
      <c r="AM222" s="5"/>
      <c r="AN222" s="5"/>
      <c r="AO222" s="5">
        <f t="shared" si="152"/>
        <v>-0.55396038845821693</v>
      </c>
      <c r="AP222" s="5">
        <f t="shared" si="153"/>
        <v>-0.77694929631495424</v>
      </c>
      <c r="AQ222" s="14">
        <f t="shared" si="130"/>
        <v>110.02937524928059</v>
      </c>
      <c r="AR222" s="14">
        <f t="shared" si="131"/>
        <v>163.51918411419462</v>
      </c>
      <c r="AS222" s="5">
        <f t="shared" si="132"/>
        <v>2.8932075773638433</v>
      </c>
      <c r="AT222" s="5">
        <f t="shared" si="133"/>
        <v>2.9782677263513739</v>
      </c>
      <c r="AU222" s="5"/>
      <c r="AV222" s="5"/>
      <c r="AW222" s="5"/>
      <c r="AX222" s="5">
        <f t="shared" si="154"/>
        <v>-0.10336450826727778</v>
      </c>
      <c r="AY222" s="5">
        <f t="shared" si="155"/>
        <v>-1.3695224728850504</v>
      </c>
      <c r="AZ222" s="14">
        <f t="shared" si="134"/>
        <v>110.47997112947154</v>
      </c>
      <c r="BA222" s="14">
        <f t="shared" si="135"/>
        <v>162.92661093762453</v>
      </c>
      <c r="BB222" s="5">
        <f t="shared" si="136"/>
        <v>3.3145791913437668</v>
      </c>
      <c r="BC222" s="5">
        <f t="shared" si="137"/>
        <v>2.6050872976765742</v>
      </c>
      <c r="BD222" s="5"/>
      <c r="BE222" s="5"/>
      <c r="BF222" s="5"/>
      <c r="BG222" s="5">
        <f t="shared" si="156"/>
        <v>0.68392604420309244</v>
      </c>
      <c r="BH222" s="5">
        <f t="shared" si="157"/>
        <v>-1.5706246638129482</v>
      </c>
      <c r="BI222" s="14">
        <f t="shared" si="138"/>
        <v>111.2672616819419</v>
      </c>
      <c r="BJ222" s="14">
        <f t="shared" si="139"/>
        <v>162.72550874669665</v>
      </c>
      <c r="BK222" s="5">
        <f t="shared" si="140"/>
        <v>4.0508084942504059</v>
      </c>
      <c r="BL222" s="5">
        <f t="shared" si="141"/>
        <v>2.4784406575902027</v>
      </c>
      <c r="BM222" s="5"/>
      <c r="BN222" s="5"/>
      <c r="BO222" s="29"/>
      <c r="BP222" s="5">
        <f t="shared" si="158"/>
        <v>111.56815410610895</v>
      </c>
      <c r="BQ222" s="5">
        <f t="shared" si="159"/>
        <v>165.67737660395835</v>
      </c>
      <c r="BR222" s="5">
        <f t="shared" si="142"/>
        <v>4.3321859590241001</v>
      </c>
      <c r="BS222" s="5">
        <f t="shared" si="143"/>
        <v>4.3374166556946321</v>
      </c>
    </row>
    <row r="223" spans="1:71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8">
        <v>2593900</v>
      </c>
      <c r="H223" s="3">
        <v>44098</v>
      </c>
      <c r="I223" s="2">
        <v>221</v>
      </c>
      <c r="J223" s="1">
        <v>108.033615</v>
      </c>
      <c r="K223" s="1">
        <v>158.759995</v>
      </c>
      <c r="L223" s="5">
        <f t="shared" si="144"/>
        <v>107.58996551239855</v>
      </c>
      <c r="M223" s="5">
        <f t="shared" si="145"/>
        <v>159.36954156529208</v>
      </c>
      <c r="N223" s="5">
        <f t="shared" si="120"/>
        <v>0.41065874505953348</v>
      </c>
      <c r="O223" s="5">
        <f t="shared" si="121"/>
        <v>0.38394216710077245</v>
      </c>
      <c r="P223" s="1"/>
      <c r="Q223" s="1"/>
      <c r="R223" s="29"/>
      <c r="S223" s="5">
        <f t="shared" si="146"/>
        <v>108.29136073700985</v>
      </c>
      <c r="T223" s="5">
        <f t="shared" si="147"/>
        <v>160.32451028993378</v>
      </c>
      <c r="U223" s="5">
        <f t="shared" si="122"/>
        <v>0.23857920241755837</v>
      </c>
      <c r="V223" s="5">
        <f t="shared" si="123"/>
        <v>0.98545939733355392</v>
      </c>
      <c r="W223" s="5"/>
      <c r="X223" s="5"/>
      <c r="Y223" s="29"/>
      <c r="Z223" s="5">
        <f t="shared" si="148"/>
        <v>108.94181365075636</v>
      </c>
      <c r="AA223" s="5">
        <f t="shared" si="149"/>
        <v>161.81837022578028</v>
      </c>
      <c r="AB223" s="5">
        <f t="shared" si="124"/>
        <v>0.84066302026120421</v>
      </c>
      <c r="AC223" s="5">
        <f t="shared" si="125"/>
        <v>1.9264142870376644</v>
      </c>
      <c r="AD223" s="5"/>
      <c r="AE223" s="5"/>
      <c r="AF223" s="5">
        <f t="shared" si="150"/>
        <v>-0.80161613522137487</v>
      </c>
      <c r="AG223" s="5">
        <f t="shared" si="151"/>
        <v>-0.6827760961110374</v>
      </c>
      <c r="AH223" s="14">
        <f t="shared" si="126"/>
        <v>108.14019751553498</v>
      </c>
      <c r="AI223" s="14">
        <f t="shared" si="127"/>
        <v>161.13559412966924</v>
      </c>
      <c r="AJ223" s="5">
        <f t="shared" si="128"/>
        <v>9.8656807452922254E-2</v>
      </c>
      <c r="AK223" s="5">
        <f t="shared" si="129"/>
        <v>1.4963461857436062</v>
      </c>
      <c r="AL223" s="5"/>
      <c r="AM223" s="5"/>
      <c r="AN223" s="5"/>
      <c r="AO223" s="5">
        <f t="shared" si="152"/>
        <v>-0.82585078808927626</v>
      </c>
      <c r="AP223" s="5">
        <f t="shared" si="153"/>
        <v>-1.2021527684185402</v>
      </c>
      <c r="AQ223" s="14">
        <f t="shared" si="130"/>
        <v>108.11596286266709</v>
      </c>
      <c r="AR223" s="14">
        <f t="shared" si="131"/>
        <v>160.61621745736176</v>
      </c>
      <c r="AS223" s="5">
        <f t="shared" si="132"/>
        <v>7.6224296175863349E-2</v>
      </c>
      <c r="AT223" s="5">
        <f t="shared" si="133"/>
        <v>1.16920037529716</v>
      </c>
      <c r="AU223" s="5"/>
      <c r="AV223" s="5"/>
      <c r="AW223" s="5"/>
      <c r="AX223" s="5">
        <f t="shared" si="154"/>
        <v>-0.79553537368910709</v>
      </c>
      <c r="AY223" s="5">
        <f t="shared" si="155"/>
        <v>-1.8682307932149618</v>
      </c>
      <c r="AZ223" s="14">
        <f t="shared" si="134"/>
        <v>108.14627827706725</v>
      </c>
      <c r="BA223" s="14">
        <f t="shared" si="135"/>
        <v>159.95013943256532</v>
      </c>
      <c r="BB223" s="5">
        <f t="shared" si="136"/>
        <v>0.10428539030861436</v>
      </c>
      <c r="BC223" s="5">
        <f t="shared" si="137"/>
        <v>0.74965008191472848</v>
      </c>
      <c r="BD223" s="5"/>
      <c r="BE223" s="5"/>
      <c r="BF223" s="5"/>
      <c r="BG223" s="5">
        <f t="shared" si="156"/>
        <v>-1.2927047823046218</v>
      </c>
      <c r="BH223" s="5">
        <f t="shared" si="157"/>
        <v>-2.3416924065918456</v>
      </c>
      <c r="BI223" s="14">
        <f t="shared" si="138"/>
        <v>107.64910886845173</v>
      </c>
      <c r="BJ223" s="14">
        <f t="shared" si="139"/>
        <v>159.47667781918844</v>
      </c>
      <c r="BK223" s="5">
        <f t="shared" si="140"/>
        <v>0.35591341782672353</v>
      </c>
      <c r="BL223" s="5">
        <f t="shared" si="141"/>
        <v>0.45142532234801019</v>
      </c>
      <c r="BM223" s="5"/>
      <c r="BN223" s="5"/>
      <c r="BO223" s="29"/>
      <c r="BP223" s="5">
        <f t="shared" si="158"/>
        <v>110.40999282958171</v>
      </c>
      <c r="BQ223" s="5">
        <f t="shared" si="159"/>
        <v>163.95553070296876</v>
      </c>
      <c r="BR223" s="5">
        <f t="shared" si="142"/>
        <v>2.1996651964129068</v>
      </c>
      <c r="BS223" s="5">
        <f t="shared" si="143"/>
        <v>3.2725723523541022</v>
      </c>
    </row>
    <row r="224" spans="1:71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8">
        <v>2512600</v>
      </c>
      <c r="H224" s="3">
        <v>44099</v>
      </c>
      <c r="I224" s="2">
        <v>222</v>
      </c>
      <c r="J224" s="1">
        <v>112.086624</v>
      </c>
      <c r="K224" s="1">
        <v>161.490005</v>
      </c>
      <c r="L224" s="5">
        <f t="shared" si="144"/>
        <v>107.96706757685978</v>
      </c>
      <c r="M224" s="5">
        <f t="shared" si="145"/>
        <v>158.85142698479382</v>
      </c>
      <c r="N224" s="5">
        <f t="shared" si="120"/>
        <v>3.6753327704296139</v>
      </c>
      <c r="O224" s="5">
        <f t="shared" si="121"/>
        <v>1.633895556078643</v>
      </c>
      <c r="P224" s="1"/>
      <c r="Q224" s="1"/>
      <c r="R224" s="29"/>
      <c r="S224" s="5">
        <f t="shared" si="146"/>
        <v>108.12382600795345</v>
      </c>
      <c r="T224" s="5">
        <f t="shared" si="147"/>
        <v>159.30757535147683</v>
      </c>
      <c r="U224" s="5">
        <f t="shared" si="122"/>
        <v>3.5354780531587302</v>
      </c>
      <c r="V224" s="5">
        <f t="shared" si="123"/>
        <v>1.3514332658068644</v>
      </c>
      <c r="W224" s="5"/>
      <c r="X224" s="5"/>
      <c r="Y224" s="29"/>
      <c r="Z224" s="5">
        <f t="shared" si="148"/>
        <v>108.533124257916</v>
      </c>
      <c r="AA224" s="5">
        <f t="shared" si="149"/>
        <v>160.44210137417917</v>
      </c>
      <c r="AB224" s="5">
        <f t="shared" si="124"/>
        <v>3.1703156141842581</v>
      </c>
      <c r="AC224" s="5">
        <f t="shared" si="125"/>
        <v>0.64889689353890512</v>
      </c>
      <c r="AD224" s="5"/>
      <c r="AE224" s="5"/>
      <c r="AF224" s="5">
        <f t="shared" si="150"/>
        <v>-0.74267712386422247</v>
      </c>
      <c r="AG224" s="5">
        <f t="shared" si="151"/>
        <v>-0.78680000943454842</v>
      </c>
      <c r="AH224" s="14">
        <f t="shared" si="126"/>
        <v>107.79044713405177</v>
      </c>
      <c r="AI224" s="14">
        <f t="shared" si="127"/>
        <v>159.65530136474462</v>
      </c>
      <c r="AJ224" s="5">
        <f t="shared" si="128"/>
        <v>3.8329077213961109</v>
      </c>
      <c r="AK224" s="5">
        <f t="shared" si="129"/>
        <v>1.1361097148119972</v>
      </c>
      <c r="AL224" s="5"/>
      <c r="AM224" s="5"/>
      <c r="AN224" s="5"/>
      <c r="AO224" s="5">
        <f t="shared" si="152"/>
        <v>-0.72156043927704672</v>
      </c>
      <c r="AP224" s="5">
        <f t="shared" si="153"/>
        <v>-1.2456817892141829</v>
      </c>
      <c r="AQ224" s="14">
        <f t="shared" si="130"/>
        <v>107.81156381863896</v>
      </c>
      <c r="AR224" s="14">
        <f t="shared" si="131"/>
        <v>159.19641958496499</v>
      </c>
      <c r="AS224" s="5">
        <f t="shared" si="132"/>
        <v>3.8140681098228471</v>
      </c>
      <c r="AT224" s="5">
        <f t="shared" si="133"/>
        <v>1.4202646256869031</v>
      </c>
      <c r="AU224" s="5"/>
      <c r="AV224" s="5"/>
      <c r="AW224" s="5"/>
      <c r="AX224" s="5">
        <f t="shared" si="154"/>
        <v>-0.62145468230717016</v>
      </c>
      <c r="AY224" s="5">
        <f t="shared" si="155"/>
        <v>-1.6468479194887291</v>
      </c>
      <c r="AZ224" s="14">
        <f t="shared" si="134"/>
        <v>107.91166957560883</v>
      </c>
      <c r="BA224" s="14">
        <f t="shared" si="135"/>
        <v>158.79525345469045</v>
      </c>
      <c r="BB224" s="5">
        <f t="shared" si="136"/>
        <v>3.7247570454001488</v>
      </c>
      <c r="BC224" s="5">
        <f t="shared" si="137"/>
        <v>1.6686800804232702</v>
      </c>
      <c r="BD224" s="5"/>
      <c r="BE224" s="5"/>
      <c r="BF224" s="5"/>
      <c r="BG224" s="5">
        <f t="shared" si="156"/>
        <v>-0.54129170125999793</v>
      </c>
      <c r="BH224" s="5">
        <f t="shared" si="157"/>
        <v>-1.5210823848497212</v>
      </c>
      <c r="BI224" s="14">
        <f t="shared" si="138"/>
        <v>107.99183255665601</v>
      </c>
      <c r="BJ224" s="14">
        <f t="shared" si="139"/>
        <v>158.92101898932944</v>
      </c>
      <c r="BK224" s="5">
        <f t="shared" si="140"/>
        <v>3.6532382698438606</v>
      </c>
      <c r="BL224" s="5">
        <f t="shared" si="141"/>
        <v>1.5908018645925219</v>
      </c>
      <c r="BM224" s="5"/>
      <c r="BN224" s="5"/>
      <c r="BO224" s="29"/>
      <c r="BP224" s="5">
        <f t="shared" si="158"/>
        <v>109.81589837218628</v>
      </c>
      <c r="BQ224" s="5">
        <f t="shared" si="159"/>
        <v>162.65664677722657</v>
      </c>
      <c r="BR224" s="5">
        <f t="shared" si="142"/>
        <v>2.0258667330490017</v>
      </c>
      <c r="BS224" s="5">
        <f t="shared" si="143"/>
        <v>0.72242351916861558</v>
      </c>
    </row>
    <row r="225" spans="1:71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8">
        <v>2169300</v>
      </c>
      <c r="H225" s="3">
        <v>44102</v>
      </c>
      <c r="I225" s="2">
        <v>223</v>
      </c>
      <c r="J225" s="1">
        <v>114.76200900000001</v>
      </c>
      <c r="K225" s="1">
        <v>164.63999899999999</v>
      </c>
      <c r="L225" s="5">
        <f t="shared" si="144"/>
        <v>111.46869053652897</v>
      </c>
      <c r="M225" s="5">
        <f t="shared" si="145"/>
        <v>161.09421829771907</v>
      </c>
      <c r="N225" s="5">
        <f t="shared" si="120"/>
        <v>2.8696939798875762</v>
      </c>
      <c r="O225" s="5">
        <f t="shared" si="121"/>
        <v>2.1536569022215084</v>
      </c>
      <c r="P225" s="1"/>
      <c r="Q225" s="1"/>
      <c r="R225" s="29"/>
      <c r="S225" s="5">
        <f t="shared" si="146"/>
        <v>110.6996447027837</v>
      </c>
      <c r="T225" s="5">
        <f t="shared" si="147"/>
        <v>160.7261546230169</v>
      </c>
      <c r="U225" s="5">
        <f t="shared" si="122"/>
        <v>3.5398162968864595</v>
      </c>
      <c r="V225" s="5">
        <f t="shared" si="123"/>
        <v>2.3772135573100273</v>
      </c>
      <c r="W225" s="5"/>
      <c r="X225" s="5"/>
      <c r="Y225" s="29"/>
      <c r="Z225" s="5">
        <f t="shared" si="148"/>
        <v>110.13219914185382</v>
      </c>
      <c r="AA225" s="5">
        <f t="shared" si="149"/>
        <v>160.91365800579854</v>
      </c>
      <c r="AB225" s="5">
        <f t="shared" si="124"/>
        <v>4.0342704859290048</v>
      </c>
      <c r="AC225" s="5">
        <f t="shared" si="125"/>
        <v>2.2633266623145758</v>
      </c>
      <c r="AD225" s="5"/>
      <c r="AE225" s="5"/>
      <c r="AF225" s="5">
        <f t="shared" si="150"/>
        <v>-0.39141432269391657</v>
      </c>
      <c r="AG225" s="5">
        <f t="shared" si="151"/>
        <v>-0.59804651327646141</v>
      </c>
      <c r="AH225" s="14">
        <f t="shared" si="126"/>
        <v>109.7407848191599</v>
      </c>
      <c r="AI225" s="14">
        <f t="shared" si="127"/>
        <v>160.31561149252207</v>
      </c>
      <c r="AJ225" s="5">
        <f t="shared" si="128"/>
        <v>4.3753365984034902</v>
      </c>
      <c r="AK225" s="5">
        <f t="shared" si="129"/>
        <v>2.6265716312825798</v>
      </c>
      <c r="AL225" s="5"/>
      <c r="AM225" s="5"/>
      <c r="AN225" s="5"/>
      <c r="AO225" s="5">
        <f t="shared" si="152"/>
        <v>-0.14140160847333072</v>
      </c>
      <c r="AP225" s="5">
        <f t="shared" si="153"/>
        <v>-0.81637218400579603</v>
      </c>
      <c r="AQ225" s="14">
        <f t="shared" si="130"/>
        <v>109.99079753338049</v>
      </c>
      <c r="AR225" s="14">
        <f t="shared" si="131"/>
        <v>160.09728582179275</v>
      </c>
      <c r="AS225" s="5">
        <f t="shared" si="132"/>
        <v>4.1574833938464071</v>
      </c>
      <c r="AT225" s="5">
        <f t="shared" si="133"/>
        <v>2.7591795467681197</v>
      </c>
      <c r="AU225" s="5"/>
      <c r="AV225" s="5"/>
      <c r="AW225" s="5"/>
      <c r="AX225" s="5">
        <f t="shared" si="154"/>
        <v>0.37778362250307407</v>
      </c>
      <c r="AY225" s="5">
        <f t="shared" si="155"/>
        <v>-0.69356587149008697</v>
      </c>
      <c r="AZ225" s="14">
        <f t="shared" si="134"/>
        <v>110.50998276435689</v>
      </c>
      <c r="BA225" s="14">
        <f t="shared" si="135"/>
        <v>160.22009213430846</v>
      </c>
      <c r="BB225" s="5">
        <f t="shared" si="136"/>
        <v>3.7050817362766053</v>
      </c>
      <c r="BC225" s="5">
        <f t="shared" si="137"/>
        <v>2.6845887345343886</v>
      </c>
      <c r="BD225" s="5"/>
      <c r="BE225" s="5"/>
      <c r="BF225" s="5"/>
      <c r="BG225" s="5">
        <f t="shared" si="156"/>
        <v>1.2780198961581448</v>
      </c>
      <c r="BH225" s="5">
        <f t="shared" si="157"/>
        <v>0.17266077914900155</v>
      </c>
      <c r="BI225" s="14">
        <f t="shared" si="138"/>
        <v>111.41021903801196</v>
      </c>
      <c r="BJ225" s="14">
        <f t="shared" si="139"/>
        <v>161.08631878494754</v>
      </c>
      <c r="BK225" s="5">
        <f t="shared" si="140"/>
        <v>2.920644202026863</v>
      </c>
      <c r="BL225" s="5">
        <f t="shared" si="141"/>
        <v>2.1584549542255842</v>
      </c>
      <c r="BM225" s="5"/>
      <c r="BN225" s="5"/>
      <c r="BO225" s="29"/>
      <c r="BP225" s="5">
        <f t="shared" si="158"/>
        <v>110.38357977913972</v>
      </c>
      <c r="BQ225" s="5">
        <f t="shared" si="159"/>
        <v>162.36498633291993</v>
      </c>
      <c r="BR225" s="5">
        <f t="shared" si="142"/>
        <v>3.8152253162980818</v>
      </c>
      <c r="BS225" s="5">
        <f t="shared" si="143"/>
        <v>1.3818104232860586</v>
      </c>
    </row>
    <row r="226" spans="1:71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8">
        <v>2883400</v>
      </c>
      <c r="H226" s="3">
        <v>44103</v>
      </c>
      <c r="I226" s="2">
        <v>224</v>
      </c>
      <c r="J226" s="1">
        <v>113.893501</v>
      </c>
      <c r="K226" s="1">
        <v>164.509995</v>
      </c>
      <c r="L226" s="5">
        <f t="shared" si="144"/>
        <v>114.26801123047935</v>
      </c>
      <c r="M226" s="5">
        <f t="shared" si="145"/>
        <v>164.10813189465784</v>
      </c>
      <c r="N226" s="5">
        <f t="shared" si="120"/>
        <v>0.32882493486555026</v>
      </c>
      <c r="O226" s="5">
        <f t="shared" si="121"/>
        <v>0.24427883870652276</v>
      </c>
      <c r="P226" s="1"/>
      <c r="Q226" s="1"/>
      <c r="R226" s="29"/>
      <c r="S226" s="5">
        <f t="shared" si="146"/>
        <v>113.34018149597429</v>
      </c>
      <c r="T226" s="5">
        <f t="shared" si="147"/>
        <v>163.27015346805592</v>
      </c>
      <c r="U226" s="5">
        <f t="shared" si="122"/>
        <v>0.48582184160420916</v>
      </c>
      <c r="V226" s="5">
        <f t="shared" si="123"/>
        <v>0.75365726680867029</v>
      </c>
      <c r="W226" s="5"/>
      <c r="X226" s="5"/>
      <c r="Y226" s="29"/>
      <c r="Z226" s="5">
        <f t="shared" si="148"/>
        <v>112.2156135780196</v>
      </c>
      <c r="AA226" s="5">
        <f t="shared" si="149"/>
        <v>162.59051145318921</v>
      </c>
      <c r="AB226" s="5">
        <f t="shared" si="124"/>
        <v>1.4732073447987177</v>
      </c>
      <c r="AC226" s="5">
        <f t="shared" si="125"/>
        <v>1.1667884050514956</v>
      </c>
      <c r="AD226" s="5"/>
      <c r="AE226" s="5"/>
      <c r="AF226" s="5">
        <f t="shared" si="150"/>
        <v>-2.019000886496175E-2</v>
      </c>
      <c r="AG226" s="5">
        <f t="shared" si="151"/>
        <v>-0.25681151917639172</v>
      </c>
      <c r="AH226" s="14">
        <f t="shared" si="126"/>
        <v>112.19542356915464</v>
      </c>
      <c r="AI226" s="14">
        <f t="shared" si="127"/>
        <v>162.33369993401283</v>
      </c>
      <c r="AJ226" s="5">
        <f t="shared" si="128"/>
        <v>1.4909344395738253</v>
      </c>
      <c r="AK226" s="5">
        <f t="shared" si="129"/>
        <v>1.3228953450440359</v>
      </c>
      <c r="AL226" s="5"/>
      <c r="AM226" s="5"/>
      <c r="AN226" s="5"/>
      <c r="AO226" s="5">
        <f t="shared" si="152"/>
        <v>0.41480240268644747</v>
      </c>
      <c r="AP226" s="5">
        <f t="shared" si="153"/>
        <v>-0.19306577615667964</v>
      </c>
      <c r="AQ226" s="14">
        <f t="shared" si="130"/>
        <v>112.63041598070605</v>
      </c>
      <c r="AR226" s="14">
        <f t="shared" si="131"/>
        <v>162.39744567703252</v>
      </c>
      <c r="AS226" s="5">
        <f t="shared" si="132"/>
        <v>1.1090053499136472</v>
      </c>
      <c r="AT226" s="5">
        <f t="shared" si="133"/>
        <v>1.2841464878577631</v>
      </c>
      <c r="AU226" s="5"/>
      <c r="AV226" s="5"/>
      <c r="AW226" s="5"/>
      <c r="AX226" s="5">
        <f t="shared" si="154"/>
        <v>1.1453174886512927</v>
      </c>
      <c r="AY226" s="5">
        <f t="shared" si="155"/>
        <v>0.37312282200625357</v>
      </c>
      <c r="AZ226" s="14">
        <f t="shared" si="134"/>
        <v>113.36093106667089</v>
      </c>
      <c r="BA226" s="14">
        <f t="shared" si="135"/>
        <v>162.96363427519546</v>
      </c>
      <c r="BB226" s="5">
        <f t="shared" si="136"/>
        <v>0.46760344414130711</v>
      </c>
      <c r="BC226" s="5">
        <f t="shared" si="137"/>
        <v>0.93997980171632944</v>
      </c>
      <c r="BD226" s="5"/>
      <c r="BE226" s="5"/>
      <c r="BF226" s="5"/>
      <c r="BG226" s="5">
        <f t="shared" si="156"/>
        <v>1.9626052551646365</v>
      </c>
      <c r="BH226" s="5">
        <f t="shared" si="157"/>
        <v>1.4512245471544194</v>
      </c>
      <c r="BI226" s="14">
        <f t="shared" si="138"/>
        <v>114.17821883318423</v>
      </c>
      <c r="BJ226" s="14">
        <f t="shared" si="139"/>
        <v>164.04173600034363</v>
      </c>
      <c r="BK226" s="5">
        <f t="shared" si="140"/>
        <v>0.249986022630239</v>
      </c>
      <c r="BL226" s="5">
        <f t="shared" si="141"/>
        <v>0.28463863223409047</v>
      </c>
      <c r="BM226" s="5"/>
      <c r="BN226" s="5"/>
      <c r="BO226" s="29"/>
      <c r="BP226" s="5">
        <f t="shared" si="158"/>
        <v>111.4781870843548</v>
      </c>
      <c r="BQ226" s="5">
        <f t="shared" si="159"/>
        <v>162.93373949968995</v>
      </c>
      <c r="BR226" s="5">
        <f t="shared" si="142"/>
        <v>2.1206775579277344</v>
      </c>
      <c r="BS226" s="5">
        <f t="shared" si="143"/>
        <v>0.95815181339593047</v>
      </c>
    </row>
    <row r="227" spans="1:71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8">
        <v>2409300</v>
      </c>
      <c r="H227" s="3">
        <v>44104</v>
      </c>
      <c r="I227" s="2">
        <v>225</v>
      </c>
      <c r="J227" s="1">
        <v>115.610542</v>
      </c>
      <c r="K227" s="1">
        <v>164.61000100000001</v>
      </c>
      <c r="L227" s="5">
        <f t="shared" si="144"/>
        <v>113.9496775345719</v>
      </c>
      <c r="M227" s="5">
        <f t="shared" si="145"/>
        <v>164.44971553419867</v>
      </c>
      <c r="N227" s="5">
        <f t="shared" si="120"/>
        <v>1.4366029573912826</v>
      </c>
      <c r="O227" s="5">
        <f t="shared" si="121"/>
        <v>9.7372859988827207E-2</v>
      </c>
      <c r="P227" s="1"/>
      <c r="Q227" s="1"/>
      <c r="R227" s="29"/>
      <c r="S227" s="5">
        <f t="shared" si="146"/>
        <v>113.69983917359102</v>
      </c>
      <c r="T227" s="5">
        <f t="shared" si="147"/>
        <v>164.07605046381957</v>
      </c>
      <c r="U227" s="5">
        <f t="shared" si="122"/>
        <v>1.6527063997407598</v>
      </c>
      <c r="V227" s="5">
        <f t="shared" si="123"/>
        <v>0.32437308361382078</v>
      </c>
      <c r="W227" s="5"/>
      <c r="X227" s="5"/>
      <c r="Y227" s="29"/>
      <c r="Z227" s="5">
        <f t="shared" si="148"/>
        <v>112.97066291791079</v>
      </c>
      <c r="AA227" s="5">
        <f t="shared" si="149"/>
        <v>163.45427904925407</v>
      </c>
      <c r="AB227" s="5">
        <f t="shared" si="124"/>
        <v>2.2834241898885042</v>
      </c>
      <c r="AC227" s="5">
        <f t="shared" si="125"/>
        <v>0.70209704375491866</v>
      </c>
      <c r="AD227" s="5"/>
      <c r="AE227" s="5"/>
      <c r="AF227" s="5">
        <f t="shared" si="150"/>
        <v>9.6095893448460534E-2</v>
      </c>
      <c r="AG227" s="5">
        <f t="shared" si="151"/>
        <v>-8.8724651890203843E-2</v>
      </c>
      <c r="AH227" s="14">
        <f t="shared" si="126"/>
        <v>113.06675881135925</v>
      </c>
      <c r="AI227" s="14">
        <f t="shared" si="127"/>
        <v>163.36555439736387</v>
      </c>
      <c r="AJ227" s="5">
        <f t="shared" si="128"/>
        <v>2.2003038344381651</v>
      </c>
      <c r="AK227" s="5">
        <f t="shared" si="129"/>
        <v>0.75599695952625945</v>
      </c>
      <c r="AL227" s="5"/>
      <c r="AM227" s="5"/>
      <c r="AN227" s="5"/>
      <c r="AO227" s="5">
        <f t="shared" si="152"/>
        <v>0.49986413698763232</v>
      </c>
      <c r="AP227" s="5">
        <f t="shared" si="153"/>
        <v>7.1142566898705462E-2</v>
      </c>
      <c r="AQ227" s="14">
        <f t="shared" si="130"/>
        <v>113.47052705489841</v>
      </c>
      <c r="AR227" s="14">
        <f t="shared" si="131"/>
        <v>163.52542161615278</v>
      </c>
      <c r="AS227" s="5">
        <f t="shared" si="132"/>
        <v>1.8510551962480928</v>
      </c>
      <c r="AT227" s="5">
        <f t="shared" si="133"/>
        <v>0.65887818313495272</v>
      </c>
      <c r="AU227" s="5"/>
      <c r="AV227" s="5"/>
      <c r="AW227" s="5"/>
      <c r="AX227" s="5">
        <f t="shared" si="154"/>
        <v>0.9696968217092452</v>
      </c>
      <c r="AY227" s="5">
        <f t="shared" si="155"/>
        <v>0.5939129703326268</v>
      </c>
      <c r="AZ227" s="14">
        <f t="shared" si="134"/>
        <v>113.94035973962004</v>
      </c>
      <c r="BA227" s="14">
        <f t="shared" si="135"/>
        <v>164.04819201958671</v>
      </c>
      <c r="BB227" s="5">
        <f t="shared" si="136"/>
        <v>1.4446625986581396</v>
      </c>
      <c r="BC227" s="5">
        <f t="shared" si="137"/>
        <v>0.341296991070004</v>
      </c>
      <c r="BD227" s="5"/>
      <c r="BE227" s="5"/>
      <c r="BF227" s="5"/>
      <c r="BG227" s="5">
        <f t="shared" si="156"/>
        <v>0.9361827271822043</v>
      </c>
      <c r="BH227" s="5">
        <f t="shared" si="157"/>
        <v>0.95188613872829453</v>
      </c>
      <c r="BI227" s="14">
        <f t="shared" si="138"/>
        <v>113.90684564509299</v>
      </c>
      <c r="BJ227" s="14">
        <f t="shared" si="139"/>
        <v>164.40616518798237</v>
      </c>
      <c r="BK227" s="5">
        <f t="shared" si="140"/>
        <v>1.4736513863130316</v>
      </c>
      <c r="BL227" s="5">
        <f t="shared" si="141"/>
        <v>0.12382954302858185</v>
      </c>
      <c r="BM227" s="5"/>
      <c r="BN227" s="5"/>
      <c r="BO227" s="29"/>
      <c r="BP227" s="5">
        <f t="shared" si="158"/>
        <v>112.08201556326611</v>
      </c>
      <c r="BQ227" s="5">
        <f t="shared" si="159"/>
        <v>163.32780337476746</v>
      </c>
      <c r="BR227" s="5">
        <f t="shared" si="142"/>
        <v>3.0520801785825764</v>
      </c>
      <c r="BS227" s="5">
        <f t="shared" si="143"/>
        <v>0.77893057374597519</v>
      </c>
    </row>
    <row r="228" spans="1:71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8">
        <v>2339900</v>
      </c>
      <c r="H228" s="3">
        <v>44105</v>
      </c>
      <c r="I228" s="2">
        <v>226</v>
      </c>
      <c r="J228" s="1">
        <v>116.58886</v>
      </c>
      <c r="K228" s="1">
        <v>163.679993</v>
      </c>
      <c r="L228" s="5">
        <f t="shared" si="144"/>
        <v>115.36141233018577</v>
      </c>
      <c r="M228" s="5">
        <f t="shared" si="145"/>
        <v>164.58595818012981</v>
      </c>
      <c r="N228" s="5">
        <f t="shared" si="120"/>
        <v>1.0528001301447028</v>
      </c>
      <c r="O228" s="5">
        <f t="shared" si="121"/>
        <v>0.5534978121179488</v>
      </c>
      <c r="P228" s="1"/>
      <c r="Q228" s="1"/>
      <c r="R228" s="29"/>
      <c r="S228" s="5">
        <f t="shared" si="146"/>
        <v>114.94179601075686</v>
      </c>
      <c r="T228" s="5">
        <f t="shared" si="147"/>
        <v>164.42311831233687</v>
      </c>
      <c r="U228" s="5">
        <f t="shared" si="122"/>
        <v>1.4127112909785178</v>
      </c>
      <c r="V228" s="5">
        <f t="shared" si="123"/>
        <v>0.45401108511586508</v>
      </c>
      <c r="W228" s="5"/>
      <c r="X228" s="5"/>
      <c r="Y228" s="29"/>
      <c r="Z228" s="5">
        <f t="shared" si="148"/>
        <v>114.15860850485093</v>
      </c>
      <c r="AA228" s="5">
        <f t="shared" si="149"/>
        <v>163.97435392708974</v>
      </c>
      <c r="AB228" s="5">
        <f t="shared" si="124"/>
        <v>2.0844628681926087</v>
      </c>
      <c r="AC228" s="5">
        <f t="shared" si="125"/>
        <v>0.17983928377229411</v>
      </c>
      <c r="AD228" s="5"/>
      <c r="AE228" s="5"/>
      <c r="AF228" s="5">
        <f t="shared" si="150"/>
        <v>0.25987334747221325</v>
      </c>
      <c r="AG228" s="5">
        <f t="shared" si="151"/>
        <v>2.5952775686769874E-3</v>
      </c>
      <c r="AH228" s="14">
        <f t="shared" si="126"/>
        <v>114.41848185232314</v>
      </c>
      <c r="AI228" s="14">
        <f t="shared" si="127"/>
        <v>163.97694920465841</v>
      </c>
      <c r="AJ228" s="5">
        <f t="shared" si="128"/>
        <v>1.8615656312934676</v>
      </c>
      <c r="AK228" s="5">
        <f t="shared" si="129"/>
        <v>0.18142486397736737</v>
      </c>
      <c r="AL228" s="5"/>
      <c r="AM228" s="5"/>
      <c r="AN228" s="5"/>
      <c r="AO228" s="5">
        <f t="shared" si="152"/>
        <v>0.67188449947576057</v>
      </c>
      <c r="AP228" s="5">
        <f t="shared" si="153"/>
        <v>0.18337564463294617</v>
      </c>
      <c r="AQ228" s="14">
        <f t="shared" si="130"/>
        <v>114.8304930043267</v>
      </c>
      <c r="AR228" s="14">
        <f t="shared" si="131"/>
        <v>164.15772957172268</v>
      </c>
      <c r="AS228" s="5">
        <f t="shared" si="132"/>
        <v>1.5081775357210792</v>
      </c>
      <c r="AT228" s="5">
        <f t="shared" si="133"/>
        <v>0.29187230703430389</v>
      </c>
      <c r="AU228" s="5"/>
      <c r="AV228" s="5"/>
      <c r="AW228" s="5"/>
      <c r="AX228" s="5">
        <f t="shared" si="154"/>
        <v>1.0679087660631503</v>
      </c>
      <c r="AY228" s="5">
        <f t="shared" si="155"/>
        <v>0.56068582870899553</v>
      </c>
      <c r="AZ228" s="14">
        <f t="shared" si="134"/>
        <v>115.22651727091409</v>
      </c>
      <c r="BA228" s="14">
        <f t="shared" si="135"/>
        <v>164.53503975579872</v>
      </c>
      <c r="BB228" s="5">
        <f t="shared" si="136"/>
        <v>1.1685016296461856</v>
      </c>
      <c r="BC228" s="5">
        <f t="shared" si="137"/>
        <v>0.52238929152368963</v>
      </c>
      <c r="BD228" s="5"/>
      <c r="BE228" s="5"/>
      <c r="BF228" s="5"/>
      <c r="BG228" s="5">
        <f t="shared" si="156"/>
        <v>1.1501811579764543</v>
      </c>
      <c r="BH228" s="5">
        <f t="shared" si="157"/>
        <v>0.58484656696956228</v>
      </c>
      <c r="BI228" s="14">
        <f t="shared" si="138"/>
        <v>115.30878966282738</v>
      </c>
      <c r="BJ228" s="14">
        <f t="shared" si="139"/>
        <v>164.5592004940593</v>
      </c>
      <c r="BK228" s="5">
        <f t="shared" si="140"/>
        <v>1.0979353749342924</v>
      </c>
      <c r="BL228" s="5">
        <f t="shared" si="141"/>
        <v>0.53715025150282181</v>
      </c>
      <c r="BM228" s="5"/>
      <c r="BN228" s="5"/>
      <c r="BO228" s="29"/>
      <c r="BP228" s="5">
        <f t="shared" si="158"/>
        <v>112.96414717244959</v>
      </c>
      <c r="BQ228" s="5">
        <f t="shared" si="159"/>
        <v>163.6483527810756</v>
      </c>
      <c r="BR228" s="5">
        <f t="shared" si="142"/>
        <v>3.1089701259197589</v>
      </c>
      <c r="BS228" s="5">
        <f t="shared" si="143"/>
        <v>1.9330535360173498E-2</v>
      </c>
    </row>
    <row r="229" spans="1:71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8">
        <v>1750000</v>
      </c>
      <c r="H229" s="3">
        <v>44106</v>
      </c>
      <c r="I229" s="2">
        <v>227</v>
      </c>
      <c r="J229" s="1">
        <v>112.82534800000001</v>
      </c>
      <c r="K229" s="1">
        <v>165.61000100000001</v>
      </c>
      <c r="L229" s="5">
        <f t="shared" si="144"/>
        <v>116.40474284952785</v>
      </c>
      <c r="M229" s="5">
        <f t="shared" si="145"/>
        <v>163.81588777701944</v>
      </c>
      <c r="N229" s="5">
        <f t="shared" si="120"/>
        <v>3.1725094697051981</v>
      </c>
      <c r="O229" s="5">
        <f t="shared" si="121"/>
        <v>1.0833362792990806</v>
      </c>
      <c r="P229" s="1"/>
      <c r="Q229" s="1"/>
      <c r="R229" s="29"/>
      <c r="S229" s="5">
        <f t="shared" si="146"/>
        <v>116.01238760376489</v>
      </c>
      <c r="T229" s="5">
        <f t="shared" si="147"/>
        <v>163.94008685931789</v>
      </c>
      <c r="U229" s="5">
        <f t="shared" si="122"/>
        <v>2.8247549511346395</v>
      </c>
      <c r="V229" s="5">
        <f t="shared" si="123"/>
        <v>1.0083413625980981</v>
      </c>
      <c r="W229" s="5"/>
      <c r="X229" s="5"/>
      <c r="Y229" s="29"/>
      <c r="Z229" s="5">
        <f t="shared" si="148"/>
        <v>115.25222167766802</v>
      </c>
      <c r="AA229" s="5">
        <f t="shared" si="149"/>
        <v>163.84189150989937</v>
      </c>
      <c r="AB229" s="5">
        <f t="shared" si="124"/>
        <v>2.1510003919225782</v>
      </c>
      <c r="AC229" s="5">
        <f t="shared" si="125"/>
        <v>1.0676344903232273</v>
      </c>
      <c r="AD229" s="5"/>
      <c r="AE229" s="5"/>
      <c r="AF229" s="5">
        <f t="shared" si="150"/>
        <v>0.38493432127394422</v>
      </c>
      <c r="AG229" s="5">
        <f t="shared" si="151"/>
        <v>-1.7663376645179741E-2</v>
      </c>
      <c r="AH229" s="14">
        <f t="shared" si="126"/>
        <v>115.63715599894196</v>
      </c>
      <c r="AI229" s="14">
        <f t="shared" si="127"/>
        <v>163.82422813325419</v>
      </c>
      <c r="AJ229" s="5">
        <f t="shared" si="128"/>
        <v>2.4921775547654046</v>
      </c>
      <c r="AK229" s="5">
        <f t="shared" si="129"/>
        <v>1.0783001364427356</v>
      </c>
      <c r="AL229" s="5"/>
      <c r="AM229" s="5"/>
      <c r="AN229" s="5"/>
      <c r="AO229" s="5">
        <f t="shared" si="152"/>
        <v>0.77731666781109199</v>
      </c>
      <c r="AP229" s="5">
        <f t="shared" si="153"/>
        <v>0.10441612917711765</v>
      </c>
      <c r="AQ229" s="14">
        <f t="shared" si="130"/>
        <v>116.02953834547911</v>
      </c>
      <c r="AR229" s="14">
        <f t="shared" si="131"/>
        <v>163.94630763907648</v>
      </c>
      <c r="AS229" s="5">
        <f t="shared" si="132"/>
        <v>2.8399560934472858</v>
      </c>
      <c r="AT229" s="5">
        <f t="shared" si="133"/>
        <v>1.004585079933386</v>
      </c>
      <c r="AU229" s="5"/>
      <c r="AV229" s="5"/>
      <c r="AW229" s="5"/>
      <c r="AX229" s="5">
        <f t="shared" si="154"/>
        <v>1.0794757491024216</v>
      </c>
      <c r="AY229" s="5">
        <f t="shared" si="155"/>
        <v>0.24876911805428198</v>
      </c>
      <c r="AZ229" s="14">
        <f t="shared" si="134"/>
        <v>116.33169742677045</v>
      </c>
      <c r="BA229" s="14">
        <f t="shared" si="135"/>
        <v>164.09066062795364</v>
      </c>
      <c r="BB229" s="5">
        <f t="shared" si="136"/>
        <v>3.1077674378371438</v>
      </c>
      <c r="BC229" s="5">
        <f t="shared" si="137"/>
        <v>0.91742066473773642</v>
      </c>
      <c r="BD229" s="5"/>
      <c r="BE229" s="5"/>
      <c r="BF229" s="5"/>
      <c r="BG229" s="5">
        <f t="shared" si="156"/>
        <v>1.1020983705909915</v>
      </c>
      <c r="BH229" s="5">
        <f t="shared" si="157"/>
        <v>-2.4866069566378338E-2</v>
      </c>
      <c r="BI229" s="14">
        <f t="shared" si="138"/>
        <v>116.35432004825901</v>
      </c>
      <c r="BJ229" s="14">
        <f t="shared" si="139"/>
        <v>163.817025440333</v>
      </c>
      <c r="BK229" s="5">
        <f t="shared" si="140"/>
        <v>3.1278184475522353</v>
      </c>
      <c r="BL229" s="5">
        <f t="shared" si="141"/>
        <v>1.0826493260313508</v>
      </c>
      <c r="BM229" s="5"/>
      <c r="BN229" s="5"/>
      <c r="BO229" s="29"/>
      <c r="BP229" s="5">
        <f t="shared" si="158"/>
        <v>113.87032537933719</v>
      </c>
      <c r="BQ229" s="5">
        <f t="shared" si="159"/>
        <v>163.6562628358067</v>
      </c>
      <c r="BR229" s="5">
        <f t="shared" si="142"/>
        <v>0.92619025587865522</v>
      </c>
      <c r="BS229" s="5">
        <f t="shared" si="143"/>
        <v>1.1797223310162959</v>
      </c>
    </row>
    <row r="230" spans="1:71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8">
        <v>2345800</v>
      </c>
      <c r="H230" s="3">
        <v>44109</v>
      </c>
      <c r="I230" s="2">
        <v>228</v>
      </c>
      <c r="J230" s="1">
        <v>116.29935500000001</v>
      </c>
      <c r="K230" s="1">
        <v>168.720001</v>
      </c>
      <c r="L230" s="5">
        <f t="shared" si="144"/>
        <v>113.36225722742918</v>
      </c>
      <c r="M230" s="5">
        <f t="shared" si="145"/>
        <v>165.34088401655293</v>
      </c>
      <c r="N230" s="5">
        <f t="shared" si="120"/>
        <v>2.5254635097252454</v>
      </c>
      <c r="O230" s="5">
        <f t="shared" si="121"/>
        <v>2.0027957346011762</v>
      </c>
      <c r="P230" s="1"/>
      <c r="Q230" s="1"/>
      <c r="R230" s="29"/>
      <c r="S230" s="5">
        <f t="shared" si="146"/>
        <v>113.94081186131771</v>
      </c>
      <c r="T230" s="5">
        <f t="shared" si="147"/>
        <v>165.02553105076126</v>
      </c>
      <c r="U230" s="5">
        <f t="shared" si="122"/>
        <v>2.0279933097499065</v>
      </c>
      <c r="V230" s="5">
        <f t="shared" si="123"/>
        <v>2.1897047933509302</v>
      </c>
      <c r="W230" s="5"/>
      <c r="X230" s="5"/>
      <c r="Y230" s="29"/>
      <c r="Z230" s="5">
        <f t="shared" si="148"/>
        <v>114.16012852271743</v>
      </c>
      <c r="AA230" s="5">
        <f t="shared" si="149"/>
        <v>164.63754078044468</v>
      </c>
      <c r="AB230" s="5">
        <f t="shared" si="124"/>
        <v>1.839413879193549</v>
      </c>
      <c r="AC230" s="5">
        <f t="shared" si="125"/>
        <v>2.4196658341386068</v>
      </c>
      <c r="AD230" s="5"/>
      <c r="AE230" s="5"/>
      <c r="AF230" s="5">
        <f t="shared" si="150"/>
        <v>0.16338019984026417</v>
      </c>
      <c r="AG230" s="5">
        <f t="shared" si="151"/>
        <v>0.10433352043339394</v>
      </c>
      <c r="AH230" s="14">
        <f t="shared" si="126"/>
        <v>114.32350872255769</v>
      </c>
      <c r="AI230" s="14">
        <f t="shared" si="127"/>
        <v>164.74187430087807</v>
      </c>
      <c r="AJ230" s="5">
        <f t="shared" si="128"/>
        <v>1.6989314149182639</v>
      </c>
      <c r="AK230" s="5">
        <f t="shared" si="129"/>
        <v>2.3578275696678843</v>
      </c>
      <c r="AL230" s="5"/>
      <c r="AM230" s="5"/>
      <c r="AN230" s="5"/>
      <c r="AO230" s="5">
        <f t="shared" si="152"/>
        <v>0.3099642121206716</v>
      </c>
      <c r="AP230" s="5">
        <f t="shared" si="153"/>
        <v>0.27722441451916613</v>
      </c>
      <c r="AQ230" s="14">
        <f t="shared" si="130"/>
        <v>114.4700927348381</v>
      </c>
      <c r="AR230" s="14">
        <f t="shared" si="131"/>
        <v>164.91476519496385</v>
      </c>
      <c r="AS230" s="5">
        <f t="shared" si="132"/>
        <v>1.572891152459015</v>
      </c>
      <c r="AT230" s="5">
        <f t="shared" si="133"/>
        <v>2.2553554898545478</v>
      </c>
      <c r="AU230" s="5"/>
      <c r="AV230" s="5"/>
      <c r="AW230" s="5"/>
      <c r="AX230" s="5">
        <f t="shared" si="154"/>
        <v>0.10226974227856672</v>
      </c>
      <c r="AY230" s="5">
        <f t="shared" si="155"/>
        <v>0.49486518667524532</v>
      </c>
      <c r="AZ230" s="14">
        <f t="shared" si="134"/>
        <v>114.26239826499599</v>
      </c>
      <c r="BA230" s="14">
        <f t="shared" si="135"/>
        <v>165.13240596711992</v>
      </c>
      <c r="BB230" s="5">
        <f t="shared" si="136"/>
        <v>1.7514772416442133</v>
      </c>
      <c r="BC230" s="5">
        <f t="shared" si="137"/>
        <v>2.1263602487058271</v>
      </c>
      <c r="BD230" s="5"/>
      <c r="BE230" s="5"/>
      <c r="BF230" s="5"/>
      <c r="BG230" s="5">
        <f t="shared" si="156"/>
        <v>-0.76296442611935233</v>
      </c>
      <c r="BH230" s="5">
        <f t="shared" si="157"/>
        <v>0.67257196952855802</v>
      </c>
      <c r="BI230" s="14">
        <f t="shared" si="138"/>
        <v>113.39716409659808</v>
      </c>
      <c r="BJ230" s="14">
        <f t="shared" si="139"/>
        <v>165.31011274997323</v>
      </c>
      <c r="BK230" s="5">
        <f t="shared" si="140"/>
        <v>2.4954488383894562</v>
      </c>
      <c r="BL230" s="5">
        <f t="shared" si="141"/>
        <v>2.0210338014559208</v>
      </c>
      <c r="BM230" s="5"/>
      <c r="BN230" s="5"/>
      <c r="BO230" s="29"/>
      <c r="BP230" s="5">
        <f t="shared" si="158"/>
        <v>113.60908103450289</v>
      </c>
      <c r="BQ230" s="5">
        <f t="shared" si="159"/>
        <v>164.14469737685502</v>
      </c>
      <c r="BR230" s="5">
        <f t="shared" si="142"/>
        <v>2.3132320600549443</v>
      </c>
      <c r="BS230" s="5">
        <f t="shared" si="143"/>
        <v>2.7117731128658393</v>
      </c>
    </row>
    <row r="231" spans="1:71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8">
        <v>2030200</v>
      </c>
      <c r="H231" s="3">
        <v>44110</v>
      </c>
      <c r="I231" s="2">
        <v>229</v>
      </c>
      <c r="J231" s="1">
        <v>112.96511099999999</v>
      </c>
      <c r="K231" s="1">
        <v>166.88999899999999</v>
      </c>
      <c r="L231" s="5">
        <f t="shared" si="144"/>
        <v>115.85879033411437</v>
      </c>
      <c r="M231" s="5">
        <f t="shared" si="145"/>
        <v>168.21313345248294</v>
      </c>
      <c r="N231" s="5">
        <f t="shared" si="120"/>
        <v>2.5615690618976874</v>
      </c>
      <c r="O231" s="5">
        <f t="shared" si="121"/>
        <v>0.79281829972504636</v>
      </c>
      <c r="P231" s="1"/>
      <c r="Q231" s="1"/>
      <c r="R231" s="29"/>
      <c r="S231" s="5">
        <f t="shared" si="146"/>
        <v>115.47386490146121</v>
      </c>
      <c r="T231" s="5">
        <f t="shared" si="147"/>
        <v>167.42693651776642</v>
      </c>
      <c r="U231" s="5">
        <f t="shared" si="122"/>
        <v>2.2208218796520454</v>
      </c>
      <c r="V231" s="5">
        <f t="shared" si="123"/>
        <v>0.3217313925242653</v>
      </c>
      <c r="W231" s="5"/>
      <c r="X231" s="5"/>
      <c r="Y231" s="29"/>
      <c r="Z231" s="5">
        <f t="shared" si="148"/>
        <v>115.12278043749458</v>
      </c>
      <c r="AA231" s="5">
        <f t="shared" si="149"/>
        <v>166.47464787924457</v>
      </c>
      <c r="AB231" s="5">
        <f t="shared" si="124"/>
        <v>1.9100317065988546</v>
      </c>
      <c r="AC231" s="5">
        <f t="shared" si="125"/>
        <v>0.248877178527287</v>
      </c>
      <c r="AD231" s="5"/>
      <c r="AE231" s="5"/>
      <c r="AF231" s="5">
        <f t="shared" si="150"/>
        <v>0.28327095708079775</v>
      </c>
      <c r="AG231" s="5">
        <f t="shared" si="151"/>
        <v>0.36424955718836843</v>
      </c>
      <c r="AH231" s="14">
        <f t="shared" si="126"/>
        <v>115.40605139457539</v>
      </c>
      <c r="AI231" s="14">
        <f t="shared" si="127"/>
        <v>166.83889743643294</v>
      </c>
      <c r="AJ231" s="5">
        <f t="shared" si="128"/>
        <v>2.1607913921098989</v>
      </c>
      <c r="AK231" s="5">
        <f t="shared" si="129"/>
        <v>3.061990764769832E-2</v>
      </c>
      <c r="AL231" s="5"/>
      <c r="AM231" s="5"/>
      <c r="AN231" s="5"/>
      <c r="AO231" s="5">
        <f t="shared" si="152"/>
        <v>0.47313613778479235</v>
      </c>
      <c r="AP231" s="5">
        <f t="shared" si="153"/>
        <v>0.66719508558934726</v>
      </c>
      <c r="AQ231" s="14">
        <f t="shared" si="130"/>
        <v>115.59591657527938</v>
      </c>
      <c r="AR231" s="14">
        <f t="shared" si="131"/>
        <v>167.14184296483393</v>
      </c>
      <c r="AS231" s="5">
        <f t="shared" si="132"/>
        <v>2.3288655691927591</v>
      </c>
      <c r="AT231" s="5">
        <f t="shared" si="133"/>
        <v>0.15090416822037259</v>
      </c>
      <c r="AU231" s="5"/>
      <c r="AV231" s="5"/>
      <c r="AW231" s="5"/>
      <c r="AX231" s="5">
        <f t="shared" si="154"/>
        <v>0.48944171990293128</v>
      </c>
      <c r="AY231" s="5">
        <f t="shared" si="155"/>
        <v>1.0988740471313356</v>
      </c>
      <c r="AZ231" s="14">
        <f t="shared" si="134"/>
        <v>115.61222215739751</v>
      </c>
      <c r="BA231" s="14">
        <f t="shared" si="135"/>
        <v>167.57352192637592</v>
      </c>
      <c r="BB231" s="5">
        <f t="shared" si="136"/>
        <v>2.343299744464924</v>
      </c>
      <c r="BC231" s="5">
        <f t="shared" si="137"/>
        <v>0.40956494126165632</v>
      </c>
      <c r="BD231" s="5"/>
      <c r="BE231" s="5"/>
      <c r="BF231" s="5"/>
      <c r="BG231" s="5">
        <f t="shared" si="156"/>
        <v>0.70380946364267849</v>
      </c>
      <c r="BH231" s="5">
        <f t="shared" si="157"/>
        <v>1.6624268294091906</v>
      </c>
      <c r="BI231" s="14">
        <f t="shared" si="138"/>
        <v>115.82658990113727</v>
      </c>
      <c r="BJ231" s="14">
        <f t="shared" si="139"/>
        <v>168.13707470865376</v>
      </c>
      <c r="BK231" s="5">
        <f t="shared" si="140"/>
        <v>2.5330643026033721</v>
      </c>
      <c r="BL231" s="5">
        <f t="shared" si="141"/>
        <v>0.74724412255150618</v>
      </c>
      <c r="BM231" s="5"/>
      <c r="BN231" s="5"/>
      <c r="BO231" s="29"/>
      <c r="BP231" s="5">
        <f t="shared" si="158"/>
        <v>114.28164952587717</v>
      </c>
      <c r="BQ231" s="5">
        <f t="shared" si="159"/>
        <v>165.28852328264128</v>
      </c>
      <c r="BR231" s="5">
        <f t="shared" si="142"/>
        <v>1.1654381730985754</v>
      </c>
      <c r="BS231" s="5">
        <f t="shared" si="143"/>
        <v>0.9595995727453448</v>
      </c>
    </row>
    <row r="232" spans="1:71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8">
        <v>1977900</v>
      </c>
      <c r="H232" s="3">
        <v>44111</v>
      </c>
      <c r="I232" s="2">
        <v>230</v>
      </c>
      <c r="J232" s="1">
        <v>114.881805</v>
      </c>
      <c r="K232" s="1">
        <v>171.550003</v>
      </c>
      <c r="L232" s="5">
        <f t="shared" si="144"/>
        <v>113.39916290011715</v>
      </c>
      <c r="M232" s="5">
        <f t="shared" si="145"/>
        <v>167.08846916787243</v>
      </c>
      <c r="N232" s="5">
        <f t="shared" si="120"/>
        <v>1.2905804360254023</v>
      </c>
      <c r="O232" s="5">
        <f t="shared" si="121"/>
        <v>2.6007191804756609</v>
      </c>
      <c r="P232" s="1"/>
      <c r="Q232" s="1"/>
      <c r="R232" s="29"/>
      <c r="S232" s="5">
        <f t="shared" si="146"/>
        <v>113.84317486551141</v>
      </c>
      <c r="T232" s="5">
        <f t="shared" si="147"/>
        <v>167.07792713121825</v>
      </c>
      <c r="U232" s="5">
        <f t="shared" si="122"/>
        <v>0.90408584239130385</v>
      </c>
      <c r="V232" s="5">
        <f t="shared" si="123"/>
        <v>2.6068643489220795</v>
      </c>
      <c r="W232" s="5"/>
      <c r="X232" s="5"/>
      <c r="Y232" s="29"/>
      <c r="Z232" s="5">
        <f t="shared" si="148"/>
        <v>114.15182919062202</v>
      </c>
      <c r="AA232" s="5">
        <f t="shared" si="149"/>
        <v>166.66155588358453</v>
      </c>
      <c r="AB232" s="5">
        <f t="shared" si="124"/>
        <v>0.63541464148998683</v>
      </c>
      <c r="AC232" s="5">
        <f t="shared" si="125"/>
        <v>2.8495756519546536</v>
      </c>
      <c r="AD232" s="5"/>
      <c r="AE232" s="5"/>
      <c r="AF232" s="5">
        <f t="shared" si="150"/>
        <v>9.5137626487794197E-2</v>
      </c>
      <c r="AG232" s="5">
        <f t="shared" si="151"/>
        <v>0.33764832426110636</v>
      </c>
      <c r="AH232" s="14">
        <f t="shared" si="126"/>
        <v>114.24696681710982</v>
      </c>
      <c r="AI232" s="14">
        <f t="shared" si="127"/>
        <v>166.99920420784562</v>
      </c>
      <c r="AJ232" s="5">
        <f t="shared" si="128"/>
        <v>0.55260115637126161</v>
      </c>
      <c r="AK232" s="5">
        <f t="shared" si="129"/>
        <v>2.6527535485699647</v>
      </c>
      <c r="AL232" s="5"/>
      <c r="AM232" s="5"/>
      <c r="AN232" s="5"/>
      <c r="AO232" s="5">
        <f t="shared" si="152"/>
        <v>0.1121142916204545</v>
      </c>
      <c r="AP232" s="5">
        <f t="shared" si="153"/>
        <v>0.5471233152769992</v>
      </c>
      <c r="AQ232" s="14">
        <f t="shared" si="130"/>
        <v>114.26394348224248</v>
      </c>
      <c r="AR232" s="14">
        <f t="shared" si="131"/>
        <v>167.20867919886152</v>
      </c>
      <c r="AS232" s="5">
        <f t="shared" si="132"/>
        <v>0.53782365080137651</v>
      </c>
      <c r="AT232" s="5">
        <f t="shared" si="133"/>
        <v>2.530646298582977</v>
      </c>
      <c r="AU232" s="5"/>
      <c r="AV232" s="5"/>
      <c r="AW232" s="5"/>
      <c r="AX232" s="5">
        <f t="shared" si="154"/>
        <v>-0.16773511514603939</v>
      </c>
      <c r="AY232" s="5">
        <f t="shared" si="155"/>
        <v>0.68848932787521444</v>
      </c>
      <c r="AZ232" s="14">
        <f t="shared" si="134"/>
        <v>113.98409407547598</v>
      </c>
      <c r="BA232" s="14">
        <f t="shared" si="135"/>
        <v>167.35004521145973</v>
      </c>
      <c r="BB232" s="5">
        <f t="shared" si="136"/>
        <v>0.78142132648770612</v>
      </c>
      <c r="BC232" s="5">
        <f t="shared" si="137"/>
        <v>2.4482411629804952</v>
      </c>
      <c r="BD232" s="5"/>
      <c r="BE232" s="5"/>
      <c r="BF232" s="5"/>
      <c r="BG232" s="5">
        <f t="shared" si="156"/>
        <v>-0.71973714029527347</v>
      </c>
      <c r="BH232" s="5">
        <f t="shared" si="157"/>
        <v>0.40823582810034031</v>
      </c>
      <c r="BI232" s="14">
        <f t="shared" si="138"/>
        <v>113.43209205032674</v>
      </c>
      <c r="BJ232" s="14">
        <f t="shared" si="139"/>
        <v>167.06979171168487</v>
      </c>
      <c r="BK232" s="5">
        <f t="shared" si="140"/>
        <v>1.2619169325144703</v>
      </c>
      <c r="BL232" s="5">
        <f t="shared" si="141"/>
        <v>2.6116066511028464</v>
      </c>
      <c r="BM232" s="5"/>
      <c r="BN232" s="5"/>
      <c r="BO232" s="29"/>
      <c r="BP232" s="5">
        <f t="shared" si="158"/>
        <v>113.95251489440787</v>
      </c>
      <c r="BQ232" s="5">
        <f t="shared" si="159"/>
        <v>165.68889221198094</v>
      </c>
      <c r="BR232" s="5">
        <f t="shared" si="142"/>
        <v>0.80890973604752348</v>
      </c>
      <c r="BS232" s="5">
        <f t="shared" si="143"/>
        <v>3.4165611690598814</v>
      </c>
    </row>
    <row r="233" spans="1:71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8">
        <v>2636900</v>
      </c>
      <c r="H233" s="3">
        <v>44112</v>
      </c>
      <c r="I233" s="2">
        <v>231</v>
      </c>
      <c r="J233" s="1">
        <v>114.77198799999999</v>
      </c>
      <c r="K233" s="1">
        <v>173.779999</v>
      </c>
      <c r="L233" s="5">
        <f t="shared" si="144"/>
        <v>114.65940868501758</v>
      </c>
      <c r="M233" s="5">
        <f t="shared" si="145"/>
        <v>170.88077292518085</v>
      </c>
      <c r="N233" s="5">
        <f t="shared" si="120"/>
        <v>9.8089539916666704E-2</v>
      </c>
      <c r="O233" s="5">
        <f t="shared" si="121"/>
        <v>1.668331276040089</v>
      </c>
      <c r="P233" s="1"/>
      <c r="Q233" s="1"/>
      <c r="R233" s="29"/>
      <c r="S233" s="5">
        <f t="shared" si="146"/>
        <v>114.518284452929</v>
      </c>
      <c r="T233" s="5">
        <f t="shared" si="147"/>
        <v>169.9847764459264</v>
      </c>
      <c r="U233" s="5">
        <f t="shared" si="122"/>
        <v>0.22105005889677373</v>
      </c>
      <c r="V233" s="5">
        <f t="shared" si="123"/>
        <v>2.1839236827672002</v>
      </c>
      <c r="W233" s="5"/>
      <c r="X233" s="5"/>
      <c r="Y233" s="29"/>
      <c r="Z233" s="5">
        <f t="shared" si="148"/>
        <v>114.48031830484211</v>
      </c>
      <c r="AA233" s="5">
        <f t="shared" si="149"/>
        <v>168.86135708597152</v>
      </c>
      <c r="AB233" s="5">
        <f t="shared" si="124"/>
        <v>0.25412968812379427</v>
      </c>
      <c r="AC233" s="5">
        <f t="shared" si="125"/>
        <v>2.8303843608771593</v>
      </c>
      <c r="AD233" s="5"/>
      <c r="AE233" s="5"/>
      <c r="AF233" s="5">
        <f t="shared" si="150"/>
        <v>0.13014034964763865</v>
      </c>
      <c r="AG233" s="5">
        <f t="shared" si="151"/>
        <v>0.61697125597998936</v>
      </c>
      <c r="AH233" s="14">
        <f t="shared" si="126"/>
        <v>114.61045865448975</v>
      </c>
      <c r="AI233" s="14">
        <f t="shared" si="127"/>
        <v>169.47832834195151</v>
      </c>
      <c r="AJ233" s="5">
        <f t="shared" si="128"/>
        <v>0.14073934618109604</v>
      </c>
      <c r="AK233" s="5">
        <f t="shared" si="129"/>
        <v>2.4753542886419821</v>
      </c>
      <c r="AL233" s="5"/>
      <c r="AM233" s="5"/>
      <c r="AN233" s="5"/>
      <c r="AO233" s="5">
        <f t="shared" si="152"/>
        <v>0.16620799727036351</v>
      </c>
      <c r="AP233" s="5">
        <f t="shared" si="153"/>
        <v>0.96029278705449772</v>
      </c>
      <c r="AQ233" s="14">
        <f t="shared" si="130"/>
        <v>114.64652630211248</v>
      </c>
      <c r="AR233" s="14">
        <f t="shared" si="131"/>
        <v>169.82164987302602</v>
      </c>
      <c r="AS233" s="5">
        <f t="shared" si="132"/>
        <v>0.10931386662703471</v>
      </c>
      <c r="AT233" s="5">
        <f t="shared" si="133"/>
        <v>2.2777932729611683</v>
      </c>
      <c r="AU233" s="5"/>
      <c r="AV233" s="5"/>
      <c r="AW233" s="5"/>
      <c r="AX233" s="5">
        <f t="shared" si="154"/>
        <v>5.5565788068719077E-2</v>
      </c>
      <c r="AY233" s="5">
        <f t="shared" si="155"/>
        <v>1.368579671405515</v>
      </c>
      <c r="AZ233" s="14">
        <f t="shared" si="134"/>
        <v>114.53588409291083</v>
      </c>
      <c r="BA233" s="14">
        <f t="shared" si="135"/>
        <v>170.22993675737703</v>
      </c>
      <c r="BB233" s="5">
        <f t="shared" si="136"/>
        <v>0.20571562033861374</v>
      </c>
      <c r="BC233" s="5">
        <f t="shared" si="137"/>
        <v>2.0428485804186081</v>
      </c>
      <c r="BD233" s="5"/>
      <c r="BE233" s="5"/>
      <c r="BF233" s="5"/>
      <c r="BG233" s="5">
        <f t="shared" si="156"/>
        <v>0.17125517604278589</v>
      </c>
      <c r="BH233" s="5">
        <f t="shared" si="157"/>
        <v>1.9310663962439953</v>
      </c>
      <c r="BI233" s="14">
        <f t="shared" si="138"/>
        <v>114.65157348088491</v>
      </c>
      <c r="BJ233" s="14">
        <f t="shared" si="139"/>
        <v>170.79242348221553</v>
      </c>
      <c r="BK233" s="5">
        <f t="shared" si="140"/>
        <v>0.1049162964007273</v>
      </c>
      <c r="BL233" s="5">
        <f t="shared" si="141"/>
        <v>1.7191710985016622</v>
      </c>
      <c r="BM233" s="5"/>
      <c r="BN233" s="5"/>
      <c r="BO233" s="29"/>
      <c r="BP233" s="5">
        <f t="shared" si="158"/>
        <v>114.18483742080591</v>
      </c>
      <c r="BQ233" s="5">
        <f t="shared" si="159"/>
        <v>167.15416990898569</v>
      </c>
      <c r="BR233" s="5">
        <f t="shared" si="142"/>
        <v>0.51158003745137504</v>
      </c>
      <c r="BS233" s="5">
        <f t="shared" si="143"/>
        <v>3.8127685171722838</v>
      </c>
    </row>
    <row r="234" spans="1:71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8">
        <v>3396300</v>
      </c>
      <c r="H234" s="3">
        <v>44113</v>
      </c>
      <c r="I234" s="2">
        <v>232</v>
      </c>
      <c r="J234" s="1">
        <v>116.768547</v>
      </c>
      <c r="K234" s="1">
        <v>174.38000500000001</v>
      </c>
      <c r="L234" s="5">
        <f t="shared" si="144"/>
        <v>114.75510110275263</v>
      </c>
      <c r="M234" s="5">
        <f t="shared" si="145"/>
        <v>173.34511508877713</v>
      </c>
      <c r="N234" s="5">
        <f t="shared" si="120"/>
        <v>1.7243050024827022</v>
      </c>
      <c r="O234" s="5">
        <f t="shared" si="121"/>
        <v>0.59346821972099173</v>
      </c>
      <c r="P234" s="1"/>
      <c r="Q234" s="1"/>
      <c r="R234" s="29"/>
      <c r="S234" s="5">
        <f t="shared" si="146"/>
        <v>114.68319175852514</v>
      </c>
      <c r="T234" s="5">
        <f t="shared" si="147"/>
        <v>172.45167110607423</v>
      </c>
      <c r="U234" s="5">
        <f t="shared" si="122"/>
        <v>1.7858878054506047</v>
      </c>
      <c r="V234" s="5">
        <f t="shared" si="123"/>
        <v>1.1058228229353368</v>
      </c>
      <c r="W234" s="5"/>
      <c r="X234" s="5"/>
      <c r="Y234" s="29"/>
      <c r="Z234" s="5">
        <f t="shared" si="148"/>
        <v>114.61156966766316</v>
      </c>
      <c r="AA234" s="5">
        <f t="shared" si="149"/>
        <v>171.07474594728436</v>
      </c>
      <c r="AB234" s="5">
        <f t="shared" si="124"/>
        <v>1.8472246060720758</v>
      </c>
      <c r="AC234" s="5">
        <f t="shared" si="125"/>
        <v>1.8954346587589872</v>
      </c>
      <c r="AD234" s="5"/>
      <c r="AE234" s="5"/>
      <c r="AF234" s="5">
        <f t="shared" si="150"/>
        <v>0.13030700162364986</v>
      </c>
      <c r="AG234" s="5">
        <f t="shared" si="151"/>
        <v>0.85643389677991633</v>
      </c>
      <c r="AH234" s="14">
        <f t="shared" si="126"/>
        <v>114.74187666928681</v>
      </c>
      <c r="AI234" s="14">
        <f t="shared" si="127"/>
        <v>171.93117984406427</v>
      </c>
      <c r="AJ234" s="5">
        <f t="shared" si="128"/>
        <v>1.7356303412024026</v>
      </c>
      <c r="AK234" s="5">
        <f t="shared" si="129"/>
        <v>1.4043038684026512</v>
      </c>
      <c r="AL234" s="5"/>
      <c r="AM234" s="5"/>
      <c r="AN234" s="5"/>
      <c r="AO234" s="5">
        <f t="shared" si="152"/>
        <v>0.15746883865803432</v>
      </c>
      <c r="AP234" s="5">
        <f t="shared" si="153"/>
        <v>1.2735668056190823</v>
      </c>
      <c r="AQ234" s="14">
        <f t="shared" si="130"/>
        <v>114.76903850632119</v>
      </c>
      <c r="AR234" s="14">
        <f t="shared" si="131"/>
        <v>172.34831275290344</v>
      </c>
      <c r="AS234" s="5">
        <f t="shared" si="132"/>
        <v>1.7123690797306943</v>
      </c>
      <c r="AT234" s="5">
        <f t="shared" si="133"/>
        <v>1.1650947292360567</v>
      </c>
      <c r="AU234" s="5"/>
      <c r="AV234" s="5"/>
      <c r="AW234" s="5"/>
      <c r="AX234" s="5">
        <f t="shared" si="154"/>
        <v>8.9624296707266543E-2</v>
      </c>
      <c r="AY234" s="5">
        <f t="shared" si="155"/>
        <v>1.7487438068638097</v>
      </c>
      <c r="AZ234" s="14">
        <f t="shared" si="134"/>
        <v>114.70119396437043</v>
      </c>
      <c r="BA234" s="14">
        <f t="shared" si="135"/>
        <v>172.82348975414817</v>
      </c>
      <c r="BB234" s="5">
        <f t="shared" si="136"/>
        <v>1.770470806346135</v>
      </c>
      <c r="BC234" s="5">
        <f t="shared" si="137"/>
        <v>0.89259961074771232</v>
      </c>
      <c r="BD234" s="5"/>
      <c r="BE234" s="5"/>
      <c r="BF234" s="5"/>
      <c r="BG234" s="5">
        <f t="shared" si="156"/>
        <v>0.13725193480430764</v>
      </c>
      <c r="BH234" s="5">
        <f t="shared" si="157"/>
        <v>2.1710404915525099</v>
      </c>
      <c r="BI234" s="14">
        <f t="shared" si="138"/>
        <v>114.74882160246747</v>
      </c>
      <c r="BJ234" s="14">
        <f t="shared" si="139"/>
        <v>173.24578643883686</v>
      </c>
      <c r="BK234" s="5">
        <f t="shared" si="140"/>
        <v>1.7296827351397335</v>
      </c>
      <c r="BL234" s="5">
        <f t="shared" si="141"/>
        <v>0.65042925142888486</v>
      </c>
      <c r="BM234" s="5"/>
      <c r="BN234" s="5"/>
      <c r="BO234" s="29"/>
      <c r="BP234" s="5">
        <f t="shared" si="158"/>
        <v>114.33162506560441</v>
      </c>
      <c r="BQ234" s="5">
        <f t="shared" si="159"/>
        <v>168.81062718173928</v>
      </c>
      <c r="BR234" s="5">
        <f t="shared" si="142"/>
        <v>2.0869677640123285</v>
      </c>
      <c r="BS234" s="5">
        <f t="shared" si="143"/>
        <v>3.1938167556886659</v>
      </c>
    </row>
    <row r="235" spans="1:71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8">
        <v>2315300</v>
      </c>
      <c r="H235" s="3">
        <v>44116</v>
      </c>
      <c r="I235" s="2">
        <v>233</v>
      </c>
      <c r="J235" s="1">
        <v>124.18575300000001</v>
      </c>
      <c r="K235" s="1">
        <v>175.36000100000001</v>
      </c>
      <c r="L235" s="5">
        <f t="shared" si="144"/>
        <v>116.46653011541289</v>
      </c>
      <c r="M235" s="5">
        <f t="shared" si="145"/>
        <v>174.22477151331657</v>
      </c>
      <c r="N235" s="5">
        <f t="shared" si="120"/>
        <v>6.2158683247563111</v>
      </c>
      <c r="O235" s="5">
        <f t="shared" si="121"/>
        <v>0.64737082584952921</v>
      </c>
      <c r="P235" s="1"/>
      <c r="Q235" s="1"/>
      <c r="R235" s="29"/>
      <c r="S235" s="5">
        <f t="shared" si="146"/>
        <v>116.0386726654838</v>
      </c>
      <c r="T235" s="5">
        <f t="shared" si="147"/>
        <v>173.70508813712598</v>
      </c>
      <c r="U235" s="5">
        <f t="shared" si="122"/>
        <v>6.5603985462939569</v>
      </c>
      <c r="V235" s="5">
        <f t="shared" si="123"/>
        <v>0.94372311441423151</v>
      </c>
      <c r="W235" s="5"/>
      <c r="X235" s="5"/>
      <c r="Y235" s="29"/>
      <c r="Z235" s="5">
        <f t="shared" si="148"/>
        <v>115.58220946721474</v>
      </c>
      <c r="AA235" s="5">
        <f t="shared" si="149"/>
        <v>172.56211252100641</v>
      </c>
      <c r="AB235" s="5">
        <f t="shared" si="124"/>
        <v>6.9279634136334991</v>
      </c>
      <c r="AC235" s="5">
        <f t="shared" si="125"/>
        <v>1.5955112129553413</v>
      </c>
      <c r="AD235" s="5"/>
      <c r="AE235" s="5"/>
      <c r="AF235" s="5">
        <f t="shared" si="150"/>
        <v>0.25635692131283894</v>
      </c>
      <c r="AG235" s="5">
        <f t="shared" si="151"/>
        <v>0.95107379832123728</v>
      </c>
      <c r="AH235" s="14">
        <f t="shared" si="126"/>
        <v>115.83856638852758</v>
      </c>
      <c r="AI235" s="14">
        <f t="shared" si="127"/>
        <v>173.51318631932764</v>
      </c>
      <c r="AJ235" s="5">
        <f t="shared" si="128"/>
        <v>6.7215331950939845</v>
      </c>
      <c r="AK235" s="5">
        <f t="shared" si="129"/>
        <v>1.0531561759470831</v>
      </c>
      <c r="AL235" s="5"/>
      <c r="AM235" s="5"/>
      <c r="AN235" s="5"/>
      <c r="AO235" s="5">
        <f t="shared" si="152"/>
        <v>0.36076157888142002</v>
      </c>
      <c r="AP235" s="5">
        <f t="shared" si="153"/>
        <v>1.3270167476448258</v>
      </c>
      <c r="AQ235" s="14">
        <f t="shared" si="130"/>
        <v>115.94297104609616</v>
      </c>
      <c r="AR235" s="14">
        <f t="shared" si="131"/>
        <v>173.88912926865123</v>
      </c>
      <c r="AS235" s="5">
        <f t="shared" si="132"/>
        <v>6.6374618301858215</v>
      </c>
      <c r="AT235" s="5">
        <f t="shared" si="133"/>
        <v>0.83877265223600195</v>
      </c>
      <c r="AU235" s="5"/>
      <c r="AV235" s="5"/>
      <c r="AW235" s="5"/>
      <c r="AX235" s="5">
        <f t="shared" si="154"/>
        <v>0.48608127298720638</v>
      </c>
      <c r="AY235" s="5">
        <f t="shared" si="155"/>
        <v>1.6311240519500207</v>
      </c>
      <c r="AZ235" s="14">
        <f t="shared" si="134"/>
        <v>116.06829074020195</v>
      </c>
      <c r="BA235" s="14">
        <f t="shared" si="135"/>
        <v>174.19323657295644</v>
      </c>
      <c r="BB235" s="5">
        <f t="shared" si="136"/>
        <v>6.5365487293844895</v>
      </c>
      <c r="BC235" s="5">
        <f t="shared" si="137"/>
        <v>0.66535379812388018</v>
      </c>
      <c r="BD235" s="5"/>
      <c r="BE235" s="5"/>
      <c r="BF235" s="5"/>
      <c r="BG235" s="5">
        <f t="shared" si="156"/>
        <v>0.84563161983948676</v>
      </c>
      <c r="BH235" s="5">
        <f t="shared" si="157"/>
        <v>1.5899176613966244</v>
      </c>
      <c r="BI235" s="14">
        <f t="shared" si="138"/>
        <v>116.42784108705422</v>
      </c>
      <c r="BJ235" s="14">
        <f t="shared" si="139"/>
        <v>174.15203018240302</v>
      </c>
      <c r="BK235" s="5">
        <f t="shared" si="140"/>
        <v>6.2470224848946927</v>
      </c>
      <c r="BL235" s="5">
        <f t="shared" si="141"/>
        <v>0.68885196778539415</v>
      </c>
      <c r="BM235" s="5"/>
      <c r="BN235" s="5"/>
      <c r="BO235" s="29"/>
      <c r="BP235" s="5">
        <f t="shared" si="158"/>
        <v>114.94085554920332</v>
      </c>
      <c r="BQ235" s="5">
        <f t="shared" si="159"/>
        <v>170.20297163630445</v>
      </c>
      <c r="BR235" s="5">
        <f t="shared" si="142"/>
        <v>7.4444106730960398</v>
      </c>
      <c r="BS235" s="5">
        <f t="shared" si="143"/>
        <v>2.940824209789755</v>
      </c>
    </row>
    <row r="236" spans="1:71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8">
        <v>2386400</v>
      </c>
      <c r="H236" s="3">
        <v>44117</v>
      </c>
      <c r="I236" s="2">
        <v>234</v>
      </c>
      <c r="J236" s="1">
        <v>120.891434</v>
      </c>
      <c r="K236" s="1">
        <v>171.550003</v>
      </c>
      <c r="L236" s="5">
        <f t="shared" si="144"/>
        <v>123.02786956731194</v>
      </c>
      <c r="M236" s="5">
        <f t="shared" si="145"/>
        <v>175.18971657699748</v>
      </c>
      <c r="N236" s="5">
        <f t="shared" si="120"/>
        <v>1.7672348624071534</v>
      </c>
      <c r="O236" s="5">
        <f t="shared" si="121"/>
        <v>2.121663371231465</v>
      </c>
      <c r="P236" s="1"/>
      <c r="Q236" s="1"/>
      <c r="R236" s="29"/>
      <c r="S236" s="5">
        <f t="shared" si="146"/>
        <v>121.33427488291935</v>
      </c>
      <c r="T236" s="5">
        <f t="shared" si="147"/>
        <v>174.7807814979941</v>
      </c>
      <c r="U236" s="5">
        <f t="shared" si="122"/>
        <v>0.36631287119924605</v>
      </c>
      <c r="V236" s="5">
        <f t="shared" si="123"/>
        <v>1.8832867627487566</v>
      </c>
      <c r="W236" s="5"/>
      <c r="X236" s="5"/>
      <c r="Y236" s="29"/>
      <c r="Z236" s="5">
        <f t="shared" si="148"/>
        <v>119.45380405696812</v>
      </c>
      <c r="AA236" s="5">
        <f t="shared" si="149"/>
        <v>173.82116233655353</v>
      </c>
      <c r="AB236" s="5">
        <f t="shared" si="124"/>
        <v>1.1891909091192345</v>
      </c>
      <c r="AC236" s="5">
        <f t="shared" si="125"/>
        <v>1.3239051570016722</v>
      </c>
      <c r="AD236" s="5"/>
      <c r="AE236" s="5"/>
      <c r="AF236" s="5">
        <f t="shared" si="150"/>
        <v>0.79864257157892093</v>
      </c>
      <c r="AG236" s="5">
        <f t="shared" si="151"/>
        <v>0.99727020090511898</v>
      </c>
      <c r="AH236" s="14">
        <f t="shared" si="126"/>
        <v>120.25244662854705</v>
      </c>
      <c r="AI236" s="14">
        <f t="shared" si="127"/>
        <v>174.81843253745865</v>
      </c>
      <c r="AJ236" s="5">
        <f t="shared" si="128"/>
        <v>0.52856298441538518</v>
      </c>
      <c r="AK236" s="5">
        <f t="shared" si="129"/>
        <v>1.9052343225308157</v>
      </c>
      <c r="AL236" s="5"/>
      <c r="AM236" s="5"/>
      <c r="AN236" s="5"/>
      <c r="AO236" s="5">
        <f t="shared" si="152"/>
        <v>1.2384698315994114</v>
      </c>
      <c r="AP236" s="5">
        <f t="shared" si="153"/>
        <v>1.3100250146203982</v>
      </c>
      <c r="AQ236" s="14">
        <f t="shared" si="130"/>
        <v>120.69227388856754</v>
      </c>
      <c r="AR236" s="14">
        <f t="shared" si="131"/>
        <v>175.13118735117393</v>
      </c>
      <c r="AS236" s="5">
        <f t="shared" si="132"/>
        <v>0.16474294732285363</v>
      </c>
      <c r="AT236" s="5">
        <f t="shared" si="133"/>
        <v>2.08754549026381</v>
      </c>
      <c r="AU236" s="5"/>
      <c r="AV236" s="5"/>
      <c r="AW236" s="5"/>
      <c r="AX236" s="5">
        <f t="shared" si="154"/>
        <v>2.0095622655319869</v>
      </c>
      <c r="AY236" s="5">
        <f t="shared" si="155"/>
        <v>1.4636906455687133</v>
      </c>
      <c r="AZ236" s="14">
        <f t="shared" si="134"/>
        <v>121.46336632250011</v>
      </c>
      <c r="BA236" s="14">
        <f t="shared" si="135"/>
        <v>175.28485298212223</v>
      </c>
      <c r="BB236" s="5">
        <f t="shared" si="136"/>
        <v>0.4730958212474371</v>
      </c>
      <c r="BC236" s="5">
        <f t="shared" si="137"/>
        <v>2.1771203245751196</v>
      </c>
      <c r="BD236" s="5"/>
      <c r="BE236" s="5"/>
      <c r="BF236" s="5"/>
      <c r="BG236" s="5">
        <f t="shared" si="156"/>
        <v>3.4177001442663011</v>
      </c>
      <c r="BH236" s="5">
        <f t="shared" si="157"/>
        <v>1.3086799924245416</v>
      </c>
      <c r="BI236" s="14">
        <f t="shared" si="138"/>
        <v>122.87150420123443</v>
      </c>
      <c r="BJ236" s="14">
        <f t="shared" si="139"/>
        <v>175.12984232897807</v>
      </c>
      <c r="BK236" s="5">
        <f t="shared" si="140"/>
        <v>1.6378912349029013</v>
      </c>
      <c r="BL236" s="5">
        <f t="shared" si="141"/>
        <v>2.0867614493589182</v>
      </c>
      <c r="BM236" s="5"/>
      <c r="BN236" s="5"/>
      <c r="BO236" s="29"/>
      <c r="BP236" s="5">
        <f t="shared" si="158"/>
        <v>117.25207991190248</v>
      </c>
      <c r="BQ236" s="5">
        <f t="shared" si="159"/>
        <v>171.49222897722834</v>
      </c>
      <c r="BR236" s="5">
        <f t="shared" si="142"/>
        <v>3.0104317300905863</v>
      </c>
      <c r="BS236" s="5">
        <f t="shared" si="143"/>
        <v>3.3677657686585663E-2</v>
      </c>
    </row>
    <row r="237" spans="1:71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8">
        <v>2436600</v>
      </c>
      <c r="H237" s="3">
        <v>44118</v>
      </c>
      <c r="I237" s="2">
        <v>235</v>
      </c>
      <c r="J237" s="1">
        <v>120.98127700000001</v>
      </c>
      <c r="K237" s="1">
        <v>173.470001</v>
      </c>
      <c r="L237" s="5">
        <f t="shared" si="144"/>
        <v>121.21189933509679</v>
      </c>
      <c r="M237" s="5">
        <f t="shared" si="145"/>
        <v>172.09596003654963</v>
      </c>
      <c r="N237" s="5">
        <f t="shared" si="120"/>
        <v>0.1906264678432702</v>
      </c>
      <c r="O237" s="5">
        <f t="shared" si="121"/>
        <v>0.79209140227673669</v>
      </c>
      <c r="P237" s="1"/>
      <c r="Q237" s="1"/>
      <c r="R237" s="29"/>
      <c r="S237" s="5">
        <f t="shared" si="146"/>
        <v>121.04642830902176</v>
      </c>
      <c r="T237" s="5">
        <f t="shared" si="147"/>
        <v>172.68077547429795</v>
      </c>
      <c r="U237" s="5">
        <f t="shared" si="122"/>
        <v>5.385238992125839E-2</v>
      </c>
      <c r="V237" s="5">
        <f t="shared" si="123"/>
        <v>0.45496369467482206</v>
      </c>
      <c r="W237" s="5"/>
      <c r="X237" s="5"/>
      <c r="Y237" s="29"/>
      <c r="Z237" s="5">
        <f t="shared" si="148"/>
        <v>120.10073753133247</v>
      </c>
      <c r="AA237" s="5">
        <f t="shared" si="149"/>
        <v>172.79914063510446</v>
      </c>
      <c r="AB237" s="5">
        <f t="shared" si="124"/>
        <v>0.72783119049696887</v>
      </c>
      <c r="AC237" s="5">
        <f t="shared" si="125"/>
        <v>0.38672990201662116</v>
      </c>
      <c r="AD237" s="5"/>
      <c r="AE237" s="5"/>
      <c r="AF237" s="5">
        <f t="shared" si="150"/>
        <v>0.77588620699673461</v>
      </c>
      <c r="AG237" s="5">
        <f t="shared" si="151"/>
        <v>0.6943764155519917</v>
      </c>
      <c r="AH237" s="14">
        <f t="shared" si="126"/>
        <v>120.8766237383292</v>
      </c>
      <c r="AI237" s="14">
        <f t="shared" si="127"/>
        <v>173.49351705065646</v>
      </c>
      <c r="AJ237" s="5">
        <f t="shared" si="128"/>
        <v>8.6503684095519104E-2</v>
      </c>
      <c r="AK237" s="5">
        <f t="shared" si="129"/>
        <v>1.3556263631120993E-2</v>
      </c>
      <c r="AL237" s="5"/>
      <c r="AM237" s="5"/>
      <c r="AN237" s="5"/>
      <c r="AO237" s="5">
        <f t="shared" si="152"/>
        <v>1.0905857422906449</v>
      </c>
      <c r="AP237" s="5">
        <f t="shared" si="153"/>
        <v>0.72701333560303294</v>
      </c>
      <c r="AQ237" s="14">
        <f t="shared" si="130"/>
        <v>121.19132327362311</v>
      </c>
      <c r="AR237" s="14">
        <f t="shared" si="131"/>
        <v>173.5261539707075</v>
      </c>
      <c r="AS237" s="5">
        <f t="shared" si="132"/>
        <v>0.17361882667440068</v>
      </c>
      <c r="AT237" s="5">
        <f t="shared" si="133"/>
        <v>3.2370421619759504E-2</v>
      </c>
      <c r="AU237" s="5"/>
      <c r="AV237" s="5"/>
      <c r="AW237" s="5"/>
      <c r="AX237" s="5">
        <f t="shared" si="154"/>
        <v>1.3963793095065486</v>
      </c>
      <c r="AY237" s="5">
        <f t="shared" si="155"/>
        <v>0.34512008941071404</v>
      </c>
      <c r="AZ237" s="14">
        <f t="shared" si="134"/>
        <v>121.49711684083901</v>
      </c>
      <c r="BA237" s="14">
        <f t="shared" si="135"/>
        <v>173.14426072451519</v>
      </c>
      <c r="BB237" s="5">
        <f t="shared" si="136"/>
        <v>0.42637989417073768</v>
      </c>
      <c r="BC237" s="5">
        <f t="shared" si="137"/>
        <v>0.18777902438866328</v>
      </c>
      <c r="BD237" s="5"/>
      <c r="BE237" s="5"/>
      <c r="BF237" s="5"/>
      <c r="BG237" s="5">
        <f t="shared" si="156"/>
        <v>1.0625484748496392</v>
      </c>
      <c r="BH237" s="5">
        <f t="shared" si="157"/>
        <v>-0.6724164473680222</v>
      </c>
      <c r="BI237" s="14">
        <f t="shared" si="138"/>
        <v>121.1632860061821</v>
      </c>
      <c r="BJ237" s="14">
        <f t="shared" si="139"/>
        <v>172.12672418773644</v>
      </c>
      <c r="BK237" s="5">
        <f t="shared" si="140"/>
        <v>0.1504439452908892</v>
      </c>
      <c r="BL237" s="5">
        <f t="shared" si="141"/>
        <v>0.77435683664033284</v>
      </c>
      <c r="BM237" s="5"/>
      <c r="BN237" s="5"/>
      <c r="BO237" s="29"/>
      <c r="BP237" s="5">
        <f t="shared" si="158"/>
        <v>118.16191843392687</v>
      </c>
      <c r="BQ237" s="5">
        <f t="shared" si="159"/>
        <v>171.50667248292126</v>
      </c>
      <c r="BR237" s="5">
        <f t="shared" si="142"/>
        <v>2.3304089988016363</v>
      </c>
      <c r="BS237" s="5">
        <f t="shared" si="143"/>
        <v>1.1317971440368735</v>
      </c>
    </row>
    <row r="238" spans="1:71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8">
        <v>3628800</v>
      </c>
      <c r="H238" s="3">
        <v>44119</v>
      </c>
      <c r="I238" s="2">
        <v>236</v>
      </c>
      <c r="J238" s="1">
        <v>120.502106</v>
      </c>
      <c r="K238" s="1">
        <v>172.61000100000001</v>
      </c>
      <c r="L238" s="5">
        <f t="shared" si="144"/>
        <v>121.01587035026452</v>
      </c>
      <c r="M238" s="5">
        <f t="shared" si="145"/>
        <v>173.26389485548245</v>
      </c>
      <c r="N238" s="5">
        <f t="shared" si="120"/>
        <v>0.42635300520351349</v>
      </c>
      <c r="O238" s="5">
        <f t="shared" si="121"/>
        <v>0.37882732848280148</v>
      </c>
      <c r="P238" s="1"/>
      <c r="Q238" s="1"/>
      <c r="R238" s="29"/>
      <c r="S238" s="5">
        <f t="shared" si="146"/>
        <v>121.00407995815762</v>
      </c>
      <c r="T238" s="5">
        <f t="shared" si="147"/>
        <v>173.19377206600427</v>
      </c>
      <c r="U238" s="5">
        <f t="shared" si="122"/>
        <v>0.41656861844192195</v>
      </c>
      <c r="V238" s="5">
        <f t="shared" si="123"/>
        <v>0.33820234205563804</v>
      </c>
      <c r="W238" s="5"/>
      <c r="X238" s="5"/>
      <c r="Y238" s="29"/>
      <c r="Z238" s="5">
        <f t="shared" si="148"/>
        <v>120.49698029223288</v>
      </c>
      <c r="AA238" s="5">
        <f t="shared" si="149"/>
        <v>173.10102779930747</v>
      </c>
      <c r="AB238" s="5">
        <f t="shared" si="124"/>
        <v>4.2536250504376727E-3</v>
      </c>
      <c r="AC238" s="5">
        <f t="shared" si="125"/>
        <v>0.28447181302516916</v>
      </c>
      <c r="AD238" s="5"/>
      <c r="AE238" s="5"/>
      <c r="AF238" s="5">
        <f t="shared" si="150"/>
        <v>0.71893969008228531</v>
      </c>
      <c r="AG238" s="5">
        <f t="shared" si="151"/>
        <v>0.6355030278496443</v>
      </c>
      <c r="AH238" s="14">
        <f t="shared" si="126"/>
        <v>121.21591998231516</v>
      </c>
      <c r="AI238" s="14">
        <f t="shared" si="127"/>
        <v>173.73653082715711</v>
      </c>
      <c r="AJ238" s="5">
        <f t="shared" si="128"/>
        <v>0.59236639591606732</v>
      </c>
      <c r="AK238" s="5">
        <f t="shared" si="129"/>
        <v>0.65264458642642598</v>
      </c>
      <c r="AL238" s="5"/>
      <c r="AM238" s="5"/>
      <c r="AN238" s="5"/>
      <c r="AO238" s="5">
        <f t="shared" si="152"/>
        <v>0.91699999694308532</v>
      </c>
      <c r="AP238" s="5">
        <f t="shared" si="153"/>
        <v>0.62073179275302703</v>
      </c>
      <c r="AQ238" s="14">
        <f t="shared" si="130"/>
        <v>121.41398028917597</v>
      </c>
      <c r="AR238" s="14">
        <f t="shared" si="131"/>
        <v>173.72175959206049</v>
      </c>
      <c r="AS238" s="5">
        <f t="shared" si="132"/>
        <v>0.75672892320734164</v>
      </c>
      <c r="AT238" s="5">
        <f t="shared" si="133"/>
        <v>0.64408700864353885</v>
      </c>
      <c r="AU238" s="5"/>
      <c r="AV238" s="5"/>
      <c r="AW238" s="5"/>
      <c r="AX238" s="5">
        <f t="shared" si="154"/>
        <v>0.94631786263378481</v>
      </c>
      <c r="AY238" s="5">
        <f t="shared" si="155"/>
        <v>0.32566527306724691</v>
      </c>
      <c r="AZ238" s="14">
        <f t="shared" si="134"/>
        <v>121.44329815486667</v>
      </c>
      <c r="BA238" s="14">
        <f t="shared" si="135"/>
        <v>173.42669307237472</v>
      </c>
      <c r="BB238" s="5">
        <f t="shared" si="136"/>
        <v>0.78105867698832565</v>
      </c>
      <c r="BC238" s="5">
        <f t="shared" si="137"/>
        <v>0.47314296254172827</v>
      </c>
      <c r="BD238" s="5"/>
      <c r="BE238" s="5"/>
      <c r="BF238" s="5"/>
      <c r="BG238" s="5">
        <f t="shared" si="156"/>
        <v>0.49618861799279157</v>
      </c>
      <c r="BH238" s="5">
        <f t="shared" si="157"/>
        <v>0.15574162246735446</v>
      </c>
      <c r="BI238" s="14">
        <f t="shared" si="138"/>
        <v>120.99316891022566</v>
      </c>
      <c r="BJ238" s="14">
        <f t="shared" si="139"/>
        <v>173.25676942177483</v>
      </c>
      <c r="BK238" s="5">
        <f t="shared" si="140"/>
        <v>0.40751396512992472</v>
      </c>
      <c r="BL238" s="5">
        <f t="shared" si="141"/>
        <v>0.37469927468155384</v>
      </c>
      <c r="BM238" s="5"/>
      <c r="BN238" s="5"/>
      <c r="BO238" s="29"/>
      <c r="BP238" s="5">
        <f t="shared" si="158"/>
        <v>118.86675807544515</v>
      </c>
      <c r="BQ238" s="5">
        <f t="shared" si="159"/>
        <v>171.99750461219097</v>
      </c>
      <c r="BR238" s="5">
        <f t="shared" si="142"/>
        <v>1.3571114886198337</v>
      </c>
      <c r="BS238" s="5">
        <f t="shared" si="143"/>
        <v>0.3548440902963933</v>
      </c>
    </row>
    <row r="239" spans="1:71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8">
        <v>2103500</v>
      </c>
      <c r="H239" s="3">
        <v>44120</v>
      </c>
      <c r="I239" s="2">
        <v>237</v>
      </c>
      <c r="J239" s="1">
        <v>118.81501</v>
      </c>
      <c r="K239" s="1">
        <v>174.86000100000001</v>
      </c>
      <c r="L239" s="5">
        <f t="shared" si="144"/>
        <v>120.57917065253967</v>
      </c>
      <c r="M239" s="5">
        <f t="shared" si="145"/>
        <v>172.70808507832237</v>
      </c>
      <c r="N239" s="5">
        <f t="shared" si="120"/>
        <v>1.4847961150191986</v>
      </c>
      <c r="O239" s="5">
        <f t="shared" si="121"/>
        <v>1.2306507545299863</v>
      </c>
      <c r="P239" s="1"/>
      <c r="Q239" s="1"/>
      <c r="R239" s="29"/>
      <c r="S239" s="5">
        <f t="shared" si="146"/>
        <v>120.67779688535518</v>
      </c>
      <c r="T239" s="5">
        <f t="shared" si="147"/>
        <v>172.81432087310151</v>
      </c>
      <c r="U239" s="5">
        <f t="shared" si="122"/>
        <v>1.5678043416864396</v>
      </c>
      <c r="V239" s="5">
        <f t="shared" si="123"/>
        <v>1.169895982614402</v>
      </c>
      <c r="W239" s="5"/>
      <c r="X239" s="5"/>
      <c r="Y239" s="29"/>
      <c r="Z239" s="5">
        <f t="shared" si="148"/>
        <v>120.49928686072809</v>
      </c>
      <c r="AA239" s="5">
        <f t="shared" si="149"/>
        <v>172.88006573961911</v>
      </c>
      <c r="AB239" s="5">
        <f t="shared" si="124"/>
        <v>1.4175623607893399</v>
      </c>
      <c r="AC239" s="5">
        <f t="shared" si="125"/>
        <v>1.1322974088172961</v>
      </c>
      <c r="AD239" s="5"/>
      <c r="AE239" s="5"/>
      <c r="AF239" s="5">
        <f t="shared" si="150"/>
        <v>0.61144472184422471</v>
      </c>
      <c r="AG239" s="5">
        <f t="shared" si="151"/>
        <v>0.5070332647189435</v>
      </c>
      <c r="AH239" s="14">
        <f t="shared" si="126"/>
        <v>121.11073158257231</v>
      </c>
      <c r="AI239" s="14">
        <f t="shared" si="127"/>
        <v>173.38709900433807</v>
      </c>
      <c r="AJ239" s="5">
        <f t="shared" si="128"/>
        <v>1.9321814496100387</v>
      </c>
      <c r="AK239" s="5">
        <f t="shared" si="129"/>
        <v>0.84233214413737911</v>
      </c>
      <c r="AL239" s="5"/>
      <c r="AM239" s="5"/>
      <c r="AN239" s="5"/>
      <c r="AO239" s="5">
        <f t="shared" si="152"/>
        <v>0.68832663983111764</v>
      </c>
      <c r="AP239" s="5">
        <f t="shared" si="153"/>
        <v>0.41030832964268005</v>
      </c>
      <c r="AQ239" s="14">
        <f t="shared" si="130"/>
        <v>121.18761350055921</v>
      </c>
      <c r="AR239" s="14">
        <f t="shared" si="131"/>
        <v>173.29037406926179</v>
      </c>
      <c r="AS239" s="5">
        <f t="shared" si="132"/>
        <v>1.9968886932376708</v>
      </c>
      <c r="AT239" s="5">
        <f t="shared" si="133"/>
        <v>0.89764778780838717</v>
      </c>
      <c r="AU239" s="5"/>
      <c r="AV239" s="5"/>
      <c r="AW239" s="5"/>
      <c r="AX239" s="5">
        <f t="shared" si="154"/>
        <v>0.52151278027142822</v>
      </c>
      <c r="AY239" s="5">
        <f t="shared" si="155"/>
        <v>7.968297332722335E-2</v>
      </c>
      <c r="AZ239" s="14">
        <f t="shared" si="134"/>
        <v>121.02079964099951</v>
      </c>
      <c r="BA239" s="14">
        <f t="shared" si="135"/>
        <v>172.95974871294635</v>
      </c>
      <c r="BB239" s="5">
        <f t="shared" si="136"/>
        <v>1.856490725371746</v>
      </c>
      <c r="BC239" s="5">
        <f t="shared" si="137"/>
        <v>1.0867278257957125</v>
      </c>
      <c r="BD239" s="5"/>
      <c r="BE239" s="5"/>
      <c r="BF239" s="5"/>
      <c r="BG239" s="5">
        <f t="shared" si="156"/>
        <v>7.6388875919850968E-2</v>
      </c>
      <c r="BH239" s="5">
        <f t="shared" si="157"/>
        <v>-0.1644565073650037</v>
      </c>
      <c r="BI239" s="14">
        <f t="shared" si="138"/>
        <v>120.57567573664794</v>
      </c>
      <c r="BJ239" s="14">
        <f t="shared" si="139"/>
        <v>172.71560923225411</v>
      </c>
      <c r="BK239" s="5">
        <f t="shared" si="140"/>
        <v>1.4818546382716602</v>
      </c>
      <c r="BL239" s="5">
        <f t="shared" si="141"/>
        <v>1.2263477956550517</v>
      </c>
      <c r="BM239" s="5"/>
      <c r="BN239" s="5"/>
      <c r="BO239" s="29"/>
      <c r="BP239" s="5">
        <f t="shared" si="158"/>
        <v>119.27559505658385</v>
      </c>
      <c r="BQ239" s="5">
        <f t="shared" si="159"/>
        <v>172.15062870914323</v>
      </c>
      <c r="BR239" s="5">
        <f t="shared" si="142"/>
        <v>0.38764888088117172</v>
      </c>
      <c r="BS239" s="5">
        <f t="shared" si="143"/>
        <v>1.5494522906109194</v>
      </c>
    </row>
    <row r="240" spans="1:71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8">
        <v>1580300</v>
      </c>
      <c r="H240" s="3">
        <v>44123</v>
      </c>
      <c r="I240" s="2">
        <v>238</v>
      </c>
      <c r="J240" s="1">
        <v>115.78025100000001</v>
      </c>
      <c r="K240" s="1">
        <v>171.58999600000001</v>
      </c>
      <c r="L240" s="5">
        <f t="shared" si="144"/>
        <v>119.07963409788094</v>
      </c>
      <c r="M240" s="5">
        <f t="shared" si="145"/>
        <v>174.53721361174834</v>
      </c>
      <c r="N240" s="5">
        <f t="shared" si="120"/>
        <v>2.8496942003355423</v>
      </c>
      <c r="O240" s="5">
        <f t="shared" si="121"/>
        <v>1.717592913603383</v>
      </c>
      <c r="P240" s="1"/>
      <c r="Q240" s="1"/>
      <c r="R240" s="29"/>
      <c r="S240" s="5">
        <f t="shared" si="146"/>
        <v>119.46698540987433</v>
      </c>
      <c r="T240" s="5">
        <f t="shared" si="147"/>
        <v>174.14401295558554</v>
      </c>
      <c r="U240" s="5">
        <f t="shared" si="122"/>
        <v>3.1842515265183855</v>
      </c>
      <c r="V240" s="5">
        <f t="shared" si="123"/>
        <v>1.4884416429414242</v>
      </c>
      <c r="W240" s="5"/>
      <c r="X240" s="5"/>
      <c r="Y240" s="29"/>
      <c r="Z240" s="5">
        <f t="shared" si="148"/>
        <v>119.74136227340045</v>
      </c>
      <c r="AA240" s="5">
        <f t="shared" si="149"/>
        <v>173.77103660679052</v>
      </c>
      <c r="AB240" s="5">
        <f t="shared" si="124"/>
        <v>3.4212322388214962</v>
      </c>
      <c r="AC240" s="5">
        <f t="shared" si="125"/>
        <v>1.2710767863124743</v>
      </c>
      <c r="AD240" s="5"/>
      <c r="AE240" s="5"/>
      <c r="AF240" s="5">
        <f t="shared" si="150"/>
        <v>0.40603932546844557</v>
      </c>
      <c r="AG240" s="5">
        <f t="shared" si="151"/>
        <v>0.56462390508681259</v>
      </c>
      <c r="AH240" s="14">
        <f t="shared" si="126"/>
        <v>120.1474015988689</v>
      </c>
      <c r="AI240" s="14">
        <f t="shared" si="127"/>
        <v>174.33566051187734</v>
      </c>
      <c r="AJ240" s="5">
        <f t="shared" si="128"/>
        <v>3.7719304986382256</v>
      </c>
      <c r="AK240" s="5">
        <f t="shared" si="129"/>
        <v>1.6001308793534341</v>
      </c>
      <c r="AL240" s="5"/>
      <c r="AM240" s="5"/>
      <c r="AN240" s="5"/>
      <c r="AO240" s="5">
        <f t="shared" si="152"/>
        <v>0.32676383304142909</v>
      </c>
      <c r="AP240" s="5">
        <f t="shared" si="153"/>
        <v>0.53047396402486113</v>
      </c>
      <c r="AQ240" s="14">
        <f t="shared" si="130"/>
        <v>120.06812610644188</v>
      </c>
      <c r="AR240" s="14">
        <f t="shared" si="131"/>
        <v>174.30151057081537</v>
      </c>
      <c r="AS240" s="5">
        <f t="shared" si="132"/>
        <v>3.7034598469145426</v>
      </c>
      <c r="AT240" s="5">
        <f t="shared" si="133"/>
        <v>1.5802288210411481</v>
      </c>
      <c r="AU240" s="5"/>
      <c r="AV240" s="5"/>
      <c r="AW240" s="5"/>
      <c r="AX240" s="5">
        <f t="shared" si="154"/>
        <v>-5.4234035148150783E-2</v>
      </c>
      <c r="AY240" s="5">
        <f t="shared" si="155"/>
        <v>0.44476252555710477</v>
      </c>
      <c r="AZ240" s="14">
        <f t="shared" si="134"/>
        <v>119.6871282382523</v>
      </c>
      <c r="BA240" s="14">
        <f t="shared" si="135"/>
        <v>174.21579913234763</v>
      </c>
      <c r="BB240" s="5">
        <f t="shared" si="136"/>
        <v>3.3743900229170274</v>
      </c>
      <c r="BC240" s="5">
        <f t="shared" si="137"/>
        <v>1.5302775182462345</v>
      </c>
      <c r="BD240" s="5"/>
      <c r="BE240" s="5"/>
      <c r="BF240" s="5"/>
      <c r="BG240" s="5">
        <f t="shared" si="156"/>
        <v>-0.6327775678405132</v>
      </c>
      <c r="BH240" s="5">
        <f t="shared" si="157"/>
        <v>0.73265676099094312</v>
      </c>
      <c r="BI240" s="14">
        <f t="shared" si="138"/>
        <v>119.10858470555993</v>
      </c>
      <c r="BJ240" s="14">
        <f t="shared" si="139"/>
        <v>174.50369336778147</v>
      </c>
      <c r="BK240" s="5">
        <f t="shared" si="140"/>
        <v>2.8746989895193158</v>
      </c>
      <c r="BL240" s="5">
        <f t="shared" si="141"/>
        <v>1.6980578330344225</v>
      </c>
      <c r="BM240" s="5"/>
      <c r="BN240" s="5"/>
      <c r="BO240" s="29"/>
      <c r="BP240" s="5">
        <f t="shared" si="158"/>
        <v>119.1604487924379</v>
      </c>
      <c r="BQ240" s="5">
        <f t="shared" si="159"/>
        <v>172.82797178185743</v>
      </c>
      <c r="BR240" s="5">
        <f t="shared" si="142"/>
        <v>2.9194942688782883</v>
      </c>
      <c r="BS240" s="5">
        <f t="shared" si="143"/>
        <v>0.7214731690170415</v>
      </c>
    </row>
    <row r="241" spans="1:72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8">
        <v>1827000</v>
      </c>
      <c r="H241" s="3">
        <v>44124</v>
      </c>
      <c r="I241" s="2">
        <v>239</v>
      </c>
      <c r="J241" s="1">
        <v>117.30761699999999</v>
      </c>
      <c r="K241" s="1">
        <v>173.259995</v>
      </c>
      <c r="L241" s="5">
        <f t="shared" si="144"/>
        <v>116.27515846468215</v>
      </c>
      <c r="M241" s="5">
        <f t="shared" si="145"/>
        <v>172.03207864176227</v>
      </c>
      <c r="N241" s="5">
        <f t="shared" si="120"/>
        <v>0.88012915249812262</v>
      </c>
      <c r="O241" s="5">
        <f t="shared" si="121"/>
        <v>0.70871314421874199</v>
      </c>
      <c r="P241" s="1"/>
      <c r="Q241" s="1"/>
      <c r="R241" s="29"/>
      <c r="S241" s="5">
        <f t="shared" si="146"/>
        <v>117.07060804345602</v>
      </c>
      <c r="T241" s="5">
        <f t="shared" si="147"/>
        <v>172.48390193445493</v>
      </c>
      <c r="U241" s="5">
        <f t="shared" si="122"/>
        <v>0.20204055167532231</v>
      </c>
      <c r="V241" s="5">
        <f t="shared" si="123"/>
        <v>0.44793552345714271</v>
      </c>
      <c r="W241" s="5"/>
      <c r="X241" s="5"/>
      <c r="Y241" s="29"/>
      <c r="Z241" s="5">
        <f t="shared" si="148"/>
        <v>117.95886220037026</v>
      </c>
      <c r="AA241" s="5">
        <f t="shared" si="149"/>
        <v>172.78956833373479</v>
      </c>
      <c r="AB241" s="5">
        <f t="shared" si="124"/>
        <v>0.55516019933323602</v>
      </c>
      <c r="AC241" s="5">
        <f t="shared" si="125"/>
        <v>0.27151487928024681</v>
      </c>
      <c r="AD241" s="5"/>
      <c r="AE241" s="5"/>
      <c r="AF241" s="5">
        <f t="shared" si="150"/>
        <v>7.7758415693649885E-2</v>
      </c>
      <c r="AG241" s="5">
        <f t="shared" si="151"/>
        <v>0.33271007836543198</v>
      </c>
      <c r="AH241" s="14">
        <f t="shared" si="126"/>
        <v>118.03662061606391</v>
      </c>
      <c r="AI241" s="14">
        <f t="shared" si="127"/>
        <v>173.12227841210023</v>
      </c>
      <c r="AJ241" s="5">
        <f t="shared" si="128"/>
        <v>0.62144610444513626</v>
      </c>
      <c r="AK241" s="5">
        <f t="shared" si="129"/>
        <v>7.9485508411664421E-2</v>
      </c>
      <c r="AL241" s="5"/>
      <c r="AM241" s="5"/>
      <c r="AN241" s="5"/>
      <c r="AO241" s="5">
        <f t="shared" si="152"/>
        <v>-0.20055214347647626</v>
      </c>
      <c r="AP241" s="5">
        <f t="shared" si="153"/>
        <v>0.15248840475471459</v>
      </c>
      <c r="AQ241" s="14">
        <f t="shared" si="130"/>
        <v>117.75831005689379</v>
      </c>
      <c r="AR241" s="14">
        <f t="shared" si="131"/>
        <v>172.9420567384895</v>
      </c>
      <c r="AS241" s="5">
        <f t="shared" si="132"/>
        <v>0.38419760661730729</v>
      </c>
      <c r="AT241" s="5">
        <f t="shared" si="133"/>
        <v>0.18350356151776728</v>
      </c>
      <c r="AU241" s="5"/>
      <c r="AV241" s="5"/>
      <c r="AW241" s="5"/>
      <c r="AX241" s="5">
        <f t="shared" si="154"/>
        <v>-0.83195375219506951</v>
      </c>
      <c r="AY241" s="5">
        <f t="shared" si="155"/>
        <v>-0.1970413338186687</v>
      </c>
      <c r="AZ241" s="14">
        <f t="shared" si="134"/>
        <v>117.12690844817519</v>
      </c>
      <c r="BA241" s="14">
        <f t="shared" si="135"/>
        <v>172.59252699991612</v>
      </c>
      <c r="BB241" s="5">
        <f t="shared" si="136"/>
        <v>0.15404673323541068</v>
      </c>
      <c r="BC241" s="5">
        <f t="shared" si="137"/>
        <v>0.38524068991453347</v>
      </c>
      <c r="BD241" s="5"/>
      <c r="BE241" s="5"/>
      <c r="BF241" s="5"/>
      <c r="BG241" s="5">
        <f t="shared" si="156"/>
        <v>-1.6100416972517404</v>
      </c>
      <c r="BH241" s="5">
        <f t="shared" si="157"/>
        <v>-0.72434951794872482</v>
      </c>
      <c r="BI241" s="14">
        <f t="shared" si="138"/>
        <v>116.34882050311852</v>
      </c>
      <c r="BJ241" s="14">
        <f t="shared" si="139"/>
        <v>172.06521881578607</v>
      </c>
      <c r="BK241" s="5">
        <f t="shared" si="140"/>
        <v>0.8173352433554899</v>
      </c>
      <c r="BL241" s="5">
        <f t="shared" si="141"/>
        <v>0.68958572012768193</v>
      </c>
      <c r="BM241" s="5"/>
      <c r="BN241" s="5"/>
      <c r="BO241" s="29"/>
      <c r="BP241" s="5">
        <f t="shared" si="158"/>
        <v>118.31539934432843</v>
      </c>
      <c r="BQ241" s="5">
        <f t="shared" si="159"/>
        <v>172.51847783639309</v>
      </c>
      <c r="BR241" s="5">
        <f t="shared" si="142"/>
        <v>0.85909369749488063</v>
      </c>
      <c r="BS241" s="5">
        <f t="shared" si="143"/>
        <v>0.42797944419132333</v>
      </c>
    </row>
    <row r="242" spans="1:72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8">
        <v>1882100</v>
      </c>
      <c r="H242" s="3">
        <v>44125</v>
      </c>
      <c r="I242" s="2">
        <v>240</v>
      </c>
      <c r="J242" s="1">
        <v>116.668724</v>
      </c>
      <c r="K242" s="1">
        <v>172.86999499999999</v>
      </c>
      <c r="L242" s="5">
        <f t="shared" si="144"/>
        <v>117.15274821970232</v>
      </c>
      <c r="M242" s="5">
        <f t="shared" si="145"/>
        <v>173.07580754626434</v>
      </c>
      <c r="N242" s="5">
        <f t="shared" si="120"/>
        <v>0.41487058665552917</v>
      </c>
      <c r="O242" s="5">
        <f t="shared" si="121"/>
        <v>0.11905625742880049</v>
      </c>
      <c r="P242" s="1"/>
      <c r="Q242" s="1"/>
      <c r="R242" s="29"/>
      <c r="S242" s="5">
        <f t="shared" si="146"/>
        <v>117.22466386520961</v>
      </c>
      <c r="T242" s="5">
        <f t="shared" si="147"/>
        <v>172.98836242705923</v>
      </c>
      <c r="U242" s="5">
        <f t="shared" si="122"/>
        <v>0.476511481525768</v>
      </c>
      <c r="V242" s="5">
        <f t="shared" si="123"/>
        <v>6.8471932945471853E-2</v>
      </c>
      <c r="W242" s="5"/>
      <c r="X242" s="5"/>
      <c r="Y242" s="29"/>
      <c r="Z242" s="5">
        <f t="shared" si="148"/>
        <v>117.66580186020366</v>
      </c>
      <c r="AA242" s="5">
        <f t="shared" si="149"/>
        <v>173.00126033355414</v>
      </c>
      <c r="AB242" s="5">
        <f t="shared" si="124"/>
        <v>0.85462309522101254</v>
      </c>
      <c r="AC242" s="5">
        <f t="shared" si="125"/>
        <v>7.5932977006306995E-2</v>
      </c>
      <c r="AD242" s="5"/>
      <c r="AE242" s="5"/>
      <c r="AF242" s="5">
        <f t="shared" si="150"/>
        <v>2.2135602314611695E-2</v>
      </c>
      <c r="AG242" s="5">
        <f t="shared" si="151"/>
        <v>0.31455736658351979</v>
      </c>
      <c r="AH242" s="14">
        <f t="shared" si="126"/>
        <v>117.68793746251826</v>
      </c>
      <c r="AI242" s="14">
        <f t="shared" si="127"/>
        <v>173.31581770013767</v>
      </c>
      <c r="AJ242" s="5">
        <f t="shared" si="128"/>
        <v>0.87359613405754399</v>
      </c>
      <c r="AK242" s="5">
        <f t="shared" si="129"/>
        <v>0.25789478396044535</v>
      </c>
      <c r="AL242" s="5"/>
      <c r="AM242" s="5"/>
      <c r="AN242" s="5"/>
      <c r="AO242" s="5">
        <f t="shared" si="152"/>
        <v>-0.22367919264900837</v>
      </c>
      <c r="AP242" s="5">
        <f t="shared" si="153"/>
        <v>0.16728930352087368</v>
      </c>
      <c r="AQ242" s="14">
        <f t="shared" si="130"/>
        <v>117.44212266755466</v>
      </c>
      <c r="AR242" s="14">
        <f t="shared" si="131"/>
        <v>173.16854963707502</v>
      </c>
      <c r="AS242" s="5">
        <f t="shared" si="132"/>
        <v>0.66290145382464194</v>
      </c>
      <c r="AT242" s="5">
        <f t="shared" si="133"/>
        <v>0.17270471782857894</v>
      </c>
      <c r="AU242" s="5"/>
      <c r="AV242" s="5"/>
      <c r="AW242" s="5"/>
      <c r="AX242" s="5">
        <f t="shared" si="154"/>
        <v>-0.58945171678226038</v>
      </c>
      <c r="AY242" s="5">
        <f t="shared" si="155"/>
        <v>-1.3111333681559867E-2</v>
      </c>
      <c r="AZ242" s="14">
        <f t="shared" si="134"/>
        <v>117.07635014342139</v>
      </c>
      <c r="BA242" s="14">
        <f t="shared" si="135"/>
        <v>172.98814899987258</v>
      </c>
      <c r="BB242" s="5">
        <f t="shared" si="136"/>
        <v>0.3493876760162356</v>
      </c>
      <c r="BC242" s="5">
        <f t="shared" si="137"/>
        <v>6.8348471851688075E-2</v>
      </c>
      <c r="BD242" s="5"/>
      <c r="BE242" s="5"/>
      <c r="BF242" s="5"/>
      <c r="BG242" s="5">
        <f t="shared" si="156"/>
        <v>-0.4906075437293751</v>
      </c>
      <c r="BH242" s="5">
        <f t="shared" si="157"/>
        <v>7.1285772154139559E-2</v>
      </c>
      <c r="BI242" s="14">
        <f t="shared" si="138"/>
        <v>117.17519431647429</v>
      </c>
      <c r="BJ242" s="14">
        <f t="shared" si="139"/>
        <v>173.07254610570828</v>
      </c>
      <c r="BK242" s="5">
        <f t="shared" si="140"/>
        <v>0.43410975890530212</v>
      </c>
      <c r="BL242" s="5">
        <f t="shared" si="141"/>
        <v>0.11716961391032329</v>
      </c>
      <c r="BM242" s="5"/>
      <c r="BN242" s="5"/>
      <c r="BO242" s="29"/>
      <c r="BP242" s="5">
        <f t="shared" si="158"/>
        <v>118.06345375824633</v>
      </c>
      <c r="BQ242" s="5">
        <f t="shared" si="159"/>
        <v>172.70385712729481</v>
      </c>
      <c r="BR242" s="5">
        <f t="shared" si="142"/>
        <v>1.1954615688145589</v>
      </c>
      <c r="BS242" s="5">
        <f t="shared" si="143"/>
        <v>9.6105673344398679E-2</v>
      </c>
    </row>
    <row r="243" spans="1:72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8">
        <v>1987900</v>
      </c>
      <c r="H243" s="3">
        <v>44126</v>
      </c>
      <c r="I243" s="2">
        <v>241</v>
      </c>
      <c r="J243" s="1">
        <v>115.55064400000001</v>
      </c>
      <c r="K243" s="1">
        <v>176.85000600000001</v>
      </c>
      <c r="L243" s="5">
        <f t="shared" si="144"/>
        <v>116.74132763295535</v>
      </c>
      <c r="M243" s="5">
        <f t="shared" si="145"/>
        <v>172.90086688193963</v>
      </c>
      <c r="N243" s="5">
        <f t="shared" si="120"/>
        <v>1.030443095544618</v>
      </c>
      <c r="O243" s="5">
        <f t="shared" si="121"/>
        <v>2.2330443788960754</v>
      </c>
      <c r="P243" s="1"/>
      <c r="Q243" s="1"/>
      <c r="R243" s="29"/>
      <c r="S243" s="5">
        <f t="shared" si="146"/>
        <v>116.86330295282335</v>
      </c>
      <c r="T243" s="5">
        <f t="shared" si="147"/>
        <v>172.91142359947071</v>
      </c>
      <c r="U243" s="5">
        <f t="shared" si="122"/>
        <v>1.1360031475232115</v>
      </c>
      <c r="V243" s="5">
        <f t="shared" si="123"/>
        <v>2.2270750731720632</v>
      </c>
      <c r="W243" s="5"/>
      <c r="X243" s="5"/>
      <c r="Y243" s="29"/>
      <c r="Z243" s="5">
        <f t="shared" si="148"/>
        <v>117.21711682311201</v>
      </c>
      <c r="AA243" s="5">
        <f t="shared" si="149"/>
        <v>172.94219093345478</v>
      </c>
      <c r="AB243" s="5">
        <f t="shared" si="124"/>
        <v>1.4422012421774146</v>
      </c>
      <c r="AC243" s="5">
        <f t="shared" si="125"/>
        <v>2.2096776556203368</v>
      </c>
      <c r="AD243" s="5"/>
      <c r="AE243" s="5"/>
      <c r="AF243" s="5">
        <f t="shared" si="150"/>
        <v>-4.8487493596327563E-2</v>
      </c>
      <c r="AG243" s="5">
        <f t="shared" si="151"/>
        <v>0.25851335158108768</v>
      </c>
      <c r="AH243" s="14">
        <f t="shared" si="126"/>
        <v>117.16862932951568</v>
      </c>
      <c r="AI243" s="14">
        <f t="shared" si="127"/>
        <v>173.20070428503587</v>
      </c>
      <c r="AJ243" s="5">
        <f t="shared" si="128"/>
        <v>1.4002391276293329</v>
      </c>
      <c r="AK243" s="5">
        <f t="shared" si="129"/>
        <v>2.0635010410823162</v>
      </c>
      <c r="AL243" s="5"/>
      <c r="AM243" s="5"/>
      <c r="AN243" s="5"/>
      <c r="AO243" s="5">
        <f t="shared" si="152"/>
        <v>-0.27993065375966875</v>
      </c>
      <c r="AP243" s="5">
        <f t="shared" si="153"/>
        <v>0.11069962761581506</v>
      </c>
      <c r="AQ243" s="14">
        <f t="shared" si="130"/>
        <v>116.93718616935234</v>
      </c>
      <c r="AR243" s="14">
        <f t="shared" si="131"/>
        <v>173.0528905610706</v>
      </c>
      <c r="AS243" s="5">
        <f t="shared" si="132"/>
        <v>1.1999432641434165</v>
      </c>
      <c r="AT243" s="5">
        <f t="shared" si="133"/>
        <v>2.1470824484616697</v>
      </c>
      <c r="AU243" s="5"/>
      <c r="AV243" s="5"/>
      <c r="AW243" s="5"/>
      <c r="AX243" s="5">
        <f t="shared" si="154"/>
        <v>-0.52610671092148575</v>
      </c>
      <c r="AY243" s="5">
        <f t="shared" si="155"/>
        <v>-3.3792463569570282E-2</v>
      </c>
      <c r="AZ243" s="14">
        <f t="shared" si="134"/>
        <v>116.69101011219053</v>
      </c>
      <c r="BA243" s="14">
        <f t="shared" si="135"/>
        <v>172.90839846988521</v>
      </c>
      <c r="BB243" s="5">
        <f t="shared" si="136"/>
        <v>0.98689723632394477</v>
      </c>
      <c r="BC243" s="5">
        <f t="shared" si="137"/>
        <v>2.2287856355033395</v>
      </c>
      <c r="BD243" s="5"/>
      <c r="BE243" s="5"/>
      <c r="BF243" s="5"/>
      <c r="BG243" s="5">
        <f t="shared" si="156"/>
        <v>-0.45497341308730876</v>
      </c>
      <c r="BH243" s="5">
        <f t="shared" si="157"/>
        <v>-3.9516124261335737E-2</v>
      </c>
      <c r="BI243" s="14">
        <f t="shared" si="138"/>
        <v>116.76214341002471</v>
      </c>
      <c r="BJ243" s="14">
        <f t="shared" si="139"/>
        <v>172.90267480919346</v>
      </c>
      <c r="BK243" s="5">
        <f t="shared" si="140"/>
        <v>1.0484575144598072</v>
      </c>
      <c r="BL243" s="5">
        <f t="shared" si="141"/>
        <v>2.2320220847527428</v>
      </c>
      <c r="BM243" s="5"/>
      <c r="BN243" s="5"/>
      <c r="BO243" s="29"/>
      <c r="BP243" s="5">
        <f t="shared" si="158"/>
        <v>117.71477131868474</v>
      </c>
      <c r="BQ243" s="5">
        <f t="shared" si="159"/>
        <v>172.74539159547112</v>
      </c>
      <c r="BR243" s="5">
        <f t="shared" si="142"/>
        <v>1.8728820920156308</v>
      </c>
      <c r="BS243" s="5">
        <f t="shared" si="143"/>
        <v>2.3209580239024068</v>
      </c>
    </row>
    <row r="244" spans="1:72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8">
        <v>2323700</v>
      </c>
      <c r="H244" s="3">
        <v>44127</v>
      </c>
      <c r="I244" s="2">
        <v>242</v>
      </c>
      <c r="J244" s="1">
        <v>114.84187300000001</v>
      </c>
      <c r="K244" s="1">
        <v>175.53999300000001</v>
      </c>
      <c r="L244" s="5">
        <f t="shared" si="144"/>
        <v>115.72924654494331</v>
      </c>
      <c r="M244" s="5">
        <f t="shared" si="145"/>
        <v>176.25763513229094</v>
      </c>
      <c r="N244" s="5">
        <f t="shared" si="120"/>
        <v>0.77269163395071183</v>
      </c>
      <c r="O244" s="5">
        <f t="shared" si="121"/>
        <v>0.40881973391153853</v>
      </c>
      <c r="P244" s="1"/>
      <c r="Q244" s="1"/>
      <c r="R244" s="29"/>
      <c r="S244" s="5">
        <f t="shared" si="146"/>
        <v>116.01007463348817</v>
      </c>
      <c r="T244" s="5">
        <f t="shared" si="147"/>
        <v>175.47150215981475</v>
      </c>
      <c r="U244" s="5">
        <f t="shared" si="122"/>
        <v>1.0172262111121841</v>
      </c>
      <c r="V244" s="5">
        <f t="shared" si="123"/>
        <v>3.9017228504311496E-2</v>
      </c>
      <c r="W244" s="5"/>
      <c r="X244" s="5"/>
      <c r="Y244" s="29"/>
      <c r="Z244" s="5">
        <f t="shared" si="148"/>
        <v>116.46720405271162</v>
      </c>
      <c r="AA244" s="5">
        <f t="shared" si="149"/>
        <v>174.70070771340016</v>
      </c>
      <c r="AB244" s="5">
        <f t="shared" si="124"/>
        <v>1.4152773811966786</v>
      </c>
      <c r="AC244" s="5">
        <f t="shared" si="125"/>
        <v>0.47811628122820216</v>
      </c>
      <c r="AD244" s="5"/>
      <c r="AE244" s="5"/>
      <c r="AF244" s="5">
        <f t="shared" si="150"/>
        <v>-0.15370128511693623</v>
      </c>
      <c r="AG244" s="5">
        <f t="shared" si="151"/>
        <v>0.48351386583573169</v>
      </c>
      <c r="AH244" s="14">
        <f t="shared" si="126"/>
        <v>116.31350276759468</v>
      </c>
      <c r="AI244" s="14">
        <f t="shared" si="127"/>
        <v>175.1842215792359</v>
      </c>
      <c r="AJ244" s="5">
        <f t="shared" si="128"/>
        <v>1.2814400611479733</v>
      </c>
      <c r="AK244" s="5">
        <f t="shared" si="129"/>
        <v>0.2026725731748856</v>
      </c>
      <c r="AL244" s="5"/>
      <c r="AM244" s="5"/>
      <c r="AN244" s="5"/>
      <c r="AO244" s="5">
        <f t="shared" si="152"/>
        <v>-0.39742618291984788</v>
      </c>
      <c r="AP244" s="5">
        <f t="shared" si="153"/>
        <v>0.52265391569820663</v>
      </c>
      <c r="AQ244" s="14">
        <f t="shared" si="130"/>
        <v>116.06977786979178</v>
      </c>
      <c r="AR244" s="14">
        <f t="shared" si="131"/>
        <v>175.22336162909838</v>
      </c>
      <c r="AS244" s="5">
        <f t="shared" si="132"/>
        <v>1.0692135522657067</v>
      </c>
      <c r="AT244" s="5">
        <f t="shared" si="133"/>
        <v>0.1803756314959134</v>
      </c>
      <c r="AU244" s="5"/>
      <c r="AV244" s="5"/>
      <c r="AW244" s="5"/>
      <c r="AX244" s="5">
        <f t="shared" si="154"/>
        <v>-0.62681943768699067</v>
      </c>
      <c r="AY244" s="5">
        <f t="shared" si="155"/>
        <v>0.77274669601215795</v>
      </c>
      <c r="AZ244" s="14">
        <f t="shared" si="134"/>
        <v>115.84038461502463</v>
      </c>
      <c r="BA244" s="14">
        <f t="shared" si="135"/>
        <v>175.47345440941231</v>
      </c>
      <c r="BB244" s="5">
        <f t="shared" si="136"/>
        <v>0.86946650114686441</v>
      </c>
      <c r="BC244" s="5">
        <f t="shared" si="137"/>
        <v>3.7905089005955128E-2</v>
      </c>
      <c r="BD244" s="5"/>
      <c r="BE244" s="5"/>
      <c r="BF244" s="5"/>
      <c r="BG244" s="5">
        <f t="shared" si="156"/>
        <v>-0.70567186680342386</v>
      </c>
      <c r="BH244" s="5">
        <f t="shared" si="157"/>
        <v>1.4888118443143736</v>
      </c>
      <c r="BI244" s="14">
        <f t="shared" si="138"/>
        <v>115.76153218590819</v>
      </c>
      <c r="BJ244" s="14">
        <f t="shared" si="139"/>
        <v>176.18951955771453</v>
      </c>
      <c r="BK244" s="5">
        <f t="shared" si="140"/>
        <v>0.80080476039274262</v>
      </c>
      <c r="BL244" s="5">
        <f t="shared" si="141"/>
        <v>0.37001628324920988</v>
      </c>
      <c r="BM244" s="5"/>
      <c r="BN244" s="5"/>
      <c r="BO244" s="29"/>
      <c r="BP244" s="5">
        <f t="shared" si="158"/>
        <v>117.17373948901357</v>
      </c>
      <c r="BQ244" s="5">
        <f t="shared" si="159"/>
        <v>173.77154519660334</v>
      </c>
      <c r="BR244" s="5">
        <f t="shared" si="142"/>
        <v>2.0305019659628538</v>
      </c>
      <c r="BS244" s="5">
        <f t="shared" si="143"/>
        <v>1.0074329918633802</v>
      </c>
    </row>
    <row r="245" spans="1:72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8">
        <v>2009300</v>
      </c>
      <c r="H245" s="3">
        <v>44130</v>
      </c>
      <c r="I245" s="2">
        <v>243</v>
      </c>
      <c r="J245" s="1">
        <v>114.85185199999999</v>
      </c>
      <c r="K245" s="1">
        <v>170.16999799999999</v>
      </c>
      <c r="L245" s="5">
        <f t="shared" si="144"/>
        <v>114.9749790317415</v>
      </c>
      <c r="M245" s="5">
        <f t="shared" si="145"/>
        <v>175.64763931984365</v>
      </c>
      <c r="N245" s="5">
        <f t="shared" si="120"/>
        <v>0.10720509038156727</v>
      </c>
      <c r="O245" s="5">
        <f t="shared" si="121"/>
        <v>3.2189230676512413</v>
      </c>
      <c r="P245" s="1"/>
      <c r="Q245" s="1"/>
      <c r="R245" s="29"/>
      <c r="S245" s="5">
        <f t="shared" si="146"/>
        <v>115.25074357172088</v>
      </c>
      <c r="T245" s="5">
        <f t="shared" si="147"/>
        <v>175.51602120593517</v>
      </c>
      <c r="U245" s="5">
        <f t="shared" si="122"/>
        <v>0.34730965567789124</v>
      </c>
      <c r="V245" s="5">
        <f t="shared" si="123"/>
        <v>3.141577991870919</v>
      </c>
      <c r="W245" s="5"/>
      <c r="X245" s="5"/>
      <c r="Y245" s="29"/>
      <c r="Z245" s="5">
        <f t="shared" si="148"/>
        <v>115.7358050789914</v>
      </c>
      <c r="AA245" s="5">
        <f t="shared" si="149"/>
        <v>175.07838609237012</v>
      </c>
      <c r="AB245" s="5">
        <f t="shared" si="124"/>
        <v>0.76964634317904668</v>
      </c>
      <c r="AC245" s="5">
        <f t="shared" si="125"/>
        <v>2.8844027443487024</v>
      </c>
      <c r="AD245" s="5"/>
      <c r="AE245" s="5"/>
      <c r="AF245" s="5">
        <f t="shared" si="150"/>
        <v>-0.24035593840742844</v>
      </c>
      <c r="AG245" s="5">
        <f t="shared" si="151"/>
        <v>0.46763854280586603</v>
      </c>
      <c r="AH245" s="14">
        <f t="shared" si="126"/>
        <v>115.49544914058397</v>
      </c>
      <c r="AI245" s="14">
        <f t="shared" si="127"/>
        <v>175.546024635176</v>
      </c>
      <c r="AJ245" s="5">
        <f t="shared" si="128"/>
        <v>0.56037158250088814</v>
      </c>
      <c r="AK245" s="5">
        <f t="shared" si="129"/>
        <v>3.1592094366575738</v>
      </c>
      <c r="AL245" s="5"/>
      <c r="AM245" s="5"/>
      <c r="AN245" s="5"/>
      <c r="AO245" s="5">
        <f t="shared" si="152"/>
        <v>-0.48091938061994033</v>
      </c>
      <c r="AP245" s="5">
        <f t="shared" si="153"/>
        <v>0.48641003151614515</v>
      </c>
      <c r="AQ245" s="14">
        <f t="shared" si="130"/>
        <v>115.25488569837147</v>
      </c>
      <c r="AR245" s="14">
        <f t="shared" si="131"/>
        <v>175.56479612388628</v>
      </c>
      <c r="AS245" s="5">
        <f t="shared" si="132"/>
        <v>0.35091615098333223</v>
      </c>
      <c r="AT245" s="5">
        <f t="shared" si="133"/>
        <v>3.1702404579485801</v>
      </c>
      <c r="AU245" s="5"/>
      <c r="AV245" s="5"/>
      <c r="AW245" s="5"/>
      <c r="AX245" s="5">
        <f t="shared" si="154"/>
        <v>-0.67388022890194299</v>
      </c>
      <c r="AY245" s="5">
        <f t="shared" si="155"/>
        <v>0.59496595334316926</v>
      </c>
      <c r="AZ245" s="14">
        <f t="shared" si="134"/>
        <v>115.06192485008947</v>
      </c>
      <c r="BA245" s="14">
        <f t="shared" si="135"/>
        <v>175.6733520457133</v>
      </c>
      <c r="BB245" s="5">
        <f t="shared" si="136"/>
        <v>0.1829076731731541</v>
      </c>
      <c r="BC245" s="5">
        <f t="shared" si="137"/>
        <v>3.2340330906704886</v>
      </c>
      <c r="BD245" s="5"/>
      <c r="BE245" s="5"/>
      <c r="BF245" s="5"/>
      <c r="BG245" s="5">
        <f t="shared" si="156"/>
        <v>-0.72753990768269872</v>
      </c>
      <c r="BH245" s="5">
        <f t="shared" si="157"/>
        <v>0.54434839877162267</v>
      </c>
      <c r="BI245" s="14">
        <f t="shared" si="138"/>
        <v>115.00826517130871</v>
      </c>
      <c r="BJ245" s="14">
        <f t="shared" si="139"/>
        <v>175.62273449114176</v>
      </c>
      <c r="BK245" s="5">
        <f t="shared" si="140"/>
        <v>0.13618689519147986</v>
      </c>
      <c r="BL245" s="5">
        <f t="shared" si="141"/>
        <v>3.2042878035067988</v>
      </c>
      <c r="BM245" s="5"/>
      <c r="BN245" s="5"/>
      <c r="BO245" s="29"/>
      <c r="BP245" s="5">
        <f t="shared" si="158"/>
        <v>116.59077286676019</v>
      </c>
      <c r="BQ245" s="5">
        <f t="shared" si="159"/>
        <v>174.21365714745249</v>
      </c>
      <c r="BR245" s="5">
        <f t="shared" si="142"/>
        <v>1.5140555737492125</v>
      </c>
      <c r="BS245" s="5">
        <f t="shared" si="143"/>
        <v>2.3762468090600213</v>
      </c>
    </row>
    <row r="246" spans="1:72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8">
        <v>3233500</v>
      </c>
      <c r="H246" s="3">
        <v>44131</v>
      </c>
      <c r="I246" s="2">
        <v>244</v>
      </c>
      <c r="J246" s="1">
        <v>116.39917800000001</v>
      </c>
      <c r="K246" s="1">
        <v>166.75</v>
      </c>
      <c r="L246" s="5">
        <f t="shared" si="144"/>
        <v>114.87032105476122</v>
      </c>
      <c r="M246" s="5">
        <f t="shared" si="145"/>
        <v>170.99164419797654</v>
      </c>
      <c r="N246" s="5">
        <f t="shared" si="120"/>
        <v>1.3134602593488987</v>
      </c>
      <c r="O246" s="5">
        <f t="shared" si="121"/>
        <v>2.5437146614551969</v>
      </c>
      <c r="P246" s="1"/>
      <c r="Q246" s="1"/>
      <c r="R246" s="29"/>
      <c r="S246" s="5">
        <f t="shared" si="146"/>
        <v>114.99146405010231</v>
      </c>
      <c r="T246" s="5">
        <f t="shared" si="147"/>
        <v>172.04110612207731</v>
      </c>
      <c r="U246" s="5">
        <f t="shared" si="122"/>
        <v>1.2093847861173879</v>
      </c>
      <c r="V246" s="5">
        <f t="shared" si="123"/>
        <v>3.1730771346790463</v>
      </c>
      <c r="W246" s="5"/>
      <c r="X246" s="5"/>
      <c r="Y246" s="29"/>
      <c r="Z246" s="5">
        <f t="shared" si="148"/>
        <v>115.33802619344527</v>
      </c>
      <c r="AA246" s="5">
        <f t="shared" si="149"/>
        <v>172.86961145080357</v>
      </c>
      <c r="AB246" s="5">
        <f t="shared" si="124"/>
        <v>0.91164888342659334</v>
      </c>
      <c r="AC246" s="5">
        <f t="shared" si="125"/>
        <v>3.6699319045298799</v>
      </c>
      <c r="AD246" s="5"/>
      <c r="AE246" s="5"/>
      <c r="AF246" s="5">
        <f t="shared" si="150"/>
        <v>-0.26396938047823387</v>
      </c>
      <c r="AG246" s="5">
        <f t="shared" si="151"/>
        <v>6.6176565150003752E-2</v>
      </c>
      <c r="AH246" s="14">
        <f t="shared" si="126"/>
        <v>115.07405681296704</v>
      </c>
      <c r="AI246" s="14">
        <f t="shared" si="127"/>
        <v>172.93578801595359</v>
      </c>
      <c r="AJ246" s="5">
        <f t="shared" si="128"/>
        <v>1.1384283031903908</v>
      </c>
      <c r="AK246" s="5">
        <f t="shared" si="129"/>
        <v>3.7096180005718691</v>
      </c>
      <c r="AL246" s="5"/>
      <c r="AM246" s="5"/>
      <c r="AN246" s="5"/>
      <c r="AO246" s="5">
        <f t="shared" si="152"/>
        <v>-0.46013425685148807</v>
      </c>
      <c r="AP246" s="5">
        <f t="shared" si="153"/>
        <v>-0.18738613675452842</v>
      </c>
      <c r="AQ246" s="14">
        <f t="shared" si="130"/>
        <v>114.87789193659378</v>
      </c>
      <c r="AR246" s="14">
        <f t="shared" si="131"/>
        <v>172.68222531404905</v>
      </c>
      <c r="AS246" s="5">
        <f t="shared" si="132"/>
        <v>1.3069560194026648</v>
      </c>
      <c r="AT246" s="5">
        <f t="shared" si="133"/>
        <v>3.5575564102243171</v>
      </c>
      <c r="AU246" s="5"/>
      <c r="AV246" s="5"/>
      <c r="AW246" s="5"/>
      <c r="AX246" s="5">
        <f t="shared" si="154"/>
        <v>-0.54963462439182775</v>
      </c>
      <c r="AY246" s="5">
        <f t="shared" si="155"/>
        <v>-0.66671731436620407</v>
      </c>
      <c r="AZ246" s="14">
        <f t="shared" si="134"/>
        <v>114.78839156905345</v>
      </c>
      <c r="BA246" s="14">
        <f t="shared" si="135"/>
        <v>172.20289413643738</v>
      </c>
      <c r="BB246" s="5">
        <f t="shared" si="136"/>
        <v>1.3838469125156203</v>
      </c>
      <c r="BC246" s="5">
        <f t="shared" si="137"/>
        <v>3.2701014311468537</v>
      </c>
      <c r="BD246" s="5"/>
      <c r="BE246" s="5"/>
      <c r="BF246" s="5"/>
      <c r="BG246" s="5">
        <f t="shared" si="156"/>
        <v>-0.44724303886661643</v>
      </c>
      <c r="BH246" s="5">
        <f t="shared" si="157"/>
        <v>-1.7958061855158234</v>
      </c>
      <c r="BI246" s="14">
        <f t="shared" si="138"/>
        <v>114.89078315457866</v>
      </c>
      <c r="BJ246" s="14">
        <f t="shared" si="139"/>
        <v>171.07380526528775</v>
      </c>
      <c r="BK246" s="5">
        <f t="shared" si="140"/>
        <v>1.2958810116522901</v>
      </c>
      <c r="BL246" s="5">
        <f t="shared" si="141"/>
        <v>2.5929866658397276</v>
      </c>
      <c r="BM246" s="5"/>
      <c r="BN246" s="5"/>
      <c r="BO246" s="29"/>
      <c r="BP246" s="5">
        <f t="shared" si="158"/>
        <v>116.15604265007015</v>
      </c>
      <c r="BQ246" s="5">
        <f t="shared" si="159"/>
        <v>173.20274236058935</v>
      </c>
      <c r="BR246" s="5">
        <f t="shared" si="142"/>
        <v>0.20888064169135118</v>
      </c>
      <c r="BS246" s="5">
        <f t="shared" si="143"/>
        <v>3.869710561073076</v>
      </c>
    </row>
    <row r="247" spans="1:72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8">
        <v>3113600</v>
      </c>
      <c r="H247" s="3">
        <v>44132</v>
      </c>
      <c r="I247" s="2">
        <v>245</v>
      </c>
      <c r="J247" s="1">
        <v>111.008476</v>
      </c>
      <c r="K247" s="1">
        <v>161.16000399999999</v>
      </c>
      <c r="L247" s="5">
        <f t="shared" si="144"/>
        <v>116.16984945821417</v>
      </c>
      <c r="M247" s="5">
        <f t="shared" si="145"/>
        <v>167.38624662969647</v>
      </c>
      <c r="N247" s="5">
        <f t="shared" si="120"/>
        <v>4.6495309585316456</v>
      </c>
      <c r="O247" s="5">
        <f t="shared" si="121"/>
        <v>3.8633919552995835</v>
      </c>
      <c r="P247" s="1"/>
      <c r="Q247" s="1"/>
      <c r="R247" s="29"/>
      <c r="S247" s="5">
        <f t="shared" si="146"/>
        <v>115.90647811753581</v>
      </c>
      <c r="T247" s="5">
        <f t="shared" si="147"/>
        <v>168.60188714272707</v>
      </c>
      <c r="U247" s="5">
        <f t="shared" si="122"/>
        <v>4.4122775971952004</v>
      </c>
      <c r="V247" s="5">
        <f t="shared" si="123"/>
        <v>4.6176985343876504</v>
      </c>
      <c r="W247" s="5"/>
      <c r="X247" s="5"/>
      <c r="Y247" s="29"/>
      <c r="Z247" s="5">
        <f t="shared" si="148"/>
        <v>115.81554450639491</v>
      </c>
      <c r="AA247" s="5">
        <f t="shared" si="149"/>
        <v>170.11578629794198</v>
      </c>
      <c r="AB247" s="5">
        <f t="shared" si="124"/>
        <v>4.3303616801251401</v>
      </c>
      <c r="AC247" s="5">
        <f t="shared" si="125"/>
        <v>5.5570750035114136</v>
      </c>
      <c r="AD247" s="5"/>
      <c r="AE247" s="5"/>
      <c r="AF247" s="5">
        <f t="shared" si="150"/>
        <v>-0.15274622646405261</v>
      </c>
      <c r="AG247" s="5">
        <f t="shared" si="151"/>
        <v>-0.35682369255173596</v>
      </c>
      <c r="AH247" s="14">
        <f t="shared" si="126"/>
        <v>115.66279827993087</v>
      </c>
      <c r="AI247" s="14">
        <f t="shared" si="127"/>
        <v>169.75896260539025</v>
      </c>
      <c r="AJ247" s="5">
        <f t="shared" si="128"/>
        <v>4.192762974181238</v>
      </c>
      <c r="AK247" s="5">
        <f t="shared" si="129"/>
        <v>5.3356654206773699</v>
      </c>
      <c r="AL247" s="5"/>
      <c r="AM247" s="5"/>
      <c r="AN247" s="5"/>
      <c r="AO247" s="5">
        <f t="shared" si="152"/>
        <v>-0.22572111440120574</v>
      </c>
      <c r="AP247" s="5">
        <f t="shared" si="153"/>
        <v>-0.82899589078129488</v>
      </c>
      <c r="AQ247" s="14">
        <f t="shared" si="130"/>
        <v>115.5898233919937</v>
      </c>
      <c r="AR247" s="14">
        <f t="shared" si="131"/>
        <v>169.28679040716068</v>
      </c>
      <c r="AS247" s="5">
        <f t="shared" si="132"/>
        <v>4.1270248516822292</v>
      </c>
      <c r="AT247" s="5">
        <f t="shared" si="133"/>
        <v>5.0426819343841007</v>
      </c>
      <c r="AU247" s="5"/>
      <c r="AV247" s="5"/>
      <c r="AW247" s="5"/>
      <c r="AX247" s="5">
        <f t="shared" si="154"/>
        <v>-8.7415802588166752E-2</v>
      </c>
      <c r="AY247" s="5">
        <f t="shared" si="155"/>
        <v>-1.6059158416891297</v>
      </c>
      <c r="AZ247" s="14">
        <f t="shared" si="134"/>
        <v>115.72812870380675</v>
      </c>
      <c r="BA247" s="14">
        <f t="shared" si="135"/>
        <v>168.50987045625286</v>
      </c>
      <c r="BB247" s="5">
        <f t="shared" si="136"/>
        <v>4.2516147179668913</v>
      </c>
      <c r="BC247" s="5">
        <f t="shared" si="137"/>
        <v>4.560602056235286</v>
      </c>
      <c r="BD247" s="5"/>
      <c r="BE247" s="5"/>
      <c r="BF247" s="5"/>
      <c r="BG247" s="5">
        <f t="shared" si="156"/>
        <v>0.33880411017720258</v>
      </c>
      <c r="BH247" s="5">
        <f t="shared" si="157"/>
        <v>-2.6101223077597289</v>
      </c>
      <c r="BI247" s="14">
        <f t="shared" si="138"/>
        <v>116.15434861657212</v>
      </c>
      <c r="BJ247" s="14">
        <f t="shared" si="139"/>
        <v>167.50566399018226</v>
      </c>
      <c r="BK247" s="5">
        <f t="shared" si="140"/>
        <v>4.6355673026013973</v>
      </c>
      <c r="BL247" s="5">
        <f t="shared" si="141"/>
        <v>3.9374905886588776</v>
      </c>
      <c r="BM247" s="5"/>
      <c r="BN247" s="5"/>
      <c r="BO247" s="29"/>
      <c r="BP247" s="5">
        <f t="shared" si="158"/>
        <v>116.21682648755261</v>
      </c>
      <c r="BQ247" s="5">
        <f t="shared" si="159"/>
        <v>171.58955677044202</v>
      </c>
      <c r="BR247" s="5">
        <f t="shared" si="142"/>
        <v>4.6918493751347485</v>
      </c>
      <c r="BS247" s="5">
        <f t="shared" si="143"/>
        <v>6.4715515708488258</v>
      </c>
    </row>
    <row r="248" spans="1:72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8">
        <v>4389500</v>
      </c>
      <c r="H248" s="3">
        <v>44133</v>
      </c>
      <c r="I248" s="2">
        <v>246</v>
      </c>
      <c r="J248" s="1">
        <v>115.12138400000001</v>
      </c>
      <c r="K248" s="1">
        <v>164.60000600000001</v>
      </c>
      <c r="L248" s="5">
        <f t="shared" si="144"/>
        <v>111.78268201873213</v>
      </c>
      <c r="M248" s="5">
        <f t="shared" si="145"/>
        <v>162.09394039445445</v>
      </c>
      <c r="N248" s="5">
        <f t="shared" si="120"/>
        <v>2.9001579595914815</v>
      </c>
      <c r="O248" s="5">
        <f t="shared" si="121"/>
        <v>1.5225185383927373</v>
      </c>
      <c r="P248" s="1"/>
      <c r="Q248" s="1"/>
      <c r="R248" s="29"/>
      <c r="S248" s="5">
        <f t="shared" si="146"/>
        <v>112.72277674113752</v>
      </c>
      <c r="T248" s="5">
        <f t="shared" si="147"/>
        <v>163.76466309995448</v>
      </c>
      <c r="U248" s="5">
        <f t="shared" si="122"/>
        <v>2.083546232264271</v>
      </c>
      <c r="V248" s="5">
        <f t="shared" si="123"/>
        <v>0.50749870570814681</v>
      </c>
      <c r="W248" s="5"/>
      <c r="X248" s="5"/>
      <c r="Y248" s="29"/>
      <c r="Z248" s="5">
        <f t="shared" si="148"/>
        <v>113.65236367851722</v>
      </c>
      <c r="AA248" s="5">
        <f t="shared" si="149"/>
        <v>166.08568426386807</v>
      </c>
      <c r="AB248" s="5">
        <f t="shared" si="124"/>
        <v>1.2760620750379335</v>
      </c>
      <c r="AC248" s="5">
        <f t="shared" si="125"/>
        <v>0.90259915535365587</v>
      </c>
      <c r="AD248" s="5"/>
      <c r="AE248" s="5"/>
      <c r="AF248" s="5">
        <f t="shared" si="150"/>
        <v>-0.45431141667609909</v>
      </c>
      <c r="AG248" s="5">
        <f t="shared" si="151"/>
        <v>-0.9078154437800614</v>
      </c>
      <c r="AH248" s="14">
        <f t="shared" si="126"/>
        <v>113.19805226184111</v>
      </c>
      <c r="AI248" s="14">
        <f t="shared" si="127"/>
        <v>165.17786882008801</v>
      </c>
      <c r="AJ248" s="5">
        <f t="shared" si="128"/>
        <v>1.6706989364885443</v>
      </c>
      <c r="AK248" s="5">
        <f t="shared" si="129"/>
        <v>0.35107095930968596</v>
      </c>
      <c r="AL248" s="5"/>
      <c r="AM248" s="5"/>
      <c r="AN248" s="5"/>
      <c r="AO248" s="5">
        <f t="shared" si="152"/>
        <v>-0.71008604277032827</v>
      </c>
      <c r="AP248" s="5">
        <f t="shared" si="153"/>
        <v>-1.6292724266044476</v>
      </c>
      <c r="AQ248" s="14">
        <f t="shared" si="130"/>
        <v>112.94227763574689</v>
      </c>
      <c r="AR248" s="14">
        <f t="shared" si="131"/>
        <v>164.45641183726363</v>
      </c>
      <c r="AS248" s="5">
        <f t="shared" si="132"/>
        <v>1.8928771428365694</v>
      </c>
      <c r="AT248" s="5">
        <f t="shared" si="133"/>
        <v>8.7238248786198389E-2</v>
      </c>
      <c r="AU248" s="5"/>
      <c r="AV248" s="5"/>
      <c r="AW248" s="5"/>
      <c r="AX248" s="5">
        <f t="shared" si="154"/>
        <v>-1.0215100639684549</v>
      </c>
      <c r="AY248" s="5">
        <f t="shared" si="155"/>
        <v>-2.696799628262279</v>
      </c>
      <c r="AZ248" s="14">
        <f t="shared" si="134"/>
        <v>112.63085361454877</v>
      </c>
      <c r="BA248" s="14">
        <f t="shared" si="135"/>
        <v>163.38888463560579</v>
      </c>
      <c r="BB248" s="5">
        <f t="shared" si="136"/>
        <v>2.1633951042937745</v>
      </c>
      <c r="BC248" s="5">
        <f t="shared" si="137"/>
        <v>0.7357966708665955</v>
      </c>
      <c r="BD248" s="5"/>
      <c r="BE248" s="5"/>
      <c r="BF248" s="5"/>
      <c r="BG248" s="5">
        <f t="shared" si="156"/>
        <v>-1.7878830871694611</v>
      </c>
      <c r="BH248" s="5">
        <f t="shared" si="157"/>
        <v>-3.8171050751267792</v>
      </c>
      <c r="BI248" s="14">
        <f t="shared" si="138"/>
        <v>111.86448059134776</v>
      </c>
      <c r="BJ248" s="14">
        <f t="shared" si="139"/>
        <v>162.26857918874128</v>
      </c>
      <c r="BK248" s="5">
        <f t="shared" si="140"/>
        <v>2.8291037646422397</v>
      </c>
      <c r="BL248" s="5">
        <f t="shared" si="141"/>
        <v>1.4164196392913393</v>
      </c>
      <c r="BM248" s="5"/>
      <c r="BN248" s="5"/>
      <c r="BO248" s="29"/>
      <c r="BP248" s="5">
        <f t="shared" si="158"/>
        <v>114.91473886566445</v>
      </c>
      <c r="BQ248" s="5">
        <f t="shared" si="159"/>
        <v>168.98216857783152</v>
      </c>
      <c r="BR248" s="5">
        <f t="shared" si="142"/>
        <v>0.17950195450704406</v>
      </c>
      <c r="BS248" s="5">
        <f t="shared" si="143"/>
        <v>2.6623100960467205</v>
      </c>
    </row>
    <row r="249" spans="1:72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8">
        <v>4198300</v>
      </c>
      <c r="H249" s="3">
        <v>44134</v>
      </c>
      <c r="I249" s="2">
        <v>247</v>
      </c>
      <c r="J249" s="1">
        <v>108.672516</v>
      </c>
      <c r="K249" s="1">
        <v>164.949997</v>
      </c>
      <c r="L249" s="5">
        <f t="shared" si="144"/>
        <v>114.62057870280984</v>
      </c>
      <c r="M249" s="5">
        <f t="shared" si="145"/>
        <v>164.22409615916817</v>
      </c>
      <c r="N249" s="5">
        <f t="shared" si="120"/>
        <v>5.4733827114206459</v>
      </c>
      <c r="O249" s="5">
        <f t="shared" si="121"/>
        <v>0.44007326707124866</v>
      </c>
      <c r="P249" s="1"/>
      <c r="Q249" s="1"/>
      <c r="R249" s="29"/>
      <c r="S249" s="5">
        <f t="shared" si="146"/>
        <v>114.28187145939813</v>
      </c>
      <c r="T249" s="5">
        <f t="shared" si="147"/>
        <v>164.30763598498407</v>
      </c>
      <c r="U249" s="5">
        <f t="shared" si="122"/>
        <v>5.161705706158612</v>
      </c>
      <c r="V249" s="5">
        <f t="shared" si="123"/>
        <v>0.3894277215512299</v>
      </c>
      <c r="W249" s="5"/>
      <c r="X249" s="5"/>
      <c r="Y249" s="29"/>
      <c r="Z249" s="5">
        <f t="shared" si="148"/>
        <v>114.31342282318448</v>
      </c>
      <c r="AA249" s="5">
        <f t="shared" si="149"/>
        <v>165.41712904512747</v>
      </c>
      <c r="AB249" s="5">
        <f t="shared" si="124"/>
        <v>5.1907391406898862</v>
      </c>
      <c r="AC249" s="5">
        <f t="shared" si="125"/>
        <v>0.28319615254522917</v>
      </c>
      <c r="AD249" s="5"/>
      <c r="AE249" s="5"/>
      <c r="AF249" s="5">
        <f t="shared" si="150"/>
        <v>-0.28700583247459482</v>
      </c>
      <c r="AG249" s="5">
        <f t="shared" si="151"/>
        <v>-0.87192641002414328</v>
      </c>
      <c r="AH249" s="14">
        <f t="shared" si="126"/>
        <v>114.02641699070989</v>
      </c>
      <c r="AI249" s="14">
        <f t="shared" si="127"/>
        <v>164.54520263510332</v>
      </c>
      <c r="AJ249" s="5">
        <f t="shared" si="128"/>
        <v>4.92663756005234</v>
      </c>
      <c r="AK249" s="5">
        <f t="shared" si="129"/>
        <v>0.2454042875167034</v>
      </c>
      <c r="AL249" s="5"/>
      <c r="AM249" s="5"/>
      <c r="AN249" s="5"/>
      <c r="AO249" s="5">
        <f t="shared" si="152"/>
        <v>-0.36729974591093051</v>
      </c>
      <c r="AP249" s="5">
        <f t="shared" si="153"/>
        <v>-1.3890931246384874</v>
      </c>
      <c r="AQ249" s="14">
        <f t="shared" si="130"/>
        <v>113.94612307727355</v>
      </c>
      <c r="AR249" s="14">
        <f t="shared" si="131"/>
        <v>164.02803592048897</v>
      </c>
      <c r="AS249" s="5">
        <f t="shared" si="132"/>
        <v>4.8527514328218491</v>
      </c>
      <c r="AT249" s="5">
        <f t="shared" si="133"/>
        <v>0.55893367461596333</v>
      </c>
      <c r="AU249" s="5"/>
      <c r="AV249" s="5"/>
      <c r="AW249" s="5"/>
      <c r="AX249" s="5">
        <f t="shared" si="154"/>
        <v>-0.26435392008238195</v>
      </c>
      <c r="AY249" s="5">
        <f t="shared" si="155"/>
        <v>-1.7840896439775269</v>
      </c>
      <c r="AZ249" s="14">
        <f t="shared" si="134"/>
        <v>114.0490689031021</v>
      </c>
      <c r="BA249" s="14">
        <f t="shared" si="135"/>
        <v>163.63303940114994</v>
      </c>
      <c r="BB249" s="5">
        <f t="shared" si="136"/>
        <v>4.947481756198683</v>
      </c>
      <c r="BC249" s="5">
        <f t="shared" si="137"/>
        <v>0.79839807384176709</v>
      </c>
      <c r="BD249" s="5"/>
      <c r="BE249" s="5"/>
      <c r="BF249" s="5"/>
      <c r="BG249" s="5">
        <f t="shared" si="156"/>
        <v>0.29371780989175428</v>
      </c>
      <c r="BH249" s="5">
        <f t="shared" si="157"/>
        <v>-1.1408376971985332</v>
      </c>
      <c r="BI249" s="14">
        <f t="shared" si="138"/>
        <v>114.60714063307624</v>
      </c>
      <c r="BJ249" s="14">
        <f t="shared" si="139"/>
        <v>164.27629134792895</v>
      </c>
      <c r="BK249" s="5">
        <f t="shared" si="140"/>
        <v>5.4610170552011876</v>
      </c>
      <c r="BL249" s="5">
        <f t="shared" si="141"/>
        <v>0.40843022996299272</v>
      </c>
      <c r="BM249" s="5"/>
      <c r="BN249" s="5"/>
      <c r="BO249" s="29"/>
      <c r="BP249" s="5">
        <f t="shared" si="158"/>
        <v>114.96640014924833</v>
      </c>
      <c r="BQ249" s="5">
        <f t="shared" si="159"/>
        <v>167.88662793337363</v>
      </c>
      <c r="BR249" s="5">
        <f t="shared" si="142"/>
        <v>5.7916061768997125</v>
      </c>
      <c r="BS249" s="5">
        <f t="shared" si="143"/>
        <v>1.7803158452762116</v>
      </c>
    </row>
    <row r="250" spans="1:72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8">
        <v>3719800</v>
      </c>
      <c r="H250" s="3">
        <v>44137</v>
      </c>
      <c r="I250" s="2">
        <v>248</v>
      </c>
      <c r="J250" s="1">
        <v>108.58266399999999</v>
      </c>
      <c r="K250" s="1">
        <v>173.61000100000001</v>
      </c>
      <c r="L250" s="5">
        <f t="shared" si="144"/>
        <v>109.56472540542147</v>
      </c>
      <c r="M250" s="5">
        <f t="shared" si="145"/>
        <v>164.84111187387524</v>
      </c>
      <c r="N250" s="5">
        <f t="shared" si="120"/>
        <v>0.90443664692319192</v>
      </c>
      <c r="O250" s="5">
        <f t="shared" si="121"/>
        <v>5.0509124333941893</v>
      </c>
      <c r="P250" s="1"/>
      <c r="Q250" s="1"/>
      <c r="R250" s="29"/>
      <c r="S250" s="5">
        <f t="shared" si="146"/>
        <v>110.63579041078935</v>
      </c>
      <c r="T250" s="5">
        <f t="shared" si="147"/>
        <v>164.72517064474442</v>
      </c>
      <c r="U250" s="5">
        <f t="shared" si="122"/>
        <v>1.8908418113497016</v>
      </c>
      <c r="V250" s="5">
        <f t="shared" si="123"/>
        <v>5.1176950083973489</v>
      </c>
      <c r="W250" s="5"/>
      <c r="X250" s="5"/>
      <c r="Y250" s="29"/>
      <c r="Z250" s="5">
        <f t="shared" si="148"/>
        <v>111.77501475275147</v>
      </c>
      <c r="AA250" s="5">
        <f t="shared" si="149"/>
        <v>165.2069196248201</v>
      </c>
      <c r="AB250" s="5">
        <f t="shared" si="124"/>
        <v>2.9400188162186556</v>
      </c>
      <c r="AC250" s="5">
        <f t="shared" si="125"/>
        <v>4.8402058215413</v>
      </c>
      <c r="AD250" s="5"/>
      <c r="AE250" s="5"/>
      <c r="AF250" s="5">
        <f t="shared" si="150"/>
        <v>-0.62471616816835673</v>
      </c>
      <c r="AG250" s="5">
        <f t="shared" si="151"/>
        <v>-0.77266886156662651</v>
      </c>
      <c r="AH250" s="14">
        <f t="shared" si="126"/>
        <v>111.15029858458311</v>
      </c>
      <c r="AI250" s="14">
        <f t="shared" si="127"/>
        <v>164.43425076325349</v>
      </c>
      <c r="AJ250" s="5">
        <f t="shared" si="128"/>
        <v>2.3646818838255044</v>
      </c>
      <c r="AK250" s="5">
        <f t="shared" si="129"/>
        <v>5.2852659316248278</v>
      </c>
      <c r="AL250" s="5"/>
      <c r="AM250" s="5"/>
      <c r="AN250" s="5"/>
      <c r="AO250" s="5">
        <f t="shared" si="152"/>
        <v>-0.91007682704144977</v>
      </c>
      <c r="AP250" s="5">
        <f t="shared" si="153"/>
        <v>-1.0943721985557069</v>
      </c>
      <c r="AQ250" s="14">
        <f t="shared" si="130"/>
        <v>110.86493792571002</v>
      </c>
      <c r="AR250" s="14">
        <f t="shared" si="131"/>
        <v>164.1125474262644</v>
      </c>
      <c r="AS250" s="5">
        <f t="shared" si="132"/>
        <v>2.1018768941882193</v>
      </c>
      <c r="AT250" s="5">
        <f t="shared" si="133"/>
        <v>5.4705682385979664</v>
      </c>
      <c r="AU250" s="5"/>
      <c r="AV250" s="5"/>
      <c r="AW250" s="5"/>
      <c r="AX250" s="5">
        <f t="shared" si="154"/>
        <v>-1.2876782877401636</v>
      </c>
      <c r="AY250" s="5">
        <f t="shared" si="155"/>
        <v>-1.0758435433259541</v>
      </c>
      <c r="AZ250" s="14">
        <f t="shared" si="134"/>
        <v>110.48733646501131</v>
      </c>
      <c r="BA250" s="14">
        <f t="shared" si="135"/>
        <v>164.13107608149414</v>
      </c>
      <c r="BB250" s="5">
        <f t="shared" si="136"/>
        <v>1.7541220622578542</v>
      </c>
      <c r="BC250" s="5">
        <f t="shared" si="137"/>
        <v>5.4598956649426365</v>
      </c>
      <c r="BD250" s="5"/>
      <c r="BE250" s="5"/>
      <c r="BF250" s="5"/>
      <c r="BG250" s="5">
        <f t="shared" si="156"/>
        <v>-2.1135891883842928</v>
      </c>
      <c r="BH250" s="5">
        <f t="shared" si="157"/>
        <v>-0.34980366184104006</v>
      </c>
      <c r="BI250" s="14">
        <f t="shared" si="138"/>
        <v>109.66142556436718</v>
      </c>
      <c r="BJ250" s="14">
        <f t="shared" si="139"/>
        <v>164.85711596297907</v>
      </c>
      <c r="BK250" s="5">
        <f t="shared" si="140"/>
        <v>0.99349336682988743</v>
      </c>
      <c r="BL250" s="5">
        <f t="shared" si="141"/>
        <v>5.0416940191256288</v>
      </c>
      <c r="BM250" s="5"/>
      <c r="BN250" s="5"/>
      <c r="BO250" s="29"/>
      <c r="BP250" s="5">
        <f t="shared" si="158"/>
        <v>113.39292911193624</v>
      </c>
      <c r="BQ250" s="5">
        <f t="shared" si="159"/>
        <v>167.15247020003022</v>
      </c>
      <c r="BR250" s="5">
        <f t="shared" si="142"/>
        <v>4.4300488998282876</v>
      </c>
      <c r="BS250" s="5">
        <f t="shared" si="143"/>
        <v>3.7195615245516809</v>
      </c>
    </row>
    <row r="251" spans="1:72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8">
        <v>4318600</v>
      </c>
      <c r="H251" s="3">
        <v>44138</v>
      </c>
      <c r="I251" s="2">
        <v>249</v>
      </c>
      <c r="J251" s="1">
        <v>110.24979399999999</v>
      </c>
      <c r="K251" s="1">
        <v>179.21000699999999</v>
      </c>
      <c r="L251" s="5">
        <f t="shared" si="144"/>
        <v>108.72997321081321</v>
      </c>
      <c r="M251" s="5">
        <f t="shared" si="145"/>
        <v>172.29466763108127</v>
      </c>
      <c r="N251" s="5">
        <f t="shared" si="120"/>
        <v>1.378524833512869</v>
      </c>
      <c r="O251" s="5">
        <f t="shared" si="121"/>
        <v>3.8587908592173217</v>
      </c>
      <c r="P251" s="1"/>
      <c r="Q251" s="1"/>
      <c r="R251" s="29"/>
      <c r="S251" s="5">
        <f t="shared" si="146"/>
        <v>109.30125824377626</v>
      </c>
      <c r="T251" s="5">
        <f t="shared" si="147"/>
        <v>170.50031037566055</v>
      </c>
      <c r="U251" s="5">
        <f t="shared" si="122"/>
        <v>0.86035149981662007</v>
      </c>
      <c r="V251" s="5">
        <f t="shared" si="123"/>
        <v>4.860050378960949</v>
      </c>
      <c r="W251" s="5"/>
      <c r="X251" s="5"/>
      <c r="Y251" s="29"/>
      <c r="Z251" s="5">
        <f t="shared" si="148"/>
        <v>110.33845691401331</v>
      </c>
      <c r="AA251" s="5">
        <f t="shared" si="149"/>
        <v>168.9883062436511</v>
      </c>
      <c r="AB251" s="5">
        <f t="shared" si="124"/>
        <v>8.0420026919335919E-2</v>
      </c>
      <c r="AC251" s="5">
        <f t="shared" si="125"/>
        <v>5.7037555700496654</v>
      </c>
      <c r="AD251" s="5"/>
      <c r="AE251" s="5"/>
      <c r="AF251" s="5">
        <f t="shared" si="150"/>
        <v>-0.74649241875382832</v>
      </c>
      <c r="AG251" s="5">
        <f t="shared" si="151"/>
        <v>-8.9560539506983505E-2</v>
      </c>
      <c r="AH251" s="14">
        <f t="shared" si="126"/>
        <v>109.59196449525948</v>
      </c>
      <c r="AI251" s="14">
        <f t="shared" si="127"/>
        <v>168.89874570414412</v>
      </c>
      <c r="AJ251" s="5">
        <f t="shared" si="128"/>
        <v>0.59667186746899425</v>
      </c>
      <c r="AK251" s="5">
        <f t="shared" si="129"/>
        <v>5.753730758939076</v>
      </c>
      <c r="AL251" s="5"/>
      <c r="AM251" s="5"/>
      <c r="AN251" s="5"/>
      <c r="AO251" s="5">
        <f t="shared" si="152"/>
        <v>-1.0416970799656293</v>
      </c>
      <c r="AP251" s="5">
        <f t="shared" si="153"/>
        <v>0.12456750579096809</v>
      </c>
      <c r="AQ251" s="14">
        <f t="shared" si="130"/>
        <v>109.29675983404768</v>
      </c>
      <c r="AR251" s="14">
        <f t="shared" si="131"/>
        <v>169.11287374944206</v>
      </c>
      <c r="AS251" s="5">
        <f t="shared" si="132"/>
        <v>0.86443169767039874</v>
      </c>
      <c r="AT251" s="5">
        <f t="shared" si="133"/>
        <v>5.6342463345576075</v>
      </c>
      <c r="AU251" s="5"/>
      <c r="AV251" s="5"/>
      <c r="AW251" s="5"/>
      <c r="AX251" s="5">
        <f t="shared" si="154"/>
        <v>-1.3546740856892654</v>
      </c>
      <c r="AY251" s="5">
        <f t="shared" si="155"/>
        <v>1.109910029644672</v>
      </c>
      <c r="AZ251" s="14">
        <f t="shared" si="134"/>
        <v>108.98378282832404</v>
      </c>
      <c r="BA251" s="14">
        <f t="shared" si="135"/>
        <v>170.09821627329578</v>
      </c>
      <c r="BB251" s="5">
        <f t="shared" si="136"/>
        <v>1.1483115983653955</v>
      </c>
      <c r="BC251" s="5">
        <f t="shared" si="137"/>
        <v>5.0844207191533757</v>
      </c>
      <c r="BD251" s="5"/>
      <c r="BE251" s="5"/>
      <c r="BF251" s="5"/>
      <c r="BG251" s="5">
        <f t="shared" si="156"/>
        <v>-1.5381125411850862</v>
      </c>
      <c r="BH251" s="5">
        <f t="shared" si="157"/>
        <v>3.1617080767301879</v>
      </c>
      <c r="BI251" s="14">
        <f t="shared" si="138"/>
        <v>108.80034437282822</v>
      </c>
      <c r="BJ251" s="14">
        <f t="shared" si="139"/>
        <v>172.15001432038127</v>
      </c>
      <c r="BK251" s="5">
        <f t="shared" si="140"/>
        <v>1.314695995868957</v>
      </c>
      <c r="BL251" s="5">
        <f t="shared" si="141"/>
        <v>3.9395080653161947</v>
      </c>
      <c r="BM251" s="5"/>
      <c r="BN251" s="5"/>
      <c r="BO251" s="29"/>
      <c r="BP251" s="5">
        <f t="shared" si="158"/>
        <v>112.19036283395218</v>
      </c>
      <c r="BQ251" s="5">
        <f t="shared" si="159"/>
        <v>168.76685290002268</v>
      </c>
      <c r="BR251" s="5">
        <f t="shared" si="142"/>
        <v>1.7601564261899523</v>
      </c>
      <c r="BS251" s="5">
        <f t="shared" si="143"/>
        <v>5.8273275442577859</v>
      </c>
    </row>
    <row r="252" spans="1:72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8">
        <v>4585100</v>
      </c>
      <c r="H252" s="3">
        <v>44139</v>
      </c>
      <c r="I252" s="2">
        <v>250</v>
      </c>
      <c r="J252" s="1">
        <v>114.752022</v>
      </c>
      <c r="K252" s="1">
        <v>178.91000399999999</v>
      </c>
      <c r="L252" s="5">
        <f t="shared" si="144"/>
        <v>110.02182088162198</v>
      </c>
      <c r="M252" s="5">
        <f t="shared" si="145"/>
        <v>178.17270609466217</v>
      </c>
      <c r="N252" s="5">
        <f t="shared" si="120"/>
        <v>4.12210698856184</v>
      </c>
      <c r="O252" s="5">
        <f t="shared" si="121"/>
        <v>0.41210546579486512</v>
      </c>
      <c r="P252" s="1"/>
      <c r="Q252" s="1"/>
      <c r="R252" s="29"/>
      <c r="S252" s="5">
        <f t="shared" si="146"/>
        <v>109.91780648532169</v>
      </c>
      <c r="T252" s="5">
        <f t="shared" si="147"/>
        <v>176.16161318148119</v>
      </c>
      <c r="U252" s="5">
        <f t="shared" si="122"/>
        <v>4.2127497454278462</v>
      </c>
      <c r="V252" s="5">
        <f t="shared" si="123"/>
        <v>1.5361862148965131</v>
      </c>
      <c r="W252" s="5"/>
      <c r="X252" s="5"/>
      <c r="Y252" s="29"/>
      <c r="Z252" s="5">
        <f t="shared" si="148"/>
        <v>110.29855860270732</v>
      </c>
      <c r="AA252" s="5">
        <f t="shared" si="149"/>
        <v>173.58807158400811</v>
      </c>
      <c r="AB252" s="5">
        <f t="shared" si="124"/>
        <v>3.8809454680394913</v>
      </c>
      <c r="AC252" s="5">
        <f t="shared" si="125"/>
        <v>2.9746421647790484</v>
      </c>
      <c r="AD252" s="5"/>
      <c r="AE252" s="5"/>
      <c r="AF252" s="5">
        <f t="shared" si="150"/>
        <v>-0.64050330263665245</v>
      </c>
      <c r="AG252" s="5">
        <f t="shared" si="151"/>
        <v>0.61383834247261548</v>
      </c>
      <c r="AH252" s="14">
        <f t="shared" si="126"/>
        <v>109.65805530007066</v>
      </c>
      <c r="AI252" s="14">
        <f t="shared" si="127"/>
        <v>174.20190992648071</v>
      </c>
      <c r="AJ252" s="5">
        <f t="shared" si="128"/>
        <v>4.4391084454523506</v>
      </c>
      <c r="AK252" s="5">
        <f t="shared" si="129"/>
        <v>2.6315432162861487</v>
      </c>
      <c r="AL252" s="5"/>
      <c r="AM252" s="5"/>
      <c r="AN252" s="5"/>
      <c r="AO252" s="5">
        <f t="shared" si="152"/>
        <v>-0.79124738780071946</v>
      </c>
      <c r="AP252" s="5">
        <f t="shared" si="153"/>
        <v>1.2433669644324785</v>
      </c>
      <c r="AQ252" s="14">
        <f t="shared" si="130"/>
        <v>109.50731121490659</v>
      </c>
      <c r="AR252" s="14">
        <f t="shared" si="131"/>
        <v>174.83143854844059</v>
      </c>
      <c r="AS252" s="5">
        <f t="shared" si="132"/>
        <v>4.5704735251579303</v>
      </c>
      <c r="AT252" s="5">
        <f t="shared" si="133"/>
        <v>2.279674339261319</v>
      </c>
      <c r="AU252" s="5"/>
      <c r="AV252" s="5"/>
      <c r="AW252" s="5"/>
      <c r="AX252" s="5">
        <f t="shared" si="154"/>
        <v>-0.76302498721679146</v>
      </c>
      <c r="AY252" s="5">
        <f t="shared" si="155"/>
        <v>2.6803449194652238</v>
      </c>
      <c r="AZ252" s="14">
        <f t="shared" si="134"/>
        <v>109.53553361549052</v>
      </c>
      <c r="BA252" s="14">
        <f t="shared" si="135"/>
        <v>176.26841650347333</v>
      </c>
      <c r="BB252" s="5">
        <f t="shared" si="136"/>
        <v>4.5458792739264107</v>
      </c>
      <c r="BC252" s="5">
        <f t="shared" si="137"/>
        <v>1.4764895408121808</v>
      </c>
      <c r="BD252" s="5"/>
      <c r="BE252" s="5"/>
      <c r="BF252" s="5"/>
      <c r="BG252" s="5">
        <f t="shared" si="156"/>
        <v>-0.26463044578785433</v>
      </c>
      <c r="BH252" s="5">
        <f t="shared" si="157"/>
        <v>4.3840567508129862</v>
      </c>
      <c r="BI252" s="14">
        <f t="shared" si="138"/>
        <v>110.03392815691946</v>
      </c>
      <c r="BJ252" s="14">
        <f t="shared" si="139"/>
        <v>177.97212833482109</v>
      </c>
      <c r="BK252" s="5">
        <f t="shared" si="140"/>
        <v>4.1115561720389886</v>
      </c>
      <c r="BL252" s="5">
        <f t="shared" si="141"/>
        <v>0.5242164463754041</v>
      </c>
      <c r="BM252" s="5"/>
      <c r="BN252" s="5"/>
      <c r="BO252" s="29"/>
      <c r="BP252" s="5">
        <f t="shared" si="158"/>
        <v>111.70522062546414</v>
      </c>
      <c r="BQ252" s="5">
        <f t="shared" si="159"/>
        <v>171.377641425017</v>
      </c>
      <c r="BR252" s="5">
        <f t="shared" si="142"/>
        <v>2.6551178109400642</v>
      </c>
      <c r="BS252" s="5">
        <f t="shared" si="143"/>
        <v>4.210140521255024</v>
      </c>
    </row>
    <row r="253" spans="1:72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8">
        <v>3080300</v>
      </c>
      <c r="H253" s="3">
        <v>44140</v>
      </c>
      <c r="I253" s="2">
        <v>251</v>
      </c>
      <c r="J253" s="1">
        <v>118.824997</v>
      </c>
      <c r="K253" s="1">
        <v>183.279999</v>
      </c>
      <c r="L253" s="5">
        <f t="shared" si="144"/>
        <v>114.04249183224329</v>
      </c>
      <c r="M253" s="5">
        <f t="shared" si="145"/>
        <v>178.79940931419932</v>
      </c>
      <c r="N253" s="5">
        <f t="shared" si="120"/>
        <v>4.0248308760796441</v>
      </c>
      <c r="O253" s="5">
        <f t="shared" si="121"/>
        <v>2.4446692002659165</v>
      </c>
      <c r="P253" s="1"/>
      <c r="Q253" s="1"/>
      <c r="R253" s="29"/>
      <c r="S253" s="5">
        <f t="shared" si="146"/>
        <v>113.06004656986258</v>
      </c>
      <c r="T253" s="5">
        <f t="shared" si="147"/>
        <v>177.94806721351841</v>
      </c>
      <c r="U253" s="5">
        <f t="shared" si="122"/>
        <v>4.8516310336093831</v>
      </c>
      <c r="V253" s="5">
        <f t="shared" si="123"/>
        <v>2.9091727496580737</v>
      </c>
      <c r="W253" s="5"/>
      <c r="X253" s="5"/>
      <c r="Y253" s="29"/>
      <c r="Z253" s="5">
        <f t="shared" si="148"/>
        <v>112.30261713148903</v>
      </c>
      <c r="AA253" s="5">
        <f t="shared" si="149"/>
        <v>175.98294117120446</v>
      </c>
      <c r="AB253" s="5">
        <f t="shared" si="124"/>
        <v>5.4890637771368658</v>
      </c>
      <c r="AC253" s="5">
        <f t="shared" si="125"/>
        <v>3.9813716000705259</v>
      </c>
      <c r="AD253" s="5"/>
      <c r="AE253" s="5"/>
      <c r="AF253" s="5">
        <f t="shared" si="150"/>
        <v>-0.24381902792389776</v>
      </c>
      <c r="AG253" s="5">
        <f t="shared" si="151"/>
        <v>0.88099302918117628</v>
      </c>
      <c r="AH253" s="14">
        <f t="shared" si="126"/>
        <v>112.05879810356514</v>
      </c>
      <c r="AI253" s="14">
        <f t="shared" si="127"/>
        <v>176.86393420038564</v>
      </c>
      <c r="AJ253" s="5">
        <f t="shared" si="128"/>
        <v>5.6942554742373428</v>
      </c>
      <c r="AK253" s="5">
        <f t="shared" si="129"/>
        <v>3.5006901105528487</v>
      </c>
      <c r="AL253" s="5"/>
      <c r="AM253" s="5"/>
      <c r="AN253" s="5"/>
      <c r="AO253" s="5">
        <f t="shared" si="152"/>
        <v>-9.2420908655111544E-2</v>
      </c>
      <c r="AP253" s="5">
        <f t="shared" si="153"/>
        <v>1.5312426201234473</v>
      </c>
      <c r="AQ253" s="14">
        <f t="shared" si="130"/>
        <v>112.21019622283391</v>
      </c>
      <c r="AR253" s="14">
        <f t="shared" si="131"/>
        <v>177.51418379132789</v>
      </c>
      <c r="AS253" s="5">
        <f t="shared" si="132"/>
        <v>5.5668427891196002</v>
      </c>
      <c r="AT253" s="5">
        <f t="shared" si="133"/>
        <v>3.1459053034325413</v>
      </c>
      <c r="AU253" s="5"/>
      <c r="AV253" s="5"/>
      <c r="AW253" s="5"/>
      <c r="AX253" s="5">
        <f t="shared" si="154"/>
        <v>0.48216259498253522</v>
      </c>
      <c r="AY253" s="5">
        <f t="shared" si="155"/>
        <v>2.5518810199442328</v>
      </c>
      <c r="AZ253" s="14">
        <f t="shared" si="134"/>
        <v>112.78477972647157</v>
      </c>
      <c r="BA253" s="14">
        <f t="shared" si="135"/>
        <v>178.53482219114869</v>
      </c>
      <c r="BB253" s="5">
        <f t="shared" si="136"/>
        <v>5.0832883871467098</v>
      </c>
      <c r="BC253" s="5">
        <f t="shared" si="137"/>
        <v>2.5890314462798045</v>
      </c>
      <c r="BD253" s="5"/>
      <c r="BE253" s="5"/>
      <c r="BF253" s="5"/>
      <c r="BG253" s="5">
        <f t="shared" si="156"/>
        <v>1.6637551825962773</v>
      </c>
      <c r="BH253" s="5">
        <f t="shared" si="157"/>
        <v>2.6932476617388481</v>
      </c>
      <c r="BI253" s="14">
        <f t="shared" si="138"/>
        <v>113.96637231408531</v>
      </c>
      <c r="BJ253" s="14">
        <f t="shared" si="139"/>
        <v>178.6761888329433</v>
      </c>
      <c r="BK253" s="5">
        <f t="shared" si="140"/>
        <v>4.0888910655008814</v>
      </c>
      <c r="BL253" s="5">
        <f t="shared" si="141"/>
        <v>2.5118999302573695</v>
      </c>
      <c r="BM253" s="5"/>
      <c r="BN253" s="5"/>
      <c r="BO253" s="29"/>
      <c r="BP253" s="5">
        <f t="shared" si="158"/>
        <v>112.46692096909811</v>
      </c>
      <c r="BQ253" s="5">
        <f t="shared" si="159"/>
        <v>173.26073206876274</v>
      </c>
      <c r="BR253" s="5">
        <f t="shared" si="142"/>
        <v>5.3507899780564561</v>
      </c>
      <c r="BS253" s="5">
        <f t="shared" si="143"/>
        <v>5.4666450163158657</v>
      </c>
    </row>
    <row r="254" spans="1:72" ht="17" thickBot="1" x14ac:dyDescent="0.25">
      <c r="A254" s="3">
        <v>44144</v>
      </c>
      <c r="B254" s="2">
        <v>253</v>
      </c>
      <c r="C254" s="11"/>
      <c r="E254" s="7"/>
      <c r="H254" s="3">
        <v>44141</v>
      </c>
      <c r="I254" s="2">
        <v>252</v>
      </c>
      <c r="J254" s="1">
        <v>118.69000200000001</v>
      </c>
      <c r="K254" s="1">
        <v>184.270004</v>
      </c>
      <c r="L254" s="5">
        <f t="shared" si="144"/>
        <v>118.10762122483649</v>
      </c>
      <c r="M254" s="5">
        <f t="shared" si="145"/>
        <v>182.60791054712988</v>
      </c>
      <c r="N254" s="5">
        <f t="shared" si="120"/>
        <v>0.49067382707055168</v>
      </c>
      <c r="O254" s="5">
        <f t="shared" si="121"/>
        <v>0.9019880701094054</v>
      </c>
      <c r="P254" s="1"/>
      <c r="Q254" s="1"/>
      <c r="R254" s="29"/>
      <c r="S254" s="5">
        <f t="shared" si="146"/>
        <v>116.8072643494519</v>
      </c>
      <c r="T254" s="5">
        <f t="shared" si="147"/>
        <v>181.41382287473144</v>
      </c>
      <c r="U254" s="5">
        <f t="shared" si="122"/>
        <v>1.5862647390873816</v>
      </c>
      <c r="V254" s="5">
        <f t="shared" si="123"/>
        <v>1.549997863607016</v>
      </c>
      <c r="W254" s="5"/>
      <c r="X254" s="5"/>
      <c r="Y254" s="29"/>
      <c r="Z254" s="5">
        <f t="shared" si="148"/>
        <v>115.23768807231897</v>
      </c>
      <c r="AA254" s="5">
        <f t="shared" si="149"/>
        <v>179.26661719416245</v>
      </c>
      <c r="AB254" s="5">
        <f t="shared" si="124"/>
        <v>2.9086813290988336</v>
      </c>
      <c r="AC254" s="5">
        <f t="shared" si="125"/>
        <v>2.715247569993839</v>
      </c>
      <c r="AD254" s="5"/>
      <c r="AE254" s="5"/>
      <c r="AF254" s="5">
        <f t="shared" si="150"/>
        <v>0.23301446738917866</v>
      </c>
      <c r="AG254" s="5">
        <f t="shared" si="151"/>
        <v>1.2413954782476986</v>
      </c>
      <c r="AH254" s="14">
        <f t="shared" si="126"/>
        <v>115.47070253970816</v>
      </c>
      <c r="AI254" s="14">
        <f t="shared" si="127"/>
        <v>180.50801267241016</v>
      </c>
      <c r="AJ254" s="5">
        <f t="shared" si="128"/>
        <v>2.7123594288016357</v>
      </c>
      <c r="AK254" s="5">
        <f t="shared" si="129"/>
        <v>2.0415646854763403</v>
      </c>
      <c r="AL254" s="5"/>
      <c r="AM254" s="5"/>
      <c r="AN254" s="5"/>
      <c r="AO254" s="5">
        <f t="shared" si="152"/>
        <v>0.66445205371615268</v>
      </c>
      <c r="AP254" s="5">
        <f t="shared" si="153"/>
        <v>1.9693509708320831</v>
      </c>
      <c r="AQ254" s="14">
        <f t="shared" si="130"/>
        <v>115.90214012603512</v>
      </c>
      <c r="AR254" s="14">
        <f t="shared" si="131"/>
        <v>181.23596816499455</v>
      </c>
      <c r="AS254" s="5">
        <f t="shared" si="132"/>
        <v>2.3488599098388132</v>
      </c>
      <c r="AT254" s="5">
        <f t="shared" si="133"/>
        <v>1.6465163993839467</v>
      </c>
      <c r="AU254" s="5"/>
      <c r="AV254" s="5"/>
      <c r="AW254" s="5"/>
      <c r="AX254" s="5">
        <f t="shared" si="154"/>
        <v>1.5859713506138697</v>
      </c>
      <c r="AY254" s="5">
        <f t="shared" si="155"/>
        <v>2.8811887713004243</v>
      </c>
      <c r="AZ254" s="14">
        <f t="shared" si="134"/>
        <v>116.82365942293285</v>
      </c>
      <c r="BA254" s="14">
        <f t="shared" si="135"/>
        <v>182.14780596546288</v>
      </c>
      <c r="BB254" s="5">
        <f t="shared" si="136"/>
        <v>1.5724513822715731</v>
      </c>
      <c r="BC254" s="5">
        <f t="shared" si="137"/>
        <v>1.1516785089650949</v>
      </c>
      <c r="BD254" s="5"/>
      <c r="BE254" s="5"/>
      <c r="BF254" s="5"/>
      <c r="BG254" s="5">
        <f t="shared" si="156"/>
        <v>2.7443735770948949</v>
      </c>
      <c r="BH254" s="5">
        <f t="shared" si="157"/>
        <v>3.1951117687751194</v>
      </c>
      <c r="BI254" s="14">
        <f t="shared" si="138"/>
        <v>117.98206164941386</v>
      </c>
      <c r="BJ254" s="14">
        <f t="shared" si="139"/>
        <v>182.46172896293757</v>
      </c>
      <c r="BK254" s="5">
        <f t="shared" si="140"/>
        <v>0.59646165528427753</v>
      </c>
      <c r="BL254" s="5">
        <f t="shared" si="141"/>
        <v>0.98131817322933879</v>
      </c>
      <c r="BM254" s="5"/>
      <c r="BN254" s="5"/>
      <c r="BO254" s="29"/>
      <c r="BP254" s="5">
        <f t="shared" si="158"/>
        <v>114.05643997682358</v>
      </c>
      <c r="BQ254" s="5">
        <f t="shared" si="159"/>
        <v>175.76554880157204</v>
      </c>
      <c r="BR254" s="5">
        <f t="shared" si="142"/>
        <v>3.9039194077833308</v>
      </c>
      <c r="BS254" s="5">
        <f t="shared" si="143"/>
        <v>4.615214095522548</v>
      </c>
    </row>
    <row r="255" spans="1:72" ht="17" thickBot="1" x14ac:dyDescent="0.25">
      <c r="A255" s="3">
        <v>44145</v>
      </c>
      <c r="B255" s="2">
        <v>254</v>
      </c>
      <c r="H255" s="3">
        <v>44144</v>
      </c>
      <c r="I255" s="2">
        <v>253</v>
      </c>
      <c r="J255" s="10"/>
      <c r="K255" s="5"/>
      <c r="L255" s="14">
        <f t="shared" si="144"/>
        <v>118.60264488372547</v>
      </c>
      <c r="M255" s="14">
        <f t="shared" si="145"/>
        <v>184.02068998206948</v>
      </c>
      <c r="N255" s="5"/>
      <c r="O255" s="5"/>
      <c r="S255" s="5">
        <f t="shared" si="146"/>
        <v>118.03104382230816</v>
      </c>
      <c r="T255" s="5">
        <f t="shared" si="147"/>
        <v>183.27034060615603</v>
      </c>
      <c r="U255" s="5"/>
      <c r="V255" s="5"/>
      <c r="W255" s="5"/>
      <c r="X255" s="5"/>
      <c r="Z255" s="5">
        <f t="shared" si="148"/>
        <v>116.79122933977544</v>
      </c>
      <c r="AA255" s="5">
        <f t="shared" si="149"/>
        <v>181.51814125678936</v>
      </c>
      <c r="AB255" s="5"/>
      <c r="AC255" s="5"/>
      <c r="AD255" s="5"/>
      <c r="AE255" s="5"/>
      <c r="AF255" s="5">
        <f t="shared" si="150"/>
        <v>0.43109348739927189</v>
      </c>
      <c r="AG255" s="5">
        <f t="shared" si="151"/>
        <v>1.3929147659045809</v>
      </c>
      <c r="AH255" s="14">
        <f t="shared" si="126"/>
        <v>117.22232282717471</v>
      </c>
      <c r="AI255" s="14">
        <f t="shared" si="127"/>
        <v>182.91105602269394</v>
      </c>
      <c r="AJ255" s="5"/>
      <c r="AK255" s="5"/>
      <c r="AL255" s="5"/>
      <c r="AM255" s="5"/>
      <c r="AN255" s="5"/>
      <c r="AO255" s="5">
        <f t="shared" si="152"/>
        <v>0.88672435715123121</v>
      </c>
      <c r="AP255" s="5">
        <f t="shared" si="153"/>
        <v>2.0398942437807905</v>
      </c>
      <c r="AQ255" s="14">
        <f t="shared" si="130"/>
        <v>117.67795369692668</v>
      </c>
      <c r="AR255" s="14">
        <f t="shared" si="131"/>
        <v>183.55803550057016</v>
      </c>
      <c r="AS255" s="5"/>
      <c r="AT255" s="5"/>
      <c r="AU255" s="5"/>
      <c r="AV255" s="5"/>
      <c r="AW255" s="5"/>
      <c r="AX255" s="5">
        <f t="shared" si="154"/>
        <v>1.5713778131930385</v>
      </c>
      <c r="AY255" s="5">
        <f t="shared" si="155"/>
        <v>2.5978396523973446</v>
      </c>
      <c r="AZ255" s="14">
        <f t="shared" si="134"/>
        <v>118.36260715296848</v>
      </c>
      <c r="BA255" s="14">
        <f t="shared" si="135"/>
        <v>184.1159809091867</v>
      </c>
      <c r="BB255" s="5"/>
      <c r="BC255" s="5"/>
      <c r="BD255" s="5"/>
      <c r="BE255" s="5"/>
      <c r="BF255" s="5"/>
      <c r="BG255" s="5">
        <f t="shared" si="156"/>
        <v>1.7321661139022311</v>
      </c>
      <c r="BH255" s="5">
        <f t="shared" si="157"/>
        <v>2.3930622185491441</v>
      </c>
      <c r="BI255" s="14">
        <f t="shared" si="138"/>
        <v>118.52339545367767</v>
      </c>
      <c r="BJ255" s="14">
        <f t="shared" si="139"/>
        <v>183.91120347533851</v>
      </c>
      <c r="BK255" s="5"/>
      <c r="BL255" s="5"/>
      <c r="BM255" s="5"/>
      <c r="BN255" s="5"/>
      <c r="BP255" s="5">
        <f t="shared" si="158"/>
        <v>115.21483048261769</v>
      </c>
      <c r="BQ255" s="5">
        <f t="shared" si="159"/>
        <v>177.89166260117901</v>
      </c>
      <c r="BR255" s="5"/>
      <c r="BS255" s="5"/>
    </row>
    <row r="256" spans="1:72" x14ac:dyDescent="0.2">
      <c r="A256" s="3">
        <v>44146</v>
      </c>
      <c r="B256" s="2">
        <v>255</v>
      </c>
      <c r="H256" s="3">
        <v>44145</v>
      </c>
      <c r="I256" s="2">
        <v>254</v>
      </c>
      <c r="K256" s="5"/>
      <c r="L256" s="5"/>
      <c r="M256" s="13" t="s">
        <v>10</v>
      </c>
      <c r="N256" s="14">
        <f>AVERAGE(N4:N255)</f>
        <v>1.9602098006541679</v>
      </c>
      <c r="O256" s="14">
        <f>AVERAGE(O4:O255)</f>
        <v>1.8629568788611079</v>
      </c>
      <c r="T256" s="13" t="s">
        <v>10</v>
      </c>
      <c r="U256" s="14">
        <f>AVERAGE(U4:U255)</f>
        <v>2.0022593956394994</v>
      </c>
      <c r="V256" s="14">
        <f>AVERAGE(V4:V255)</f>
        <v>1.9505498584841545</v>
      </c>
      <c r="W256" s="14"/>
      <c r="X256" s="14"/>
      <c r="AA256" s="13" t="s">
        <v>10</v>
      </c>
      <c r="AB256" s="14">
        <f>AVERAGE(AB4:AB255)</f>
        <v>2.2269980072056033</v>
      </c>
      <c r="AC256" s="14">
        <f t="shared" ref="AC256" si="160">AVERAGE(AC4:AC255)</f>
        <v>2.1634462879038701</v>
      </c>
      <c r="AD256" s="14"/>
      <c r="AE256" s="14"/>
      <c r="AH256" s="14"/>
      <c r="AI256" s="14"/>
      <c r="AJ256" s="14">
        <f>AVERAGE(AJ4:AJ255)</f>
        <v>2.0538416790179452</v>
      </c>
      <c r="AK256" s="14">
        <f t="shared" ref="AK256" si="161">AVERAGE(AK4:AK255)</f>
        <v>2.099446704048062</v>
      </c>
      <c r="AL256" s="14"/>
      <c r="AM256" s="14"/>
      <c r="AN256" s="14"/>
      <c r="AO256" s="14"/>
      <c r="AP256" s="14"/>
      <c r="AQ256" s="14"/>
      <c r="AR256" s="14"/>
      <c r="AS256" s="14">
        <f>AVERAGE(AS4:AS255)</f>
        <v>2.0133595040143022</v>
      </c>
      <c r="AT256" s="14">
        <f t="shared" ref="AT256" si="162">AVERAGE(AT4:AT255)</f>
        <v>2.0343789802367822</v>
      </c>
      <c r="AU256" s="14"/>
      <c r="AV256" s="14"/>
      <c r="AW256" s="14"/>
      <c r="AX256" s="14"/>
      <c r="AY256" s="14"/>
      <c r="AZ256" s="14"/>
      <c r="BA256" s="14"/>
      <c r="BB256" s="14">
        <f>AVERAGE(BB4:BB255)</f>
        <v>1.9733621579680358</v>
      </c>
      <c r="BC256" s="14">
        <f t="shared" ref="BC256" si="163">AVERAGE(BC4:BC255)</f>
        <v>1.9515535113265021</v>
      </c>
      <c r="BD256" s="14"/>
      <c r="BE256" s="14"/>
      <c r="BF256" s="14"/>
      <c r="BG256" s="14"/>
      <c r="BH256" s="14"/>
      <c r="BI256" s="14"/>
      <c r="BJ256" s="14"/>
      <c r="BK256" s="14">
        <f>AVERAGE(BK4:BK255)</f>
        <v>1.9626307900873636</v>
      </c>
      <c r="BL256" s="14">
        <f t="shared" ref="BL256" si="164">AVERAGE(BL4:BL255)</f>
        <v>1.8682126503514429</v>
      </c>
      <c r="BM256" s="14"/>
      <c r="BN256" s="14"/>
      <c r="BO256" s="42"/>
      <c r="BQ256" s="13" t="s">
        <v>10</v>
      </c>
      <c r="BR256" s="14">
        <f t="shared" ref="BR256:BS256" si="165">AVERAGE(BR4:BR255)</f>
        <v>2.9065200581841704</v>
      </c>
      <c r="BS256" s="14">
        <f t="shared" si="165"/>
        <v>2.6388742640818981</v>
      </c>
      <c r="BT256" s="12"/>
    </row>
    <row r="257" spans="1:70" x14ac:dyDescent="0.2">
      <c r="A257" s="3">
        <v>44147</v>
      </c>
      <c r="B257" s="2">
        <v>256</v>
      </c>
      <c r="H257" s="3">
        <v>44146</v>
      </c>
      <c r="I257" s="2">
        <v>255</v>
      </c>
      <c r="K257" s="5"/>
      <c r="L257" s="5"/>
      <c r="N257" s="5"/>
      <c r="O257" s="5"/>
    </row>
    <row r="258" spans="1:70" x14ac:dyDescent="0.2">
      <c r="A258" s="3">
        <v>44148</v>
      </c>
      <c r="B258" s="2">
        <v>257</v>
      </c>
      <c r="H258" s="3">
        <v>44147</v>
      </c>
      <c r="I258" s="2">
        <v>256</v>
      </c>
      <c r="K258" s="5"/>
      <c r="L258" s="5"/>
      <c r="N258" s="5"/>
      <c r="O258" s="5"/>
    </row>
    <row r="259" spans="1:70" x14ac:dyDescent="0.2">
      <c r="H259" s="3">
        <v>44148</v>
      </c>
      <c r="I259" s="2">
        <v>257</v>
      </c>
      <c r="K259" s="5"/>
      <c r="L259" s="5"/>
      <c r="N259" s="5"/>
      <c r="O259" s="5"/>
      <c r="S259" s="2" t="s">
        <v>5</v>
      </c>
      <c r="T259" s="2" t="s">
        <v>101</v>
      </c>
      <c r="U259" t="s">
        <v>102</v>
      </c>
      <c r="Y259" s="28" t="s">
        <v>5</v>
      </c>
      <c r="Z259" s="2" t="s">
        <v>101</v>
      </c>
      <c r="AA259" t="s">
        <v>102</v>
      </c>
      <c r="BP259" s="2" t="s">
        <v>5</v>
      </c>
      <c r="BQ259" s="2" t="s">
        <v>101</v>
      </c>
      <c r="BR259" t="s">
        <v>102</v>
      </c>
    </row>
    <row r="260" spans="1:70" x14ac:dyDescent="0.2">
      <c r="S260" s="27">
        <v>253</v>
      </c>
      <c r="T260" s="1">
        <v>118.03104382230816</v>
      </c>
      <c r="U260" s="5">
        <v>183.27034060615603</v>
      </c>
      <c r="Y260" s="47">
        <v>253</v>
      </c>
      <c r="Z260" s="5">
        <v>116.79122933977544</v>
      </c>
      <c r="AA260" s="5">
        <v>181.51814125678936</v>
      </c>
      <c r="BP260" s="27">
        <v>253</v>
      </c>
      <c r="BQ260" s="5">
        <v>115.21483048261769</v>
      </c>
      <c r="BR260" s="5">
        <v>177.89166260117901</v>
      </c>
    </row>
    <row r="264" spans="1:70" x14ac:dyDescent="0.2">
      <c r="K264" s="2" t="s">
        <v>5</v>
      </c>
      <c r="L264" s="2" t="s">
        <v>101</v>
      </c>
      <c r="M264" t="s">
        <v>102</v>
      </c>
    </row>
    <row r="265" spans="1:70" x14ac:dyDescent="0.2">
      <c r="K265" s="27">
        <v>253</v>
      </c>
      <c r="L265" s="2">
        <v>118.60264488372547</v>
      </c>
      <c r="M265">
        <v>184.02068998206948</v>
      </c>
    </row>
  </sheetData>
  <mergeCells count="28">
    <mergeCell ref="L1:M1"/>
    <mergeCell ref="S1:T1"/>
    <mergeCell ref="Z1:AA1"/>
    <mergeCell ref="BP1:BQ1"/>
    <mergeCell ref="N1:O1"/>
    <mergeCell ref="U1:V1"/>
    <mergeCell ref="AB1:AC1"/>
    <mergeCell ref="P1:Q1"/>
    <mergeCell ref="W1:X1"/>
    <mergeCell ref="AD1:AE1"/>
    <mergeCell ref="BG1:BH1"/>
    <mergeCell ref="BK1:BL1"/>
    <mergeCell ref="BT1:BU1"/>
    <mergeCell ref="AF1:AG1"/>
    <mergeCell ref="AH1:AI1"/>
    <mergeCell ref="AL1:AM1"/>
    <mergeCell ref="AO1:AP1"/>
    <mergeCell ref="AQ1:AR1"/>
    <mergeCell ref="AU1:AV1"/>
    <mergeCell ref="AX1:AY1"/>
    <mergeCell ref="AZ1:BA1"/>
    <mergeCell ref="BD1:BE1"/>
    <mergeCell ref="BR1:BS1"/>
    <mergeCell ref="BI1:BJ1"/>
    <mergeCell ref="BM1:BN1"/>
    <mergeCell ref="AJ1:AK1"/>
    <mergeCell ref="AS1:AT1"/>
    <mergeCell ref="BB1:BC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Z276"/>
  <sheetViews>
    <sheetView workbookViewId="0">
      <selection activeCell="T21" sqref="F21:T21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9" style="28" customWidth="1"/>
    <col min="5" max="5" width="8" bestFit="1" customWidth="1"/>
    <col min="6" max="6" width="38" customWidth="1"/>
    <col min="7" max="10" width="10.83203125" style="5"/>
    <col min="11" max="11" width="18.33203125" style="5" customWidth="1"/>
    <col min="12" max="12" width="15.1640625" style="5" bestFit="1" customWidth="1"/>
    <col min="13" max="13" width="15.1640625" style="42" customWidth="1"/>
    <col min="14" max="14" width="31.5" style="8" bestFit="1" customWidth="1"/>
    <col min="15" max="18" width="10.83203125" style="5"/>
    <col min="19" max="19" width="18.33203125" style="5" customWidth="1"/>
    <col min="20" max="20" width="15.1640625" style="42" bestFit="1" customWidth="1"/>
    <col min="21" max="21" width="13" customWidth="1"/>
    <col min="22" max="22" width="17.83203125" customWidth="1"/>
    <col min="24" max="26" width="13" customWidth="1"/>
  </cols>
  <sheetData>
    <row r="1" spans="1:26" ht="17" thickBot="1" x14ac:dyDescent="0.25">
      <c r="A1" s="2" t="s">
        <v>0</v>
      </c>
      <c r="B1" s="2" t="s">
        <v>5</v>
      </c>
      <c r="C1" s="2" t="s">
        <v>1</v>
      </c>
      <c r="D1" s="28" t="s">
        <v>4</v>
      </c>
      <c r="E1" s="53" t="s">
        <v>94</v>
      </c>
      <c r="F1" s="54"/>
      <c r="G1" s="32" t="s">
        <v>41</v>
      </c>
      <c r="H1" s="33" t="s">
        <v>42</v>
      </c>
      <c r="I1" s="33" t="s">
        <v>45</v>
      </c>
      <c r="J1" s="33" t="s">
        <v>46</v>
      </c>
      <c r="K1" s="34" t="s">
        <v>43</v>
      </c>
      <c r="L1" s="35" t="s">
        <v>44</v>
      </c>
      <c r="N1" s="41" t="s">
        <v>95</v>
      </c>
      <c r="O1" s="36" t="s">
        <v>41</v>
      </c>
      <c r="P1" s="37" t="s">
        <v>42</v>
      </c>
      <c r="Q1" s="37" t="s">
        <v>45</v>
      </c>
      <c r="R1" s="37" t="s">
        <v>46</v>
      </c>
      <c r="S1" s="38" t="s">
        <v>43</v>
      </c>
      <c r="T1" s="43" t="s">
        <v>44</v>
      </c>
      <c r="U1" s="51"/>
      <c r="V1" s="51"/>
    </row>
    <row r="2" spans="1:26" x14ac:dyDescent="0.2">
      <c r="A2" s="3">
        <v>43777</v>
      </c>
      <c r="B2" s="2">
        <v>1</v>
      </c>
      <c r="C2" s="1">
        <v>63.954543999999999</v>
      </c>
      <c r="D2" s="29">
        <v>177.02937299999999</v>
      </c>
      <c r="G2" s="1">
        <v>63.954543999999999</v>
      </c>
      <c r="H2" s="1">
        <v>177.02937299999999</v>
      </c>
      <c r="I2" s="5">
        <v>0</v>
      </c>
      <c r="J2" s="5">
        <v>0</v>
      </c>
      <c r="K2" s="25">
        <f>AVERAGE(I5:I253)</f>
        <v>5.1808549190404571</v>
      </c>
      <c r="L2" s="25">
        <f>AVERAGE(J5:J253)</f>
        <v>3.2999653763082089</v>
      </c>
      <c r="O2" s="5">
        <v>0</v>
      </c>
      <c r="P2" s="5">
        <v>0</v>
      </c>
      <c r="Q2" s="5">
        <v>0</v>
      </c>
      <c r="R2" s="5">
        <v>0</v>
      </c>
      <c r="S2" s="25">
        <f>AVERAGE(Q5:Q253)</f>
        <v>2.1067641258224001</v>
      </c>
      <c r="T2" s="44">
        <f>AVERAGE(R5:R253)</f>
        <v>2.0683900518587914</v>
      </c>
      <c r="U2" s="2"/>
      <c r="V2" s="2"/>
    </row>
    <row r="3" spans="1:26" x14ac:dyDescent="0.2">
      <c r="A3" s="3">
        <v>43780</v>
      </c>
      <c r="B3" s="2">
        <v>2</v>
      </c>
      <c r="C3" s="1">
        <v>64.460991000000007</v>
      </c>
      <c r="D3" s="29">
        <v>176.658142</v>
      </c>
      <c r="G3" s="1">
        <v>64.460991000000007</v>
      </c>
      <c r="H3" s="1">
        <v>176.658142</v>
      </c>
      <c r="I3" s="5">
        <v>0</v>
      </c>
      <c r="J3" s="5">
        <v>0</v>
      </c>
      <c r="O3" s="5">
        <v>0</v>
      </c>
      <c r="P3" s="5">
        <v>0</v>
      </c>
      <c r="Q3" s="5">
        <v>0</v>
      </c>
      <c r="R3" s="5">
        <v>0</v>
      </c>
      <c r="U3" s="14"/>
      <c r="V3" s="14"/>
    </row>
    <row r="4" spans="1:26" x14ac:dyDescent="0.2">
      <c r="A4" s="3">
        <v>43781</v>
      </c>
      <c r="B4" s="2">
        <v>3</v>
      </c>
      <c r="C4" s="1">
        <v>64.401978</v>
      </c>
      <c r="D4" s="29">
        <v>177.810913</v>
      </c>
      <c r="G4" s="1">
        <v>64.401978</v>
      </c>
      <c r="H4" s="1">
        <v>177.810913</v>
      </c>
      <c r="I4" s="5">
        <v>0</v>
      </c>
      <c r="J4" s="5">
        <v>0</v>
      </c>
      <c r="O4" s="5">
        <v>0</v>
      </c>
      <c r="P4" s="5">
        <v>0</v>
      </c>
      <c r="Q4" s="5">
        <v>0</v>
      </c>
      <c r="R4" s="5">
        <v>0</v>
      </c>
      <c r="U4" s="14"/>
      <c r="V4" s="14"/>
    </row>
    <row r="5" spans="1:26" x14ac:dyDescent="0.2">
      <c r="A5" s="3">
        <v>43782</v>
      </c>
      <c r="B5" s="2">
        <v>4</v>
      </c>
      <c r="C5" s="1">
        <v>65.019051000000005</v>
      </c>
      <c r="D5" s="29">
        <v>177.752319</v>
      </c>
      <c r="G5" s="1">
        <v>65.019051000000005</v>
      </c>
      <c r="H5" s="1">
        <v>177.752319</v>
      </c>
      <c r="I5" s="5">
        <f>ABS(C5-G5)/C5*100</f>
        <v>0</v>
      </c>
      <c r="J5" s="5">
        <f>ABS(D5-H5)/D5*100</f>
        <v>0</v>
      </c>
      <c r="O5" s="5">
        <f>((C4*$E$11) + (C3*$E$10) + (C2*$E$9))/$E$12</f>
        <v>64.330195099999997</v>
      </c>
      <c r="P5" s="5">
        <f>((D4*$E$11) + (D3*$E$10) + (D2*$E$9))/$E$12</f>
        <v>177.30877370000002</v>
      </c>
      <c r="Q5" s="5">
        <f>ABS(C5-O5)/C5*100</f>
        <v>1.0594677858340429</v>
      </c>
      <c r="R5" s="5">
        <f>ABS(D5-P5)/D5*100</f>
        <v>0.24952996534463356</v>
      </c>
      <c r="U5" s="14"/>
      <c r="V5" s="14"/>
      <c r="W5" s="5"/>
      <c r="X5" s="5"/>
      <c r="Y5" s="5"/>
      <c r="Z5" s="5"/>
    </row>
    <row r="6" spans="1:26" ht="14" customHeight="1" x14ac:dyDescent="0.2">
      <c r="A6" s="3">
        <v>43783</v>
      </c>
      <c r="B6" s="2">
        <v>5</v>
      </c>
      <c r="C6" s="1">
        <v>64.569159999999997</v>
      </c>
      <c r="D6" s="29">
        <v>176.37780799999999</v>
      </c>
      <c r="E6" s="55" t="s">
        <v>96</v>
      </c>
      <c r="F6" s="55"/>
      <c r="G6" s="1">
        <v>64.569159999999997</v>
      </c>
      <c r="H6" s="1">
        <v>176.37780799999999</v>
      </c>
      <c r="I6" s="5">
        <f t="shared" ref="I6:I69" si="0">ABS(C6-G6)/C6*100</f>
        <v>0</v>
      </c>
      <c r="J6" s="5">
        <f t="shared" ref="J6:J69" si="1">ABS(D6-H6)/D6*100</f>
        <v>0</v>
      </c>
      <c r="O6" s="5">
        <f t="shared" ref="O6:O69" si="2">((C5*$E$11) + (C4*$E$10) + (C3*$E$9))/$E$12</f>
        <v>64.722317099999998</v>
      </c>
      <c r="P6" s="5">
        <f t="shared" ref="P6:P69" si="3">((D5*$E$11) + (D4*$E$10) + (D3*$E$9))/$E$12</f>
        <v>177.55106180000001</v>
      </c>
      <c r="Q6" s="5">
        <f t="shared" ref="Q6:Q69" si="4">ABS(C6-O6)/C6*100</f>
        <v>0.23719853255021653</v>
      </c>
      <c r="R6" s="5">
        <f t="shared" ref="R6:R69" si="5">ABS(D6-P6)/D6*100</f>
        <v>0.6651935486124344</v>
      </c>
      <c r="U6" s="14"/>
      <c r="V6" s="14"/>
      <c r="W6" s="5"/>
      <c r="X6" s="5"/>
      <c r="Y6" s="5"/>
      <c r="Z6" s="5"/>
    </row>
    <row r="7" spans="1:26" x14ac:dyDescent="0.2">
      <c r="A7" s="3">
        <v>43784</v>
      </c>
      <c r="B7" s="2">
        <v>6</v>
      </c>
      <c r="C7" s="1">
        <v>65.336212000000003</v>
      </c>
      <c r="D7" s="29">
        <v>178.43956</v>
      </c>
      <c r="E7" s="52" t="s">
        <v>36</v>
      </c>
      <c r="F7" s="52"/>
      <c r="G7" s="1">
        <v>65.336212000000003</v>
      </c>
      <c r="H7" s="1">
        <v>178.43956</v>
      </c>
      <c r="I7" s="5">
        <f t="shared" si="0"/>
        <v>0</v>
      </c>
      <c r="J7" s="5">
        <f t="shared" si="1"/>
        <v>0</v>
      </c>
      <c r="O7" s="5">
        <f t="shared" si="2"/>
        <v>64.670690899999997</v>
      </c>
      <c r="P7" s="5">
        <f t="shared" si="3"/>
        <v>177.07678229999999</v>
      </c>
      <c r="Q7" s="5">
        <f t="shared" si="4"/>
        <v>1.0186098637000971</v>
      </c>
      <c r="R7" s="5">
        <f t="shared" si="5"/>
        <v>0.76371949135046591</v>
      </c>
      <c r="U7" s="14"/>
      <c r="V7" s="14"/>
      <c r="W7" s="5"/>
      <c r="X7" s="5"/>
      <c r="Y7" s="5"/>
      <c r="Z7" s="5"/>
    </row>
    <row r="8" spans="1:26" x14ac:dyDescent="0.2">
      <c r="A8" s="3">
        <v>43787</v>
      </c>
      <c r="B8" s="2">
        <v>7</v>
      </c>
      <c r="C8" s="1">
        <v>65.665633999999997</v>
      </c>
      <c r="D8" s="29">
        <v>176.52507</v>
      </c>
      <c r="E8" s="39" t="s">
        <v>35</v>
      </c>
      <c r="F8" s="17" t="s">
        <v>5</v>
      </c>
      <c r="G8" s="1">
        <v>65.665633999999997</v>
      </c>
      <c r="H8" s="1">
        <v>176.52507</v>
      </c>
      <c r="I8" s="5">
        <f t="shared" si="0"/>
        <v>0</v>
      </c>
      <c r="J8" s="5">
        <f t="shared" si="1"/>
        <v>0</v>
      </c>
      <c r="O8" s="5">
        <f t="shared" si="2"/>
        <v>65.042664200000004</v>
      </c>
      <c r="P8" s="5">
        <f t="shared" si="3"/>
        <v>177.68358619999998</v>
      </c>
      <c r="Q8" s="5">
        <f t="shared" si="4"/>
        <v>0.94869989376786168</v>
      </c>
      <c r="R8" s="5">
        <f t="shared" si="5"/>
        <v>0.65628989695343554</v>
      </c>
      <c r="U8" s="14"/>
      <c r="V8" s="14"/>
      <c r="W8" s="5"/>
      <c r="X8" s="5"/>
      <c r="Y8" s="5"/>
      <c r="Z8" s="5"/>
    </row>
    <row r="9" spans="1:26" x14ac:dyDescent="0.2">
      <c r="A9" s="3">
        <v>43788</v>
      </c>
      <c r="B9" s="2">
        <v>8</v>
      </c>
      <c r="C9" s="1">
        <v>65.466507000000007</v>
      </c>
      <c r="D9" s="29">
        <v>176.839249</v>
      </c>
      <c r="E9" s="39">
        <v>0.2</v>
      </c>
      <c r="F9" s="17" t="s">
        <v>39</v>
      </c>
      <c r="G9" s="1">
        <v>65.466507000000007</v>
      </c>
      <c r="H9" s="1">
        <v>176.839249</v>
      </c>
      <c r="I9" s="5">
        <f t="shared" si="0"/>
        <v>0</v>
      </c>
      <c r="J9" s="5">
        <f t="shared" si="1"/>
        <v>0</v>
      </c>
      <c r="O9" s="5">
        <f t="shared" si="2"/>
        <v>65.347512600000002</v>
      </c>
      <c r="P9" s="5">
        <f t="shared" si="3"/>
        <v>177.06996459999999</v>
      </c>
      <c r="Q9" s="5">
        <f t="shared" si="4"/>
        <v>0.18176378342593622</v>
      </c>
      <c r="R9" s="5">
        <f t="shared" si="5"/>
        <v>0.13046628579608838</v>
      </c>
      <c r="U9" s="14"/>
      <c r="V9" s="14"/>
      <c r="W9" s="5"/>
      <c r="X9" s="5"/>
      <c r="Y9" s="5"/>
      <c r="Z9" s="5"/>
    </row>
    <row r="10" spans="1:26" x14ac:dyDescent="0.2">
      <c r="A10" s="3">
        <v>43789</v>
      </c>
      <c r="B10" s="2">
        <v>9</v>
      </c>
      <c r="C10" s="1">
        <v>64.704375999999996</v>
      </c>
      <c r="D10" s="29">
        <v>173.99208100000001</v>
      </c>
      <c r="E10" s="39">
        <v>0.3</v>
      </c>
      <c r="F10" s="17" t="s">
        <v>38</v>
      </c>
      <c r="G10" s="1">
        <v>64.704375999999996</v>
      </c>
      <c r="H10" s="1">
        <v>173.99208100000001</v>
      </c>
      <c r="I10" s="5">
        <f t="shared" si="0"/>
        <v>0</v>
      </c>
      <c r="J10" s="5">
        <f t="shared" si="1"/>
        <v>0</v>
      </c>
      <c r="O10" s="5">
        <f t="shared" si="2"/>
        <v>65.500186100000008</v>
      </c>
      <c r="P10" s="5">
        <f t="shared" si="3"/>
        <v>177.06505749999999</v>
      </c>
      <c r="Q10" s="5">
        <f t="shared" si="4"/>
        <v>1.2299169688306884</v>
      </c>
      <c r="R10" s="5">
        <f t="shared" si="5"/>
        <v>1.7661588288032382</v>
      </c>
      <c r="U10" s="14"/>
      <c r="V10" s="14"/>
      <c r="W10" s="5"/>
      <c r="X10" s="5"/>
      <c r="Y10" s="5"/>
      <c r="Z10" s="5"/>
    </row>
    <row r="11" spans="1:26" x14ac:dyDescent="0.2">
      <c r="A11" s="3">
        <v>43790</v>
      </c>
      <c r="B11" s="2">
        <v>10</v>
      </c>
      <c r="C11" s="1">
        <v>64.414268000000007</v>
      </c>
      <c r="D11" s="29">
        <v>173.31463600000001</v>
      </c>
      <c r="E11" s="39">
        <v>0.5</v>
      </c>
      <c r="F11" s="17" t="s">
        <v>37</v>
      </c>
      <c r="G11" s="1">
        <v>64.414268000000007</v>
      </c>
      <c r="H11" s="1">
        <v>173.31463600000001</v>
      </c>
      <c r="I11" s="5">
        <f t="shared" si="0"/>
        <v>0</v>
      </c>
      <c r="J11" s="5">
        <f t="shared" si="1"/>
        <v>0</v>
      </c>
      <c r="O11" s="5">
        <f t="shared" si="2"/>
        <v>65.1252669</v>
      </c>
      <c r="P11" s="5">
        <f t="shared" si="3"/>
        <v>175.3528292</v>
      </c>
      <c r="Q11" s="5">
        <f t="shared" si="4"/>
        <v>1.1037910110225777</v>
      </c>
      <c r="R11" s="5">
        <f t="shared" si="5"/>
        <v>1.1760075473371994</v>
      </c>
      <c r="U11" s="14"/>
      <c r="V11" s="14"/>
      <c r="W11" s="5"/>
      <c r="X11" s="5"/>
      <c r="Y11" s="5"/>
      <c r="Z11" s="5"/>
    </row>
    <row r="12" spans="1:26" x14ac:dyDescent="0.2">
      <c r="A12" s="3">
        <v>43791</v>
      </c>
      <c r="B12" s="2">
        <v>11</v>
      </c>
      <c r="C12" s="1">
        <v>64.357726999999997</v>
      </c>
      <c r="D12" s="29">
        <v>173.56990099999999</v>
      </c>
      <c r="E12" s="39">
        <f>SUM(E9:E11)</f>
        <v>1</v>
      </c>
      <c r="F12" s="17" t="s">
        <v>40</v>
      </c>
      <c r="G12" s="1">
        <v>64.357726999999997</v>
      </c>
      <c r="H12" s="1">
        <v>173.56990099999999</v>
      </c>
      <c r="I12" s="5">
        <f t="shared" si="0"/>
        <v>0</v>
      </c>
      <c r="J12" s="5">
        <f t="shared" si="1"/>
        <v>0</v>
      </c>
      <c r="O12" s="5">
        <f t="shared" si="2"/>
        <v>64.711748200000002</v>
      </c>
      <c r="P12" s="5">
        <f t="shared" si="3"/>
        <v>174.22279209999999</v>
      </c>
      <c r="Q12" s="5">
        <f t="shared" si="4"/>
        <v>0.55008344219491379</v>
      </c>
      <c r="R12" s="5">
        <f t="shared" si="5"/>
        <v>0.37615456149854298</v>
      </c>
      <c r="U12" s="14"/>
      <c r="V12" s="14"/>
      <c r="W12" s="5"/>
      <c r="X12" s="5"/>
      <c r="Y12" s="5"/>
      <c r="Z12" s="5"/>
    </row>
    <row r="13" spans="1:26" x14ac:dyDescent="0.2">
      <c r="A13" s="3">
        <v>43794</v>
      </c>
      <c r="B13" s="2">
        <v>12</v>
      </c>
      <c r="C13" s="1">
        <v>65.486168000000006</v>
      </c>
      <c r="D13" s="29">
        <v>173.29499799999999</v>
      </c>
      <c r="G13" s="1">
        <v>65.486168000000006</v>
      </c>
      <c r="H13" s="1">
        <v>173.29499799999999</v>
      </c>
      <c r="I13" s="5">
        <f t="shared" si="0"/>
        <v>0</v>
      </c>
      <c r="J13" s="5">
        <f t="shared" si="1"/>
        <v>0</v>
      </c>
      <c r="O13" s="5">
        <f t="shared" si="2"/>
        <v>64.444019099999991</v>
      </c>
      <c r="P13" s="5">
        <f t="shared" si="3"/>
        <v>173.57775750000002</v>
      </c>
      <c r="Q13" s="5">
        <f t="shared" si="4"/>
        <v>1.5914030883590791</v>
      </c>
      <c r="R13" s="5">
        <f t="shared" si="5"/>
        <v>0.16316656756591774</v>
      </c>
      <c r="U13" s="14"/>
      <c r="V13" s="14"/>
      <c r="W13" s="5"/>
      <c r="X13" s="5"/>
      <c r="Y13" s="5"/>
      <c r="Z13" s="5"/>
    </row>
    <row r="14" spans="1:26" x14ac:dyDescent="0.2">
      <c r="A14" s="3">
        <v>43795</v>
      </c>
      <c r="B14" s="2">
        <v>13</v>
      </c>
      <c r="C14" s="1">
        <v>64.974815000000007</v>
      </c>
      <c r="D14" s="29">
        <v>175.26838699999999</v>
      </c>
      <c r="G14" s="1">
        <v>64.974815000000007</v>
      </c>
      <c r="H14" s="1">
        <v>175.26838699999999</v>
      </c>
      <c r="I14" s="5">
        <f t="shared" si="0"/>
        <v>0</v>
      </c>
      <c r="J14" s="5">
        <f t="shared" si="1"/>
        <v>0</v>
      </c>
      <c r="O14" s="5">
        <f t="shared" si="2"/>
        <v>64.933255700000004</v>
      </c>
      <c r="P14" s="5">
        <f t="shared" si="3"/>
        <v>173.38139649999999</v>
      </c>
      <c r="Q14" s="5">
        <f t="shared" si="4"/>
        <v>6.3962167495210193E-2</v>
      </c>
      <c r="R14" s="5">
        <f t="shared" si="5"/>
        <v>1.0766291242242083</v>
      </c>
      <c r="U14" s="14"/>
      <c r="V14" s="14"/>
      <c r="W14" s="5"/>
      <c r="X14" s="5"/>
      <c r="Y14" s="5"/>
      <c r="Z14" s="5"/>
    </row>
    <row r="15" spans="1:26" x14ac:dyDescent="0.2">
      <c r="A15" s="3">
        <v>43796</v>
      </c>
      <c r="B15" s="2">
        <v>14</v>
      </c>
      <c r="C15" s="1">
        <v>65.847565000000003</v>
      </c>
      <c r="D15" s="29">
        <v>176.151993</v>
      </c>
      <c r="G15" s="1">
        <v>65.847565000000003</v>
      </c>
      <c r="H15" s="1">
        <v>176.151993</v>
      </c>
      <c r="I15" s="5">
        <f t="shared" si="0"/>
        <v>0</v>
      </c>
      <c r="J15" s="5">
        <f t="shared" si="1"/>
        <v>0</v>
      </c>
      <c r="O15" s="5">
        <f t="shared" si="2"/>
        <v>65.004803300000006</v>
      </c>
      <c r="P15" s="5">
        <f t="shared" si="3"/>
        <v>174.33667310000001</v>
      </c>
      <c r="Q15" s="5">
        <f t="shared" si="4"/>
        <v>1.2798676762003225</v>
      </c>
      <c r="R15" s="5">
        <f t="shared" si="5"/>
        <v>1.0305417889878721</v>
      </c>
      <c r="U15" s="14"/>
      <c r="V15" s="14"/>
      <c r="W15" s="5"/>
      <c r="X15" s="5"/>
      <c r="Y15" s="5"/>
      <c r="Z15" s="5"/>
    </row>
    <row r="16" spans="1:26" x14ac:dyDescent="0.2">
      <c r="A16" s="3">
        <v>43798</v>
      </c>
      <c r="B16" s="2">
        <v>15</v>
      </c>
      <c r="C16" s="1">
        <v>65.702515000000005</v>
      </c>
      <c r="D16" s="29">
        <v>175.29785200000001</v>
      </c>
      <c r="G16" s="1">
        <v>65.702515000000005</v>
      </c>
      <c r="H16" s="1">
        <v>175.29785200000001</v>
      </c>
      <c r="I16" s="5">
        <f t="shared" si="0"/>
        <v>0</v>
      </c>
      <c r="J16" s="5">
        <f t="shared" si="1"/>
        <v>0</v>
      </c>
      <c r="O16" s="5">
        <f t="shared" si="2"/>
        <v>65.513460600000002</v>
      </c>
      <c r="P16" s="5">
        <f t="shared" si="3"/>
        <v>175.3155122</v>
      </c>
      <c r="Q16" s="5">
        <f t="shared" si="4"/>
        <v>0.28774301866527241</v>
      </c>
      <c r="R16" s="5">
        <f t="shared" si="5"/>
        <v>1.0074396119807887E-2</v>
      </c>
      <c r="U16" s="14"/>
      <c r="V16" s="14"/>
      <c r="W16" s="5"/>
      <c r="X16" s="5"/>
      <c r="Y16" s="5"/>
      <c r="Z16" s="5"/>
    </row>
    <row r="17" spans="1:26" x14ac:dyDescent="0.2">
      <c r="A17" s="3">
        <v>43801</v>
      </c>
      <c r="B17" s="2">
        <v>16</v>
      </c>
      <c r="C17" s="1">
        <v>64.942841000000001</v>
      </c>
      <c r="D17" s="29">
        <v>171.144913</v>
      </c>
      <c r="G17" s="1">
        <v>64.942841000000001</v>
      </c>
      <c r="H17" s="1">
        <v>171.144913</v>
      </c>
      <c r="I17" s="5">
        <f t="shared" si="0"/>
        <v>0</v>
      </c>
      <c r="J17" s="5">
        <f t="shared" si="1"/>
        <v>0</v>
      </c>
      <c r="O17" s="5">
        <f t="shared" si="2"/>
        <v>65.600490000000008</v>
      </c>
      <c r="P17" s="5">
        <f t="shared" si="3"/>
        <v>175.54820129999999</v>
      </c>
      <c r="Q17" s="5">
        <f t="shared" si="4"/>
        <v>1.0126581927637048</v>
      </c>
      <c r="R17" s="5">
        <f t="shared" si="5"/>
        <v>2.572842056953212</v>
      </c>
      <c r="U17" s="14"/>
      <c r="V17" s="14"/>
      <c r="W17" s="5"/>
      <c r="X17" s="5"/>
      <c r="Y17" s="5"/>
      <c r="Z17" s="5"/>
    </row>
    <row r="18" spans="1:26" x14ac:dyDescent="0.2">
      <c r="A18" s="3">
        <v>43802</v>
      </c>
      <c r="B18" s="2">
        <v>17</v>
      </c>
      <c r="C18" s="1">
        <v>63.784916000000003</v>
      </c>
      <c r="D18" s="29">
        <v>169.40713500000001</v>
      </c>
      <c r="G18" s="1">
        <v>63.784916000000003</v>
      </c>
      <c r="H18" s="1">
        <v>169.40713500000001</v>
      </c>
      <c r="I18" s="5">
        <f t="shared" si="0"/>
        <v>0</v>
      </c>
      <c r="J18" s="5">
        <f t="shared" si="1"/>
        <v>0</v>
      </c>
      <c r="O18" s="5">
        <f t="shared" si="2"/>
        <v>65.351687999999996</v>
      </c>
      <c r="P18" s="5">
        <f t="shared" si="3"/>
        <v>173.39221069999999</v>
      </c>
      <c r="Q18" s="5">
        <f t="shared" si="4"/>
        <v>2.4563362284587678</v>
      </c>
      <c r="R18" s="5">
        <f t="shared" si="5"/>
        <v>2.3523659142219611</v>
      </c>
      <c r="U18" s="14"/>
      <c r="V18" s="14"/>
      <c r="W18" s="5"/>
      <c r="X18" s="5"/>
      <c r="Y18" s="5"/>
      <c r="Z18" s="5"/>
    </row>
    <row r="19" spans="1:26" x14ac:dyDescent="0.2">
      <c r="A19" s="3">
        <v>43803</v>
      </c>
      <c r="B19" s="2">
        <v>18</v>
      </c>
      <c r="C19" s="1">
        <v>64.347892999999999</v>
      </c>
      <c r="D19" s="29">
        <v>170.055115</v>
      </c>
      <c r="G19" s="1">
        <v>64.347892999999999</v>
      </c>
      <c r="H19" s="1">
        <v>170.055115</v>
      </c>
      <c r="I19" s="5">
        <f t="shared" si="0"/>
        <v>0</v>
      </c>
      <c r="J19" s="5">
        <f t="shared" si="1"/>
        <v>0</v>
      </c>
      <c r="O19" s="5">
        <f t="shared" si="2"/>
        <v>64.515813300000005</v>
      </c>
      <c r="P19" s="5">
        <f t="shared" si="3"/>
        <v>171.10661180000002</v>
      </c>
      <c r="Q19" s="5">
        <f t="shared" si="4"/>
        <v>0.26095695161301674</v>
      </c>
      <c r="R19" s="5">
        <f t="shared" si="5"/>
        <v>0.61832706414036642</v>
      </c>
      <c r="U19" s="14"/>
      <c r="V19" s="14"/>
      <c r="W19" s="5"/>
      <c r="X19" s="5"/>
      <c r="Y19" s="5"/>
      <c r="Z19" s="5"/>
    </row>
    <row r="20" spans="1:26" x14ac:dyDescent="0.2">
      <c r="A20" s="3">
        <v>43804</v>
      </c>
      <c r="B20" s="2">
        <v>19</v>
      </c>
      <c r="C20" s="1">
        <v>65.291945999999996</v>
      </c>
      <c r="D20" s="29">
        <v>170.84053</v>
      </c>
      <c r="G20" s="1">
        <v>65.291945999999996</v>
      </c>
      <c r="H20" s="1">
        <v>170.84053</v>
      </c>
      <c r="I20" s="5">
        <f t="shared" si="0"/>
        <v>0</v>
      </c>
      <c r="J20" s="5">
        <f t="shared" si="1"/>
        <v>0</v>
      </c>
      <c r="O20" s="5">
        <f t="shared" si="2"/>
        <v>64.2979895</v>
      </c>
      <c r="P20" s="5">
        <f t="shared" si="3"/>
        <v>170.07868059999998</v>
      </c>
      <c r="Q20" s="5">
        <f t="shared" si="4"/>
        <v>1.5223263524723187</v>
      </c>
      <c r="R20" s="5">
        <f t="shared" si="5"/>
        <v>0.44594183827456918</v>
      </c>
      <c r="U20" s="14"/>
      <c r="V20" s="14"/>
      <c r="W20" s="5"/>
      <c r="X20" s="5"/>
      <c r="Y20" s="5"/>
      <c r="Z20" s="5"/>
    </row>
    <row r="21" spans="1:26" x14ac:dyDescent="0.2">
      <c r="A21" s="3">
        <v>43805</v>
      </c>
      <c r="B21" s="2">
        <v>20</v>
      </c>
      <c r="C21" s="1">
        <v>66.553130999999993</v>
      </c>
      <c r="D21" s="29">
        <v>172.26414500000001</v>
      </c>
      <c r="G21" s="1">
        <v>66.553130999999993</v>
      </c>
      <c r="H21" s="1">
        <v>172.26414500000001</v>
      </c>
      <c r="I21" s="5">
        <f t="shared" si="0"/>
        <v>0</v>
      </c>
      <c r="J21" s="5">
        <f t="shared" si="1"/>
        <v>0</v>
      </c>
      <c r="O21" s="5">
        <f t="shared" si="2"/>
        <v>64.707324099999994</v>
      </c>
      <c r="P21" s="5">
        <f t="shared" si="3"/>
        <v>170.31822650000001</v>
      </c>
      <c r="Q21" s="5">
        <f t="shared" si="4"/>
        <v>2.7734336044986367</v>
      </c>
      <c r="R21" s="5">
        <f t="shared" si="5"/>
        <v>1.1296131879329878</v>
      </c>
      <c r="U21" s="14"/>
      <c r="V21" s="14"/>
      <c r="W21" s="5"/>
      <c r="X21" s="5"/>
      <c r="Y21" s="5"/>
      <c r="Z21" s="5"/>
    </row>
    <row r="22" spans="1:26" x14ac:dyDescent="0.2">
      <c r="A22" s="3">
        <v>43808</v>
      </c>
      <c r="B22" s="2">
        <v>21</v>
      </c>
      <c r="C22" s="1">
        <v>65.621384000000006</v>
      </c>
      <c r="D22" s="29">
        <v>171.31179800000001</v>
      </c>
      <c r="G22" s="1">
        <v>65.621384000000006</v>
      </c>
      <c r="H22" s="1">
        <v>171.31179800000001</v>
      </c>
      <c r="I22" s="5">
        <f t="shared" si="0"/>
        <v>0</v>
      </c>
      <c r="J22" s="5">
        <f t="shared" si="1"/>
        <v>0</v>
      </c>
      <c r="O22" s="5">
        <f t="shared" si="2"/>
        <v>65.733727899999991</v>
      </c>
      <c r="P22" s="5">
        <f t="shared" si="3"/>
        <v>171.39525449999999</v>
      </c>
      <c r="Q22" s="5">
        <f t="shared" si="4"/>
        <v>0.17120013805253609</v>
      </c>
      <c r="R22" s="5">
        <f t="shared" si="5"/>
        <v>4.8716142714223754E-2</v>
      </c>
      <c r="U22" s="14"/>
      <c r="V22" s="14"/>
      <c r="W22" s="5"/>
      <c r="X22" s="5"/>
      <c r="Y22" s="5"/>
      <c r="Z22" s="5"/>
    </row>
    <row r="23" spans="1:26" x14ac:dyDescent="0.2">
      <c r="A23" s="3">
        <v>43809</v>
      </c>
      <c r="B23" s="2">
        <v>22</v>
      </c>
      <c r="C23" s="1">
        <v>66.004897999999997</v>
      </c>
      <c r="D23" s="29">
        <v>170.86998</v>
      </c>
      <c r="G23" s="1">
        <v>66.004897999999997</v>
      </c>
      <c r="H23" s="1">
        <v>170.86998</v>
      </c>
      <c r="I23" s="5">
        <f t="shared" si="0"/>
        <v>0</v>
      </c>
      <c r="J23" s="5">
        <f t="shared" si="1"/>
        <v>0</v>
      </c>
      <c r="O23" s="5">
        <f t="shared" si="2"/>
        <v>65.835020500000013</v>
      </c>
      <c r="P23" s="5">
        <f t="shared" si="3"/>
        <v>171.50324850000001</v>
      </c>
      <c r="Q23" s="5">
        <f t="shared" si="4"/>
        <v>0.25737105146345979</v>
      </c>
      <c r="R23" s="5">
        <f t="shared" si="5"/>
        <v>0.37061425301273754</v>
      </c>
      <c r="U23" s="14"/>
      <c r="V23" s="14"/>
      <c r="W23" s="5"/>
      <c r="X23" s="5"/>
      <c r="Y23" s="5"/>
      <c r="Z23" s="5"/>
    </row>
    <row r="24" spans="1:26" x14ac:dyDescent="0.2">
      <c r="A24" s="3">
        <v>43810</v>
      </c>
      <c r="B24" s="2">
        <v>23</v>
      </c>
      <c r="C24" s="1">
        <v>66.567886000000001</v>
      </c>
      <c r="D24" s="29">
        <v>172.804092</v>
      </c>
      <c r="G24" s="1">
        <v>66.567886000000001</v>
      </c>
      <c r="H24" s="1">
        <v>172.804092</v>
      </c>
      <c r="I24" s="5">
        <f t="shared" si="0"/>
        <v>0</v>
      </c>
      <c r="J24" s="5">
        <f t="shared" si="1"/>
        <v>0</v>
      </c>
      <c r="O24" s="5">
        <f t="shared" si="2"/>
        <v>65.999490399999999</v>
      </c>
      <c r="P24" s="5">
        <f t="shared" si="3"/>
        <v>171.28135840000002</v>
      </c>
      <c r="Q24" s="5">
        <f t="shared" si="4"/>
        <v>0.85385857078291816</v>
      </c>
      <c r="R24" s="5">
        <f t="shared" si="5"/>
        <v>0.88119070698857105</v>
      </c>
      <c r="U24" s="14"/>
      <c r="V24" s="14"/>
      <c r="W24" s="5"/>
      <c r="X24" s="5"/>
      <c r="Y24" s="5"/>
      <c r="Z24" s="5"/>
    </row>
    <row r="25" spans="1:26" x14ac:dyDescent="0.2">
      <c r="A25" s="3">
        <v>43811</v>
      </c>
      <c r="B25" s="2">
        <v>24</v>
      </c>
      <c r="C25" s="1">
        <v>66.737517999999994</v>
      </c>
      <c r="D25" s="29">
        <v>174.15898100000001</v>
      </c>
      <c r="G25" s="1">
        <v>66.737517999999994</v>
      </c>
      <c r="H25" s="1">
        <v>174.15898100000001</v>
      </c>
      <c r="I25" s="5">
        <f t="shared" si="0"/>
        <v>0</v>
      </c>
      <c r="J25" s="5">
        <f t="shared" si="1"/>
        <v>0</v>
      </c>
      <c r="O25" s="5">
        <f t="shared" si="2"/>
        <v>66.2096892</v>
      </c>
      <c r="P25" s="5">
        <f t="shared" si="3"/>
        <v>171.92539959999999</v>
      </c>
      <c r="Q25" s="5">
        <f t="shared" si="4"/>
        <v>0.79090265238811364</v>
      </c>
      <c r="R25" s="5">
        <f t="shared" si="5"/>
        <v>1.2824956756034418</v>
      </c>
      <c r="U25" s="14"/>
      <c r="V25" s="14"/>
      <c r="W25" s="5"/>
      <c r="X25" s="5"/>
      <c r="Y25" s="5"/>
      <c r="Z25" s="5"/>
    </row>
    <row r="26" spans="1:26" x14ac:dyDescent="0.2">
      <c r="A26" s="3">
        <v>43812</v>
      </c>
      <c r="B26" s="2">
        <v>25</v>
      </c>
      <c r="C26" s="1">
        <v>67.644706999999997</v>
      </c>
      <c r="D26" s="29">
        <v>173.756439</v>
      </c>
      <c r="G26" s="1">
        <v>67.644706999999997</v>
      </c>
      <c r="H26" s="1">
        <v>173.756439</v>
      </c>
      <c r="I26" s="5">
        <f t="shared" si="0"/>
        <v>0</v>
      </c>
      <c r="J26" s="5">
        <f t="shared" si="1"/>
        <v>0</v>
      </c>
      <c r="O26" s="5">
        <f t="shared" si="2"/>
        <v>66.54010439999999</v>
      </c>
      <c r="P26" s="5">
        <f t="shared" si="3"/>
        <v>173.09471409999998</v>
      </c>
      <c r="Q26" s="5">
        <f t="shared" si="4"/>
        <v>1.6329475711972661</v>
      </c>
      <c r="R26" s="5">
        <f t="shared" si="5"/>
        <v>0.38083474995710764</v>
      </c>
      <c r="U26" s="14"/>
      <c r="V26" s="14"/>
      <c r="W26" s="5"/>
      <c r="X26" s="5"/>
      <c r="Y26" s="5"/>
      <c r="Z26" s="5"/>
    </row>
    <row r="27" spans="1:26" x14ac:dyDescent="0.2">
      <c r="A27" s="3">
        <v>43815</v>
      </c>
      <c r="B27" s="2">
        <v>26</v>
      </c>
      <c r="C27" s="1">
        <v>68.802634999999995</v>
      </c>
      <c r="D27" s="29">
        <v>173.18699599999999</v>
      </c>
      <c r="G27" s="1">
        <v>68.802634999999995</v>
      </c>
      <c r="H27" s="1">
        <v>173.18699599999999</v>
      </c>
      <c r="I27" s="5">
        <f t="shared" si="0"/>
        <v>0</v>
      </c>
      <c r="J27" s="5">
        <f t="shared" si="1"/>
        <v>0</v>
      </c>
      <c r="O27" s="5">
        <f t="shared" si="2"/>
        <v>67.15718609999999</v>
      </c>
      <c r="P27" s="5">
        <f t="shared" si="3"/>
        <v>173.68673219999999</v>
      </c>
      <c r="Q27" s="5">
        <f t="shared" si="4"/>
        <v>2.391549248077498</v>
      </c>
      <c r="R27" s="5">
        <f t="shared" si="5"/>
        <v>0.28855295809854048</v>
      </c>
      <c r="U27" s="14"/>
      <c r="V27" s="14"/>
      <c r="W27" s="5"/>
      <c r="X27" s="5"/>
      <c r="Y27" s="5"/>
      <c r="Z27" s="5"/>
    </row>
    <row r="28" spans="1:26" x14ac:dyDescent="0.2">
      <c r="A28" s="3">
        <v>43816</v>
      </c>
      <c r="B28" s="2">
        <v>27</v>
      </c>
      <c r="C28" s="1">
        <v>68.937850999999995</v>
      </c>
      <c r="D28" s="29">
        <v>173.481537</v>
      </c>
      <c r="G28" s="1">
        <v>68.937850999999995</v>
      </c>
      <c r="H28" s="1">
        <v>173.481537</v>
      </c>
      <c r="I28" s="5">
        <f t="shared" si="0"/>
        <v>0</v>
      </c>
      <c r="J28" s="5">
        <f t="shared" si="1"/>
        <v>0</v>
      </c>
      <c r="O28" s="5">
        <f t="shared" si="2"/>
        <v>68.042233199999998</v>
      </c>
      <c r="P28" s="5">
        <f t="shared" si="3"/>
        <v>173.55222590000002</v>
      </c>
      <c r="Q28" s="5">
        <f t="shared" si="4"/>
        <v>1.2991669844770715</v>
      </c>
      <c r="R28" s="5">
        <f t="shared" si="5"/>
        <v>4.0747217959004885E-2</v>
      </c>
      <c r="U28" s="14"/>
      <c r="V28" s="14"/>
      <c r="W28" s="5"/>
      <c r="X28" s="5"/>
      <c r="Y28" s="5"/>
      <c r="Z28" s="5"/>
    </row>
    <row r="29" spans="1:26" x14ac:dyDescent="0.2">
      <c r="A29" s="3">
        <v>43817</v>
      </c>
      <c r="B29" s="2">
        <v>28</v>
      </c>
      <c r="C29" s="1">
        <v>68.773132000000004</v>
      </c>
      <c r="D29" s="29">
        <v>171.45906099999999</v>
      </c>
      <c r="G29" s="1">
        <v>68.773132000000004</v>
      </c>
      <c r="H29" s="1">
        <v>171.45906099999999</v>
      </c>
      <c r="I29" s="5">
        <f t="shared" si="0"/>
        <v>0</v>
      </c>
      <c r="J29" s="5">
        <f t="shared" si="1"/>
        <v>0</v>
      </c>
      <c r="O29" s="5">
        <f t="shared" si="2"/>
        <v>68.6386574</v>
      </c>
      <c r="P29" s="5">
        <f t="shared" si="3"/>
        <v>173.44815510000001</v>
      </c>
      <c r="Q29" s="5">
        <f t="shared" si="4"/>
        <v>0.19553362787084397</v>
      </c>
      <c r="R29" s="5">
        <f t="shared" si="5"/>
        <v>1.1600985613702952</v>
      </c>
      <c r="U29" s="14"/>
      <c r="V29" s="14"/>
      <c r="W29" s="5"/>
      <c r="X29" s="5"/>
      <c r="Y29" s="5"/>
      <c r="Z29" s="5"/>
    </row>
    <row r="30" spans="1:26" x14ac:dyDescent="0.2">
      <c r="A30" s="3">
        <v>43818</v>
      </c>
      <c r="B30" s="2">
        <v>29</v>
      </c>
      <c r="C30" s="1">
        <v>68.841965000000002</v>
      </c>
      <c r="D30" s="29">
        <v>173.28518700000001</v>
      </c>
      <c r="G30" s="1">
        <v>68.841965000000002</v>
      </c>
      <c r="H30" s="1">
        <v>173.28518700000001</v>
      </c>
      <c r="I30" s="5">
        <f t="shared" si="0"/>
        <v>0</v>
      </c>
      <c r="J30" s="5">
        <f t="shared" si="1"/>
        <v>0</v>
      </c>
      <c r="O30" s="5">
        <f t="shared" si="2"/>
        <v>68.828448299999991</v>
      </c>
      <c r="P30" s="5">
        <f t="shared" si="3"/>
        <v>172.41139079999999</v>
      </c>
      <c r="Q30" s="5">
        <f t="shared" si="4"/>
        <v>1.9634390157240469E-2</v>
      </c>
      <c r="R30" s="5">
        <f t="shared" si="5"/>
        <v>0.5042532573773979</v>
      </c>
      <c r="U30" s="14"/>
      <c r="V30" s="14"/>
      <c r="W30" s="5"/>
      <c r="X30" s="5"/>
      <c r="Y30" s="5"/>
      <c r="Z30" s="5"/>
    </row>
    <row r="31" spans="1:26" x14ac:dyDescent="0.2">
      <c r="A31" s="3">
        <v>43819</v>
      </c>
      <c r="B31" s="2">
        <v>30</v>
      </c>
      <c r="C31" s="1">
        <v>68.699387000000002</v>
      </c>
      <c r="D31" s="29">
        <v>173.19682299999999</v>
      </c>
      <c r="G31" s="1">
        <v>68.699387000000002</v>
      </c>
      <c r="H31" s="1">
        <v>173.19682299999999</v>
      </c>
      <c r="I31" s="5">
        <f t="shared" si="0"/>
        <v>0</v>
      </c>
      <c r="J31" s="5">
        <f t="shared" si="1"/>
        <v>0</v>
      </c>
      <c r="O31" s="5">
        <f t="shared" si="2"/>
        <v>68.840492300000008</v>
      </c>
      <c r="P31" s="5">
        <f t="shared" si="3"/>
        <v>172.7766192</v>
      </c>
      <c r="Q31" s="5">
        <f t="shared" si="4"/>
        <v>0.20539528249357836</v>
      </c>
      <c r="R31" s="5">
        <f t="shared" si="5"/>
        <v>0.24261634406538504</v>
      </c>
      <c r="U31" s="14"/>
      <c r="V31" s="14"/>
      <c r="W31" s="5"/>
      <c r="X31" s="5"/>
      <c r="Y31" s="5"/>
      <c r="Z31" s="5"/>
    </row>
    <row r="32" spans="1:26" x14ac:dyDescent="0.2">
      <c r="A32" s="3">
        <v>43822</v>
      </c>
      <c r="B32" s="2">
        <v>31</v>
      </c>
      <c r="C32" s="1">
        <v>69.820442</v>
      </c>
      <c r="D32" s="29">
        <v>173.21646100000001</v>
      </c>
      <c r="G32" s="1">
        <v>69.820442</v>
      </c>
      <c r="H32" s="1">
        <v>173.21646100000001</v>
      </c>
      <c r="I32" s="5">
        <f t="shared" si="0"/>
        <v>0</v>
      </c>
      <c r="J32" s="5">
        <f t="shared" si="1"/>
        <v>0</v>
      </c>
      <c r="O32" s="5">
        <f t="shared" si="2"/>
        <v>68.756909400000012</v>
      </c>
      <c r="P32" s="5">
        <f t="shared" si="3"/>
        <v>172.8757798</v>
      </c>
      <c r="Q32" s="5">
        <f t="shared" si="4"/>
        <v>1.5232395692940299</v>
      </c>
      <c r="R32" s="5">
        <f t="shared" si="5"/>
        <v>0.19667945992731364</v>
      </c>
      <c r="U32" s="14"/>
      <c r="V32" s="14"/>
      <c r="W32" s="5"/>
      <c r="X32" s="5"/>
      <c r="Y32" s="5"/>
      <c r="Z32" s="5"/>
    </row>
    <row r="33" spans="1:26" x14ac:dyDescent="0.2">
      <c r="A33" s="3">
        <v>43823</v>
      </c>
      <c r="B33" s="2">
        <v>32</v>
      </c>
      <c r="C33" s="1">
        <v>69.886818000000005</v>
      </c>
      <c r="D33" s="29">
        <v>173.098648</v>
      </c>
      <c r="G33" s="1">
        <v>69.886818000000005</v>
      </c>
      <c r="H33" s="1">
        <v>173.098648</v>
      </c>
      <c r="I33" s="5">
        <f t="shared" si="0"/>
        <v>0</v>
      </c>
      <c r="J33" s="5">
        <f t="shared" si="1"/>
        <v>0</v>
      </c>
      <c r="O33" s="5">
        <f t="shared" si="2"/>
        <v>69.288430099999999</v>
      </c>
      <c r="P33" s="5">
        <f t="shared" si="3"/>
        <v>173.2243148</v>
      </c>
      <c r="Q33" s="5">
        <f t="shared" si="4"/>
        <v>0.85622427393962308</v>
      </c>
      <c r="R33" s="5">
        <f t="shared" si="5"/>
        <v>7.2598371767759115E-2</v>
      </c>
      <c r="U33" s="14"/>
      <c r="V33" s="14"/>
      <c r="W33" s="5"/>
      <c r="X33" s="5"/>
      <c r="Y33" s="5"/>
      <c r="Z33" s="5"/>
    </row>
    <row r="34" spans="1:26" x14ac:dyDescent="0.2">
      <c r="A34" s="3">
        <v>43825</v>
      </c>
      <c r="B34" s="2">
        <v>33</v>
      </c>
      <c r="C34" s="1">
        <v>71.273392000000001</v>
      </c>
      <c r="D34" s="29">
        <v>173.658264</v>
      </c>
      <c r="G34" s="1">
        <v>71.273392000000001</v>
      </c>
      <c r="H34" s="1">
        <v>173.658264</v>
      </c>
      <c r="I34" s="5">
        <f t="shared" si="0"/>
        <v>0</v>
      </c>
      <c r="J34" s="5">
        <f t="shared" si="1"/>
        <v>0</v>
      </c>
      <c r="O34" s="5">
        <f t="shared" si="2"/>
        <v>69.629418999999999</v>
      </c>
      <c r="P34" s="5">
        <f t="shared" si="3"/>
        <v>173.15362689999998</v>
      </c>
      <c r="Q34" s="5">
        <f t="shared" si="4"/>
        <v>2.3065732580820661</v>
      </c>
      <c r="R34" s="5">
        <f t="shared" si="5"/>
        <v>0.2905920446147181</v>
      </c>
      <c r="U34" s="14"/>
      <c r="V34" s="14"/>
      <c r="W34" s="5"/>
      <c r="X34" s="5"/>
      <c r="Y34" s="5"/>
      <c r="Z34" s="5"/>
    </row>
    <row r="35" spans="1:26" x14ac:dyDescent="0.2">
      <c r="A35" s="3">
        <v>43826</v>
      </c>
      <c r="B35" s="2">
        <v>34</v>
      </c>
      <c r="C35" s="1">
        <v>71.246352999999999</v>
      </c>
      <c r="D35" s="29">
        <v>173.26556400000001</v>
      </c>
      <c r="G35" s="1">
        <v>71.246352999999999</v>
      </c>
      <c r="H35" s="1">
        <v>173.26556400000001</v>
      </c>
      <c r="I35" s="5">
        <f t="shared" si="0"/>
        <v>0</v>
      </c>
      <c r="J35" s="5">
        <f t="shared" si="1"/>
        <v>0</v>
      </c>
      <c r="O35" s="5">
        <f t="shared" si="2"/>
        <v>70.566829799999994</v>
      </c>
      <c r="P35" s="5">
        <f t="shared" si="3"/>
        <v>173.40201860000002</v>
      </c>
      <c r="Q35" s="5">
        <f t="shared" si="4"/>
        <v>0.95376559134192529</v>
      </c>
      <c r="R35" s="5">
        <f t="shared" si="5"/>
        <v>7.8754598923077138E-2</v>
      </c>
      <c r="U35" s="14"/>
      <c r="V35" s="14"/>
      <c r="W35" s="5"/>
      <c r="X35" s="5"/>
      <c r="Y35" s="5"/>
      <c r="Z35" s="5"/>
    </row>
    <row r="36" spans="1:26" x14ac:dyDescent="0.2">
      <c r="A36" s="3">
        <v>43829</v>
      </c>
      <c r="B36" s="2">
        <v>35</v>
      </c>
      <c r="C36" s="1">
        <v>71.669212000000002</v>
      </c>
      <c r="D36" s="29">
        <v>173.20661899999999</v>
      </c>
      <c r="G36" s="1">
        <v>71.669212000000002</v>
      </c>
      <c r="H36" s="1">
        <v>173.20661899999999</v>
      </c>
      <c r="I36" s="5">
        <f t="shared" si="0"/>
        <v>0</v>
      </c>
      <c r="J36" s="5">
        <f t="shared" si="1"/>
        <v>0</v>
      </c>
      <c r="O36" s="5">
        <f t="shared" si="2"/>
        <v>70.982557700000001</v>
      </c>
      <c r="P36" s="5">
        <f t="shared" si="3"/>
        <v>173.3499908</v>
      </c>
      <c r="Q36" s="5">
        <f t="shared" si="4"/>
        <v>0.95808825134006037</v>
      </c>
      <c r="R36" s="5">
        <f t="shared" si="5"/>
        <v>8.2775012195123607E-2</v>
      </c>
      <c r="U36" s="14"/>
      <c r="V36" s="14"/>
      <c r="W36" s="5"/>
      <c r="X36" s="5"/>
      <c r="Y36" s="5"/>
      <c r="Z36" s="5"/>
    </row>
    <row r="37" spans="1:26" x14ac:dyDescent="0.2">
      <c r="A37" s="3">
        <v>43830</v>
      </c>
      <c r="B37" s="2">
        <v>36</v>
      </c>
      <c r="C37" s="1">
        <v>72.192863000000003</v>
      </c>
      <c r="D37" s="29">
        <v>173.776062</v>
      </c>
      <c r="G37" s="1">
        <v>72.192863000000003</v>
      </c>
      <c r="H37" s="1">
        <v>173.776062</v>
      </c>
      <c r="I37" s="5">
        <f t="shared" si="0"/>
        <v>0</v>
      </c>
      <c r="J37" s="5">
        <f t="shared" si="1"/>
        <v>0</v>
      </c>
      <c r="O37" s="5">
        <f t="shared" si="2"/>
        <v>71.463190300000008</v>
      </c>
      <c r="P37" s="5">
        <f t="shared" si="3"/>
        <v>173.31463150000002</v>
      </c>
      <c r="Q37" s="5">
        <f t="shared" si="4"/>
        <v>1.0107269190861632</v>
      </c>
      <c r="R37" s="5">
        <f t="shared" si="5"/>
        <v>0.26553168180320341</v>
      </c>
      <c r="U37" s="14"/>
      <c r="V37" s="14"/>
      <c r="W37" s="5"/>
      <c r="X37" s="5"/>
      <c r="Y37" s="5"/>
      <c r="Z37" s="5"/>
    </row>
    <row r="38" spans="1:26" x14ac:dyDescent="0.2">
      <c r="A38" s="3">
        <v>43832</v>
      </c>
      <c r="B38" s="2">
        <v>37</v>
      </c>
      <c r="C38" s="1">
        <v>73.840041999999997</v>
      </c>
      <c r="D38" s="29">
        <v>177.49704</v>
      </c>
      <c r="G38" s="1">
        <v>73.840041999999997</v>
      </c>
      <c r="H38" s="1">
        <v>177.49704</v>
      </c>
      <c r="I38" s="5">
        <f t="shared" si="0"/>
        <v>0</v>
      </c>
      <c r="J38" s="5">
        <f t="shared" si="1"/>
        <v>0</v>
      </c>
      <c r="O38" s="5">
        <f t="shared" si="2"/>
        <v>71.846465699999996</v>
      </c>
      <c r="P38" s="5">
        <f t="shared" si="3"/>
        <v>173.5031295</v>
      </c>
      <c r="Q38" s="5">
        <f t="shared" si="4"/>
        <v>2.6998580255412108</v>
      </c>
      <c r="R38" s="5">
        <f t="shared" si="5"/>
        <v>2.2501279457956023</v>
      </c>
      <c r="U38" s="14"/>
      <c r="V38" s="14"/>
      <c r="W38" s="5"/>
      <c r="X38" s="5"/>
      <c r="Y38" s="5"/>
      <c r="Z38" s="5"/>
    </row>
    <row r="39" spans="1:26" x14ac:dyDescent="0.2">
      <c r="A39" s="3">
        <v>43833</v>
      </c>
      <c r="B39" s="2">
        <v>38</v>
      </c>
      <c r="C39" s="1">
        <v>73.122153999999995</v>
      </c>
      <c r="D39" s="29">
        <v>175.602203</v>
      </c>
      <c r="G39" s="1">
        <v>73.122153999999995</v>
      </c>
      <c r="H39" s="1">
        <v>175.602203</v>
      </c>
      <c r="I39" s="5">
        <f t="shared" si="0"/>
        <v>0</v>
      </c>
      <c r="J39" s="5">
        <f t="shared" si="1"/>
        <v>0</v>
      </c>
      <c r="O39" s="5">
        <f t="shared" si="2"/>
        <v>72.911722300000008</v>
      </c>
      <c r="P39" s="5">
        <f t="shared" si="3"/>
        <v>175.5226624</v>
      </c>
      <c r="Q39" s="5">
        <f t="shared" si="4"/>
        <v>0.28778104649377084</v>
      </c>
      <c r="R39" s="5">
        <f t="shared" si="5"/>
        <v>4.5295900985935465E-2</v>
      </c>
      <c r="U39" s="14"/>
      <c r="V39" s="14"/>
      <c r="W39" s="5"/>
      <c r="X39" s="5"/>
      <c r="Y39" s="5"/>
      <c r="Z39" s="5"/>
    </row>
    <row r="40" spans="1:26" x14ac:dyDescent="0.2">
      <c r="A40" s="3">
        <v>43836</v>
      </c>
      <c r="B40" s="2">
        <v>39</v>
      </c>
      <c r="C40" s="1">
        <v>73.704819000000001</v>
      </c>
      <c r="D40" s="29">
        <v>174.276794</v>
      </c>
      <c r="G40" s="1">
        <v>73.704819000000001</v>
      </c>
      <c r="H40" s="1">
        <v>174.276794</v>
      </c>
      <c r="I40" s="5">
        <f t="shared" si="0"/>
        <v>0</v>
      </c>
      <c r="J40" s="5">
        <f t="shared" si="1"/>
        <v>0</v>
      </c>
      <c r="O40" s="5">
        <f t="shared" si="2"/>
        <v>73.151662200000004</v>
      </c>
      <c r="P40" s="5">
        <f t="shared" si="3"/>
        <v>175.80542589999999</v>
      </c>
      <c r="Q40" s="5">
        <f t="shared" si="4"/>
        <v>0.75050289452579266</v>
      </c>
      <c r="R40" s="5">
        <f t="shared" si="5"/>
        <v>0.87712877022513602</v>
      </c>
      <c r="U40" s="14"/>
      <c r="V40" s="14"/>
      <c r="W40" s="5"/>
      <c r="X40" s="5"/>
      <c r="Y40" s="5"/>
      <c r="Z40" s="5"/>
    </row>
    <row r="41" spans="1:26" x14ac:dyDescent="0.2">
      <c r="A41" s="3">
        <v>43837</v>
      </c>
      <c r="B41" s="2">
        <v>40</v>
      </c>
      <c r="C41" s="1">
        <v>73.358185000000006</v>
      </c>
      <c r="D41" s="29">
        <v>174.37496899999999</v>
      </c>
      <c r="G41" s="1">
        <v>73.358185000000006</v>
      </c>
      <c r="H41" s="1">
        <v>174.37496899999999</v>
      </c>
      <c r="I41" s="5">
        <f t="shared" si="0"/>
        <v>0</v>
      </c>
      <c r="J41" s="5">
        <f t="shared" si="1"/>
        <v>0</v>
      </c>
      <c r="O41" s="5">
        <f t="shared" si="2"/>
        <v>73.557064099999991</v>
      </c>
      <c r="P41" s="5">
        <f t="shared" si="3"/>
        <v>175.31846589999998</v>
      </c>
      <c r="Q41" s="5">
        <f t="shared" si="4"/>
        <v>0.27110689829633183</v>
      </c>
      <c r="R41" s="5">
        <f t="shared" si="5"/>
        <v>0.5410735872302781</v>
      </c>
      <c r="U41" s="14"/>
      <c r="V41" s="14"/>
      <c r="W41" s="5"/>
      <c r="X41" s="5"/>
      <c r="Y41" s="5"/>
      <c r="Z41" s="5"/>
    </row>
    <row r="42" spans="1:26" x14ac:dyDescent="0.2">
      <c r="A42" s="3">
        <v>43838</v>
      </c>
      <c r="B42" s="2">
        <v>41</v>
      </c>
      <c r="C42" s="1">
        <v>74.538239000000004</v>
      </c>
      <c r="D42" s="29">
        <v>174.522232</v>
      </c>
      <c r="G42" s="1">
        <v>74.538239000000004</v>
      </c>
      <c r="H42" s="1">
        <v>174.522232</v>
      </c>
      <c r="I42" s="5">
        <f t="shared" si="0"/>
        <v>0</v>
      </c>
      <c r="J42" s="5">
        <f t="shared" si="1"/>
        <v>0</v>
      </c>
      <c r="O42" s="5">
        <f t="shared" si="2"/>
        <v>73.414968999999999</v>
      </c>
      <c r="P42" s="5">
        <f t="shared" si="3"/>
        <v>174.5909633</v>
      </c>
      <c r="Q42" s="5">
        <f t="shared" si="4"/>
        <v>1.5069714754060732</v>
      </c>
      <c r="R42" s="5">
        <f t="shared" si="5"/>
        <v>3.9382546975445541E-2</v>
      </c>
      <c r="U42" s="14"/>
      <c r="V42" s="14"/>
      <c r="W42" s="5"/>
      <c r="X42" s="5"/>
      <c r="Y42" s="5"/>
      <c r="Z42" s="5"/>
    </row>
    <row r="43" spans="1:26" x14ac:dyDescent="0.2">
      <c r="A43" s="3">
        <v>43839</v>
      </c>
      <c r="B43" s="2">
        <v>42</v>
      </c>
      <c r="C43" s="1">
        <v>76.121498000000003</v>
      </c>
      <c r="D43" s="29">
        <v>175.80838</v>
      </c>
      <c r="G43" s="1">
        <v>76.121498000000003</v>
      </c>
      <c r="H43" s="1">
        <v>175.80838</v>
      </c>
      <c r="I43" s="5">
        <f t="shared" si="0"/>
        <v>0</v>
      </c>
      <c r="J43" s="5">
        <f t="shared" si="1"/>
        <v>0</v>
      </c>
      <c r="O43" s="5">
        <f t="shared" si="2"/>
        <v>74.017538800000011</v>
      </c>
      <c r="P43" s="5">
        <f t="shared" si="3"/>
        <v>174.4289655</v>
      </c>
      <c r="Q43" s="5">
        <f t="shared" si="4"/>
        <v>2.7639487599153543</v>
      </c>
      <c r="R43" s="5">
        <f t="shared" si="5"/>
        <v>0.78461248547992746</v>
      </c>
      <c r="U43" s="14"/>
      <c r="V43" s="14"/>
      <c r="W43" s="5"/>
      <c r="X43" s="5"/>
      <c r="Y43" s="5"/>
      <c r="Z43" s="5"/>
    </row>
    <row r="44" spans="1:26" x14ac:dyDescent="0.2">
      <c r="A44" s="3">
        <v>43840</v>
      </c>
      <c r="B44" s="2">
        <v>43</v>
      </c>
      <c r="C44" s="1">
        <v>76.293578999999994</v>
      </c>
      <c r="D44" s="29">
        <v>175.42546100000001</v>
      </c>
      <c r="G44" s="1">
        <v>76.293578999999994</v>
      </c>
      <c r="H44" s="1">
        <v>175.42546100000001</v>
      </c>
      <c r="I44" s="5">
        <f t="shared" si="0"/>
        <v>0</v>
      </c>
      <c r="J44" s="5">
        <f t="shared" si="1"/>
        <v>0</v>
      </c>
      <c r="O44" s="5">
        <f t="shared" si="2"/>
        <v>75.093857700000001</v>
      </c>
      <c r="P44" s="5">
        <f t="shared" si="3"/>
        <v>175.1358534</v>
      </c>
      <c r="Q44" s="5">
        <f t="shared" si="4"/>
        <v>1.5725062524593232</v>
      </c>
      <c r="R44" s="5">
        <f t="shared" si="5"/>
        <v>0.16508869257012282</v>
      </c>
      <c r="U44" s="14"/>
      <c r="V44" s="14"/>
      <c r="W44" s="5"/>
      <c r="X44" s="5"/>
      <c r="Y44" s="5"/>
      <c r="Z44" s="5"/>
    </row>
    <row r="45" spans="1:26" x14ac:dyDescent="0.2">
      <c r="A45" s="3">
        <v>43843</v>
      </c>
      <c r="B45" s="2">
        <v>44</v>
      </c>
      <c r="C45" s="1">
        <v>77.923537999999994</v>
      </c>
      <c r="D45" s="29">
        <v>177.96829199999999</v>
      </c>
      <c r="G45" s="1">
        <v>77.923537999999994</v>
      </c>
      <c r="H45" s="1">
        <v>177.96829199999999</v>
      </c>
      <c r="I45" s="5">
        <f t="shared" si="0"/>
        <v>0</v>
      </c>
      <c r="J45" s="5">
        <f t="shared" si="1"/>
        <v>0</v>
      </c>
      <c r="O45" s="5">
        <f t="shared" si="2"/>
        <v>75.890886699999996</v>
      </c>
      <c r="P45" s="5">
        <f t="shared" si="3"/>
        <v>175.3596909</v>
      </c>
      <c r="Q45" s="5">
        <f t="shared" si="4"/>
        <v>2.6085202907496292</v>
      </c>
      <c r="R45" s="5">
        <f t="shared" si="5"/>
        <v>1.4657673401731515</v>
      </c>
      <c r="U45" s="14"/>
      <c r="V45" s="14"/>
      <c r="W45" s="5"/>
      <c r="X45" s="5"/>
      <c r="Y45" s="5"/>
      <c r="Z45" s="5"/>
    </row>
    <row r="46" spans="1:26" x14ac:dyDescent="0.2">
      <c r="A46" s="3">
        <v>43844</v>
      </c>
      <c r="B46" s="2">
        <v>45</v>
      </c>
      <c r="C46" s="1">
        <v>76.871323000000004</v>
      </c>
      <c r="D46" s="29">
        <v>177.16322299999999</v>
      </c>
      <c r="G46" s="1">
        <v>76.871323000000004</v>
      </c>
      <c r="H46" s="1">
        <v>177.16322299999999</v>
      </c>
      <c r="I46" s="5">
        <f t="shared" si="0"/>
        <v>0</v>
      </c>
      <c r="J46" s="5">
        <f t="shared" si="1"/>
        <v>0</v>
      </c>
      <c r="O46" s="5">
        <f t="shared" si="2"/>
        <v>77.074142300000005</v>
      </c>
      <c r="P46" s="5">
        <f t="shared" si="3"/>
        <v>176.77346030000001</v>
      </c>
      <c r="Q46" s="5">
        <f t="shared" si="4"/>
        <v>0.26384260356752487</v>
      </c>
      <c r="R46" s="5">
        <f t="shared" si="5"/>
        <v>0.22000203733027443</v>
      </c>
      <c r="U46" s="14"/>
      <c r="V46" s="14"/>
      <c r="W46" s="5"/>
      <c r="X46" s="5"/>
      <c r="Y46" s="5"/>
      <c r="Z46" s="5"/>
    </row>
    <row r="47" spans="1:26" x14ac:dyDescent="0.2">
      <c r="A47" s="3">
        <v>43845</v>
      </c>
      <c r="B47" s="2">
        <v>46</v>
      </c>
      <c r="C47" s="1">
        <v>76.541884999999994</v>
      </c>
      <c r="D47" s="29">
        <v>177.43812600000001</v>
      </c>
      <c r="G47" s="1">
        <v>76.541884999999994</v>
      </c>
      <c r="H47" s="1">
        <v>177.43812600000001</v>
      </c>
      <c r="I47" s="5">
        <f t="shared" si="0"/>
        <v>0</v>
      </c>
      <c r="J47" s="5">
        <f t="shared" si="1"/>
        <v>0</v>
      </c>
      <c r="O47" s="5">
        <f t="shared" si="2"/>
        <v>77.071438700000002</v>
      </c>
      <c r="P47" s="5">
        <f t="shared" si="3"/>
        <v>177.0571913</v>
      </c>
      <c r="Q47" s="5">
        <f t="shared" si="4"/>
        <v>0.69184826059615356</v>
      </c>
      <c r="R47" s="5">
        <f t="shared" si="5"/>
        <v>0.21468593508478084</v>
      </c>
      <c r="U47" s="14"/>
      <c r="V47" s="14"/>
      <c r="W47" s="5"/>
      <c r="X47" s="5"/>
      <c r="Y47" s="5"/>
      <c r="Z47" s="5"/>
    </row>
    <row r="48" spans="1:26" x14ac:dyDescent="0.2">
      <c r="A48" s="3">
        <v>43846</v>
      </c>
      <c r="B48" s="2">
        <v>47</v>
      </c>
      <c r="C48" s="1">
        <v>77.500693999999996</v>
      </c>
      <c r="D48" s="29">
        <v>178.94026199999999</v>
      </c>
      <c r="G48" s="1">
        <v>77.500693999999996</v>
      </c>
      <c r="H48" s="1">
        <v>178.94026199999999</v>
      </c>
      <c r="I48" s="5">
        <f t="shared" si="0"/>
        <v>0</v>
      </c>
      <c r="J48" s="5">
        <f t="shared" si="1"/>
        <v>0</v>
      </c>
      <c r="O48" s="5">
        <f t="shared" si="2"/>
        <v>76.917046999999997</v>
      </c>
      <c r="P48" s="5">
        <f t="shared" si="3"/>
        <v>177.46168830000002</v>
      </c>
      <c r="Q48" s="5">
        <f t="shared" si="4"/>
        <v>0.75308615946071289</v>
      </c>
      <c r="R48" s="5">
        <f t="shared" si="5"/>
        <v>0.82629458763169239</v>
      </c>
      <c r="U48" s="14"/>
      <c r="V48" s="14"/>
      <c r="W48" s="5"/>
      <c r="X48" s="5"/>
      <c r="Y48" s="5"/>
      <c r="Z48" s="5"/>
    </row>
    <row r="49" spans="1:26" x14ac:dyDescent="0.2">
      <c r="A49" s="3">
        <v>43847</v>
      </c>
      <c r="B49" s="2">
        <v>48</v>
      </c>
      <c r="C49" s="1">
        <v>78.358695999999995</v>
      </c>
      <c r="D49" s="29">
        <v>179.89259300000001</v>
      </c>
      <c r="G49" s="1">
        <v>78.358695999999995</v>
      </c>
      <c r="H49" s="1">
        <v>179.89259300000001</v>
      </c>
      <c r="I49" s="5">
        <f t="shared" si="0"/>
        <v>0</v>
      </c>
      <c r="J49" s="5">
        <f t="shared" si="1"/>
        <v>0</v>
      </c>
      <c r="O49" s="5">
        <f t="shared" si="2"/>
        <v>77.087177099999991</v>
      </c>
      <c r="P49" s="5">
        <f t="shared" si="3"/>
        <v>178.13421339999999</v>
      </c>
      <c r="Q49" s="5">
        <f t="shared" si="4"/>
        <v>1.6226902244519277</v>
      </c>
      <c r="R49" s="5">
        <f t="shared" si="5"/>
        <v>0.97746081185233236</v>
      </c>
      <c r="U49" s="14"/>
      <c r="V49" s="14"/>
      <c r="W49" s="5"/>
      <c r="X49" s="5"/>
      <c r="Y49" s="5"/>
      <c r="Z49" s="5"/>
    </row>
    <row r="50" spans="1:26" x14ac:dyDescent="0.2">
      <c r="A50" s="3">
        <v>43851</v>
      </c>
      <c r="B50" s="2">
        <v>49</v>
      </c>
      <c r="C50" s="1">
        <v>77.827667000000005</v>
      </c>
      <c r="D50" s="29">
        <v>177.634491</v>
      </c>
      <c r="G50" s="1">
        <v>77.827667000000005</v>
      </c>
      <c r="H50" s="1">
        <v>177.634491</v>
      </c>
      <c r="I50" s="5">
        <f t="shared" si="0"/>
        <v>0</v>
      </c>
      <c r="J50" s="5">
        <f t="shared" si="1"/>
        <v>0</v>
      </c>
      <c r="O50" s="5">
        <f t="shared" si="2"/>
        <v>77.737933199999986</v>
      </c>
      <c r="P50" s="5">
        <f t="shared" si="3"/>
        <v>179.1160003</v>
      </c>
      <c r="Q50" s="5">
        <f t="shared" si="4"/>
        <v>0.1152980725993225</v>
      </c>
      <c r="R50" s="5">
        <f t="shared" si="5"/>
        <v>0.83402119242709416</v>
      </c>
      <c r="U50" s="14"/>
      <c r="V50" s="14"/>
      <c r="W50" s="5"/>
      <c r="X50" s="5"/>
      <c r="Y50" s="5"/>
      <c r="Z50" s="5"/>
    </row>
    <row r="51" spans="1:26" x14ac:dyDescent="0.2">
      <c r="A51" s="3">
        <v>43852</v>
      </c>
      <c r="B51" s="2">
        <v>50</v>
      </c>
      <c r="C51" s="1">
        <v>78.105475999999996</v>
      </c>
      <c r="D51" s="29">
        <v>176.770523</v>
      </c>
      <c r="G51" s="1">
        <v>78.105475999999996</v>
      </c>
      <c r="H51" s="1">
        <v>176.770523</v>
      </c>
      <c r="I51" s="5">
        <f t="shared" si="0"/>
        <v>0</v>
      </c>
      <c r="J51" s="5">
        <f t="shared" si="1"/>
        <v>0</v>
      </c>
      <c r="O51" s="5">
        <f t="shared" si="2"/>
        <v>77.921581099999997</v>
      </c>
      <c r="P51" s="5">
        <f t="shared" si="3"/>
        <v>178.5730758</v>
      </c>
      <c r="Q51" s="5">
        <f t="shared" si="4"/>
        <v>0.23544431122857318</v>
      </c>
      <c r="R51" s="5">
        <f t="shared" si="5"/>
        <v>1.019713450754457</v>
      </c>
      <c r="U51" s="14"/>
      <c r="V51" s="14"/>
      <c r="W51" s="5"/>
      <c r="X51" s="5"/>
      <c r="Y51" s="5"/>
      <c r="Z51" s="5"/>
    </row>
    <row r="52" spans="1:26" x14ac:dyDescent="0.2">
      <c r="A52" s="3">
        <v>43853</v>
      </c>
      <c r="B52" s="2">
        <v>51</v>
      </c>
      <c r="C52" s="1">
        <v>78.481621000000004</v>
      </c>
      <c r="D52" s="29">
        <v>176.30909700000001</v>
      </c>
      <c r="G52" s="1">
        <v>78.481621000000004</v>
      </c>
      <c r="H52" s="1">
        <v>176.30909700000001</v>
      </c>
      <c r="I52" s="5">
        <f t="shared" si="0"/>
        <v>0</v>
      </c>
      <c r="J52" s="5">
        <f t="shared" si="1"/>
        <v>0</v>
      </c>
      <c r="O52" s="5">
        <f t="shared" si="2"/>
        <v>78.072777299999998</v>
      </c>
      <c r="P52" s="5">
        <f t="shared" si="3"/>
        <v>177.65412739999999</v>
      </c>
      <c r="Q52" s="5">
        <f t="shared" si="4"/>
        <v>0.52094196678226812</v>
      </c>
      <c r="R52" s="5">
        <f t="shared" si="5"/>
        <v>0.76288201963849012</v>
      </c>
      <c r="U52" s="14"/>
      <c r="V52" s="14"/>
      <c r="W52" s="5"/>
      <c r="X52" s="5"/>
      <c r="Y52" s="5"/>
      <c r="Z52" s="5"/>
    </row>
    <row r="53" spans="1:26" x14ac:dyDescent="0.2">
      <c r="A53" s="3">
        <v>43854</v>
      </c>
      <c r="B53" s="2">
        <v>52</v>
      </c>
      <c r="C53" s="1">
        <v>78.255439999999993</v>
      </c>
      <c r="D53" s="29">
        <v>173.903717</v>
      </c>
      <c r="G53" s="1">
        <v>78.255439999999993</v>
      </c>
      <c r="H53" s="1">
        <v>173.903717</v>
      </c>
      <c r="I53" s="5">
        <f t="shared" si="0"/>
        <v>0</v>
      </c>
      <c r="J53" s="5">
        <f t="shared" si="1"/>
        <v>0</v>
      </c>
      <c r="O53" s="5">
        <f t="shared" si="2"/>
        <v>78.237986700000008</v>
      </c>
      <c r="P53" s="5">
        <f t="shared" si="3"/>
        <v>176.71260360000002</v>
      </c>
      <c r="Q53" s="5">
        <f t="shared" si="4"/>
        <v>2.2302986220492101E-2</v>
      </c>
      <c r="R53" s="5">
        <f t="shared" si="5"/>
        <v>1.615196413541881</v>
      </c>
      <c r="U53" s="14"/>
      <c r="V53" s="14"/>
      <c r="W53" s="5"/>
      <c r="X53" s="5"/>
      <c r="Y53" s="5"/>
      <c r="Z53" s="5"/>
    </row>
    <row r="54" spans="1:26" x14ac:dyDescent="0.2">
      <c r="A54" s="3">
        <v>43857</v>
      </c>
      <c r="B54" s="2">
        <v>53</v>
      </c>
      <c r="C54" s="1">
        <v>75.954314999999994</v>
      </c>
      <c r="D54" s="29">
        <v>170.37908899999999</v>
      </c>
      <c r="G54" s="1">
        <v>75.954314999999994</v>
      </c>
      <c r="H54" s="1">
        <v>170.37908899999999</v>
      </c>
      <c r="I54" s="5">
        <f t="shared" si="0"/>
        <v>0</v>
      </c>
      <c r="J54" s="5">
        <f t="shared" si="1"/>
        <v>0</v>
      </c>
      <c r="O54" s="5">
        <f t="shared" si="2"/>
        <v>78.293301499999998</v>
      </c>
      <c r="P54" s="5">
        <f t="shared" si="3"/>
        <v>175.19869220000001</v>
      </c>
      <c r="Q54" s="5">
        <f t="shared" si="4"/>
        <v>3.079464938891233</v>
      </c>
      <c r="R54" s="5">
        <f t="shared" si="5"/>
        <v>2.8287527702416684</v>
      </c>
      <c r="U54" s="14"/>
      <c r="V54" s="14"/>
      <c r="W54" s="5"/>
      <c r="X54" s="5"/>
      <c r="Y54" s="5"/>
      <c r="Z54" s="5"/>
    </row>
    <row r="55" spans="1:26" x14ac:dyDescent="0.2">
      <c r="A55" s="3">
        <v>43858</v>
      </c>
      <c r="B55" s="2">
        <v>54</v>
      </c>
      <c r="C55" s="1">
        <v>78.103012000000007</v>
      </c>
      <c r="D55" s="29">
        <v>172.26414500000001</v>
      </c>
      <c r="G55" s="1">
        <v>78.103012000000007</v>
      </c>
      <c r="H55" s="1">
        <v>172.26414500000001</v>
      </c>
      <c r="I55" s="5">
        <f t="shared" si="0"/>
        <v>0</v>
      </c>
      <c r="J55" s="5">
        <f t="shared" si="1"/>
        <v>0</v>
      </c>
      <c r="O55" s="5">
        <f t="shared" si="2"/>
        <v>77.150113700000006</v>
      </c>
      <c r="P55" s="5">
        <f t="shared" si="3"/>
        <v>172.622479</v>
      </c>
      <c r="Q55" s="5">
        <f t="shared" si="4"/>
        <v>1.2200532035819578</v>
      </c>
      <c r="R55" s="5">
        <f t="shared" si="5"/>
        <v>0.20801426785590527</v>
      </c>
      <c r="U55" s="14"/>
      <c r="V55" s="14"/>
      <c r="W55" s="5"/>
      <c r="X55" s="5"/>
      <c r="Y55" s="5"/>
      <c r="Z55" s="5"/>
    </row>
    <row r="56" spans="1:26" x14ac:dyDescent="0.2">
      <c r="A56" s="3">
        <v>43859</v>
      </c>
      <c r="B56" s="2">
        <v>55</v>
      </c>
      <c r="C56" s="1">
        <v>79.737899999999996</v>
      </c>
      <c r="D56" s="29">
        <v>172.47030599999999</v>
      </c>
      <c r="G56" s="1">
        <v>79.737899999999996</v>
      </c>
      <c r="H56" s="1">
        <v>172.47030599999999</v>
      </c>
      <c r="I56" s="5">
        <f t="shared" si="0"/>
        <v>0</v>
      </c>
      <c r="J56" s="5">
        <f t="shared" si="1"/>
        <v>0</v>
      </c>
      <c r="O56" s="5">
        <f t="shared" si="2"/>
        <v>77.488888500000002</v>
      </c>
      <c r="P56" s="5">
        <f t="shared" si="3"/>
        <v>172.0265426</v>
      </c>
      <c r="Q56" s="5">
        <f t="shared" si="4"/>
        <v>2.8205050546854062</v>
      </c>
      <c r="R56" s="5">
        <f t="shared" si="5"/>
        <v>0.25729843605657809</v>
      </c>
      <c r="U56" s="14"/>
      <c r="V56" s="14"/>
      <c r="W56" s="5"/>
      <c r="X56" s="5"/>
      <c r="Y56" s="5"/>
      <c r="Z56" s="5"/>
    </row>
    <row r="57" spans="1:26" x14ac:dyDescent="0.2">
      <c r="A57" s="3">
        <v>43860</v>
      </c>
      <c r="B57" s="2">
        <v>56</v>
      </c>
      <c r="C57" s="1">
        <v>79.622337000000002</v>
      </c>
      <c r="D57" s="29">
        <v>175.09165999999999</v>
      </c>
      <c r="G57" s="1">
        <v>79.622337000000002</v>
      </c>
      <c r="H57" s="1">
        <v>175.09165999999999</v>
      </c>
      <c r="I57" s="5">
        <f t="shared" si="0"/>
        <v>0</v>
      </c>
      <c r="J57" s="5">
        <f t="shared" si="1"/>
        <v>0</v>
      </c>
      <c r="O57" s="5">
        <f t="shared" si="2"/>
        <v>78.490716599999999</v>
      </c>
      <c r="P57" s="5">
        <f t="shared" si="3"/>
        <v>171.99021430000002</v>
      </c>
      <c r="Q57" s="5">
        <f t="shared" si="4"/>
        <v>1.421234847703607</v>
      </c>
      <c r="R57" s="5">
        <f t="shared" si="5"/>
        <v>1.771326915285383</v>
      </c>
      <c r="U57" s="14"/>
      <c r="V57" s="14"/>
      <c r="W57" s="5"/>
      <c r="X57" s="5"/>
      <c r="Y57" s="5"/>
      <c r="Z57" s="5"/>
    </row>
    <row r="58" spans="1:26" x14ac:dyDescent="0.2">
      <c r="A58" s="3">
        <v>43861</v>
      </c>
      <c r="B58" s="2">
        <v>57</v>
      </c>
      <c r="C58" s="1">
        <v>76.091994999999997</v>
      </c>
      <c r="D58" s="29">
        <v>170.06492600000001</v>
      </c>
      <c r="G58" s="1">
        <v>76.091994999999997</v>
      </c>
      <c r="H58" s="1">
        <v>170.06492600000001</v>
      </c>
      <c r="I58" s="5">
        <f t="shared" si="0"/>
        <v>0</v>
      </c>
      <c r="J58" s="5">
        <f t="shared" si="1"/>
        <v>0</v>
      </c>
      <c r="O58" s="5">
        <f t="shared" si="2"/>
        <v>79.3531409</v>
      </c>
      <c r="P58" s="5">
        <f t="shared" si="3"/>
        <v>173.7397508</v>
      </c>
      <c r="Q58" s="5">
        <f t="shared" si="4"/>
        <v>4.2857936633150473</v>
      </c>
      <c r="R58" s="5">
        <f t="shared" si="5"/>
        <v>2.1608363855107791</v>
      </c>
      <c r="U58" s="14"/>
      <c r="V58" s="14"/>
      <c r="W58" s="5"/>
      <c r="X58" s="5"/>
      <c r="Y58" s="5"/>
      <c r="Z58" s="5"/>
    </row>
    <row r="59" spans="1:26" x14ac:dyDescent="0.2">
      <c r="A59" s="3">
        <v>43864</v>
      </c>
      <c r="B59" s="2">
        <v>58</v>
      </c>
      <c r="C59" s="1">
        <v>75.883018000000007</v>
      </c>
      <c r="D59" s="29">
        <v>168.19955400000001</v>
      </c>
      <c r="G59" s="1">
        <v>75.883018000000007</v>
      </c>
      <c r="H59" s="1">
        <v>168.19955400000001</v>
      </c>
      <c r="I59" s="5">
        <f t="shared" si="0"/>
        <v>0</v>
      </c>
      <c r="J59" s="5">
        <f t="shared" si="1"/>
        <v>0</v>
      </c>
      <c r="O59" s="5">
        <f t="shared" si="2"/>
        <v>77.880278599999997</v>
      </c>
      <c r="P59" s="5">
        <f t="shared" si="3"/>
        <v>172.05402219999999</v>
      </c>
      <c r="Q59" s="5">
        <f t="shared" si="4"/>
        <v>2.6320257847414421</v>
      </c>
      <c r="R59" s="5">
        <f t="shared" si="5"/>
        <v>2.2916042928389602</v>
      </c>
      <c r="U59" s="14"/>
      <c r="V59" s="14"/>
      <c r="W59" s="5"/>
      <c r="X59" s="5"/>
      <c r="Y59" s="5"/>
      <c r="Z59" s="5"/>
    </row>
    <row r="60" spans="1:26" x14ac:dyDescent="0.2">
      <c r="A60" s="3">
        <v>43865</v>
      </c>
      <c r="B60" s="2">
        <v>59</v>
      </c>
      <c r="C60" s="1">
        <v>78.388199</v>
      </c>
      <c r="D60" s="29">
        <v>172.01869199999999</v>
      </c>
      <c r="G60" s="1">
        <v>78.388199</v>
      </c>
      <c r="H60" s="1">
        <v>172.01869199999999</v>
      </c>
      <c r="I60" s="5">
        <f t="shared" si="0"/>
        <v>0</v>
      </c>
      <c r="J60" s="5">
        <f t="shared" si="1"/>
        <v>0</v>
      </c>
      <c r="O60" s="5">
        <f t="shared" si="2"/>
        <v>76.693574900000002</v>
      </c>
      <c r="P60" s="5">
        <f t="shared" si="3"/>
        <v>170.13758680000001</v>
      </c>
      <c r="Q60" s="5">
        <f t="shared" si="4"/>
        <v>2.1618357375451356</v>
      </c>
      <c r="R60" s="5">
        <f t="shared" si="5"/>
        <v>1.0935469733719281</v>
      </c>
      <c r="U60" s="14"/>
      <c r="V60" s="14"/>
      <c r="W60" s="5"/>
      <c r="X60" s="5"/>
      <c r="Y60" s="5"/>
      <c r="Z60" s="5"/>
    </row>
    <row r="61" spans="1:26" x14ac:dyDescent="0.2">
      <c r="A61" s="3">
        <v>43866</v>
      </c>
      <c r="B61" s="2">
        <v>60</v>
      </c>
      <c r="C61" s="1">
        <v>79.027405000000002</v>
      </c>
      <c r="D61" s="29">
        <v>173.677887</v>
      </c>
      <c r="G61" s="1">
        <v>79.027405000000002</v>
      </c>
      <c r="H61" s="1">
        <v>173.677887</v>
      </c>
      <c r="I61" s="5">
        <f t="shared" si="0"/>
        <v>0</v>
      </c>
      <c r="J61" s="5">
        <f t="shared" si="1"/>
        <v>0</v>
      </c>
      <c r="O61" s="5">
        <f t="shared" si="2"/>
        <v>77.177403900000002</v>
      </c>
      <c r="P61" s="5">
        <f t="shared" si="3"/>
        <v>170.48219739999999</v>
      </c>
      <c r="Q61" s="5">
        <f t="shared" si="4"/>
        <v>2.3409614677338828</v>
      </c>
      <c r="R61" s="5">
        <f t="shared" si="5"/>
        <v>1.8400094883697018</v>
      </c>
      <c r="U61" s="14"/>
      <c r="V61" s="14"/>
      <c r="W61" s="5"/>
      <c r="X61" s="5"/>
      <c r="Y61" s="5"/>
      <c r="Z61" s="5"/>
    </row>
    <row r="62" spans="1:26" x14ac:dyDescent="0.2">
      <c r="A62" s="3">
        <v>43867</v>
      </c>
      <c r="B62" s="2">
        <v>61</v>
      </c>
      <c r="C62" s="1">
        <v>79.951774999999998</v>
      </c>
      <c r="D62" s="29">
        <v>173.137924</v>
      </c>
      <c r="G62" s="1">
        <v>79.951774999999998</v>
      </c>
      <c r="H62" s="1">
        <v>173.137924</v>
      </c>
      <c r="I62" s="5">
        <f t="shared" si="0"/>
        <v>0</v>
      </c>
      <c r="J62" s="5">
        <f t="shared" si="1"/>
        <v>0</v>
      </c>
      <c r="O62" s="5">
        <f t="shared" si="2"/>
        <v>78.206765799999999</v>
      </c>
      <c r="P62" s="5">
        <f t="shared" si="3"/>
        <v>172.08446189999998</v>
      </c>
      <c r="Q62" s="5">
        <f t="shared" si="4"/>
        <v>2.1825771848092161</v>
      </c>
      <c r="R62" s="5">
        <f t="shared" si="5"/>
        <v>0.6084525421478536</v>
      </c>
      <c r="U62" s="14"/>
      <c r="V62" s="14"/>
      <c r="W62" s="5"/>
      <c r="X62" s="5"/>
      <c r="Y62" s="5"/>
      <c r="Z62" s="5"/>
    </row>
    <row r="63" spans="1:26" x14ac:dyDescent="0.2">
      <c r="A63" s="3">
        <v>43868</v>
      </c>
      <c r="B63" s="2">
        <v>62</v>
      </c>
      <c r="C63" s="1">
        <v>78.865020999999999</v>
      </c>
      <c r="D63" s="29">
        <v>172.08738700000001</v>
      </c>
      <c r="G63" s="1">
        <v>78.865020999999999</v>
      </c>
      <c r="H63" s="1">
        <v>172.08738700000001</v>
      </c>
      <c r="I63" s="5">
        <f t="shared" si="0"/>
        <v>0</v>
      </c>
      <c r="J63" s="5">
        <f t="shared" si="1"/>
        <v>0</v>
      </c>
      <c r="O63" s="5">
        <f t="shared" si="2"/>
        <v>79.361748800000001</v>
      </c>
      <c r="P63" s="5">
        <f t="shared" si="3"/>
        <v>173.0760665</v>
      </c>
      <c r="Q63" s="5">
        <f t="shared" si="4"/>
        <v>0.62984551795149102</v>
      </c>
      <c r="R63" s="5">
        <f t="shared" si="5"/>
        <v>0.57452176898937357</v>
      </c>
      <c r="U63" s="14"/>
      <c r="V63" s="14"/>
      <c r="W63" s="5"/>
      <c r="X63" s="5"/>
      <c r="Y63" s="5"/>
      <c r="Z63" s="5"/>
    </row>
    <row r="64" spans="1:26" x14ac:dyDescent="0.2">
      <c r="A64" s="3">
        <v>43871</v>
      </c>
      <c r="B64" s="2">
        <v>63</v>
      </c>
      <c r="C64" s="1">
        <v>79.239593999999997</v>
      </c>
      <c r="D64" s="29">
        <v>173.72699</v>
      </c>
      <c r="G64" s="1">
        <v>79.239593999999997</v>
      </c>
      <c r="H64" s="1">
        <v>173.72699</v>
      </c>
      <c r="I64" s="5">
        <f t="shared" si="0"/>
        <v>0</v>
      </c>
      <c r="J64" s="5">
        <f t="shared" si="1"/>
        <v>0</v>
      </c>
      <c r="O64" s="5">
        <f t="shared" si="2"/>
        <v>79.223523999999998</v>
      </c>
      <c r="P64" s="5">
        <f t="shared" si="3"/>
        <v>172.72064810000001</v>
      </c>
      <c r="Q64" s="5">
        <f t="shared" si="4"/>
        <v>2.0280265444064669E-2</v>
      </c>
      <c r="R64" s="5">
        <f t="shared" si="5"/>
        <v>0.57926629592787815</v>
      </c>
      <c r="U64" s="14"/>
      <c r="V64" s="14"/>
      <c r="W64" s="5"/>
      <c r="X64" s="5"/>
      <c r="Y64" s="5"/>
      <c r="Z64" s="5"/>
    </row>
    <row r="65" spans="1:26" x14ac:dyDescent="0.2">
      <c r="A65" s="3">
        <v>43872</v>
      </c>
      <c r="B65" s="2">
        <v>64</v>
      </c>
      <c r="C65" s="1">
        <v>78.761520000000004</v>
      </c>
      <c r="D65" s="29">
        <v>175.88691700000001</v>
      </c>
      <c r="G65" s="1">
        <v>78.761520000000004</v>
      </c>
      <c r="H65" s="1">
        <v>175.88691700000001</v>
      </c>
      <c r="I65" s="5">
        <f t="shared" si="0"/>
        <v>0</v>
      </c>
      <c r="J65" s="5">
        <f t="shared" si="1"/>
        <v>0</v>
      </c>
      <c r="O65" s="5">
        <f t="shared" si="2"/>
        <v>79.269658300000003</v>
      </c>
      <c r="P65" s="5">
        <f t="shared" si="3"/>
        <v>173.11729589999999</v>
      </c>
      <c r="Q65" s="5">
        <f t="shared" si="4"/>
        <v>0.64516060634685413</v>
      </c>
      <c r="R65" s="5">
        <f t="shared" si="5"/>
        <v>1.5746600982266483</v>
      </c>
      <c r="U65" s="14"/>
      <c r="V65" s="14"/>
      <c r="W65" s="5"/>
      <c r="X65" s="5"/>
      <c r="Y65" s="5"/>
      <c r="Z65" s="5"/>
    </row>
    <row r="66" spans="1:26" x14ac:dyDescent="0.2">
      <c r="A66" s="3">
        <v>43873</v>
      </c>
      <c r="B66" s="2">
        <v>65</v>
      </c>
      <c r="C66" s="1">
        <v>80.631927000000005</v>
      </c>
      <c r="D66" s="29">
        <v>177.879929</v>
      </c>
      <c r="G66" s="1">
        <v>80.631927000000005</v>
      </c>
      <c r="H66" s="1">
        <v>177.879929</v>
      </c>
      <c r="I66" s="5">
        <f t="shared" si="0"/>
        <v>0</v>
      </c>
      <c r="J66" s="5">
        <f t="shared" si="1"/>
        <v>0</v>
      </c>
      <c r="O66" s="5">
        <f t="shared" si="2"/>
        <v>78.925642400000001</v>
      </c>
      <c r="P66" s="5">
        <f t="shared" si="3"/>
        <v>174.47903289999999</v>
      </c>
      <c r="Q66" s="5">
        <f t="shared" si="4"/>
        <v>2.1161401736064218</v>
      </c>
      <c r="R66" s="5">
        <f t="shared" si="5"/>
        <v>1.9119054741696075</v>
      </c>
      <c r="U66" s="14"/>
      <c r="V66" s="14"/>
      <c r="W66" s="5"/>
      <c r="X66" s="5"/>
      <c r="Y66" s="5"/>
      <c r="Z66" s="5"/>
    </row>
    <row r="67" spans="1:26" x14ac:dyDescent="0.2">
      <c r="A67" s="3">
        <v>43874</v>
      </c>
      <c r="B67" s="2">
        <v>66</v>
      </c>
      <c r="C67" s="1">
        <v>80.057738999999998</v>
      </c>
      <c r="D67" s="29">
        <v>176.839249</v>
      </c>
      <c r="G67" s="1">
        <v>80.057738999999998</v>
      </c>
      <c r="H67" s="1">
        <v>176.839249</v>
      </c>
      <c r="I67" s="5">
        <f t="shared" si="0"/>
        <v>0</v>
      </c>
      <c r="J67" s="5">
        <f t="shared" si="1"/>
        <v>0</v>
      </c>
      <c r="O67" s="5">
        <f t="shared" si="2"/>
        <v>79.792338299999997</v>
      </c>
      <c r="P67" s="5">
        <f t="shared" si="3"/>
        <v>176.45143759999999</v>
      </c>
      <c r="Q67" s="5">
        <f t="shared" si="4"/>
        <v>0.33151161063891738</v>
      </c>
      <c r="R67" s="5">
        <f t="shared" si="5"/>
        <v>0.21930165514331265</v>
      </c>
      <c r="U67" s="14"/>
      <c r="V67" s="14"/>
      <c r="W67" s="5"/>
      <c r="X67" s="5"/>
      <c r="Y67" s="5"/>
      <c r="Z67" s="5"/>
    </row>
    <row r="68" spans="1:26" x14ac:dyDescent="0.2">
      <c r="A68" s="3">
        <v>43875</v>
      </c>
      <c r="B68" s="2">
        <v>67</v>
      </c>
      <c r="C68" s="1">
        <v>80.077461</v>
      </c>
      <c r="D68" s="29">
        <v>177.516693</v>
      </c>
      <c r="G68" s="1">
        <v>80.077461</v>
      </c>
      <c r="H68" s="1">
        <v>177.516693</v>
      </c>
      <c r="I68" s="5">
        <f t="shared" si="0"/>
        <v>0</v>
      </c>
      <c r="J68" s="5">
        <f t="shared" si="1"/>
        <v>0</v>
      </c>
      <c r="O68" s="5">
        <f t="shared" si="2"/>
        <v>79.9707516</v>
      </c>
      <c r="P68" s="5">
        <f t="shared" si="3"/>
        <v>176.96098659999998</v>
      </c>
      <c r="Q68" s="5">
        <f t="shared" si="4"/>
        <v>0.13325772154539184</v>
      </c>
      <c r="R68" s="5">
        <f t="shared" si="5"/>
        <v>0.31304458786871359</v>
      </c>
      <c r="U68" s="14"/>
      <c r="V68" s="14"/>
      <c r="W68" s="5"/>
      <c r="X68" s="5"/>
      <c r="Y68" s="5"/>
      <c r="Z68" s="5"/>
    </row>
    <row r="69" spans="1:26" x14ac:dyDescent="0.2">
      <c r="A69" s="3">
        <v>43879</v>
      </c>
      <c r="B69" s="2">
        <v>68</v>
      </c>
      <c r="C69" s="1">
        <v>78.611198000000002</v>
      </c>
      <c r="D69" s="29">
        <v>176.151993</v>
      </c>
      <c r="G69" s="1">
        <v>78.611198000000002</v>
      </c>
      <c r="H69" s="1">
        <v>176.151993</v>
      </c>
      <c r="I69" s="5">
        <f t="shared" si="0"/>
        <v>0</v>
      </c>
      <c r="J69" s="5">
        <f t="shared" si="1"/>
        <v>0</v>
      </c>
      <c r="O69" s="5">
        <f t="shared" si="2"/>
        <v>80.1824376</v>
      </c>
      <c r="P69" s="5">
        <f t="shared" si="3"/>
        <v>177.38610700000001</v>
      </c>
      <c r="Q69" s="5">
        <f t="shared" si="4"/>
        <v>1.9987478119847486</v>
      </c>
      <c r="R69" s="5">
        <f t="shared" si="5"/>
        <v>0.70059610395665817</v>
      </c>
      <c r="U69" s="14"/>
      <c r="V69" s="14"/>
      <c r="W69" s="5"/>
      <c r="X69" s="5"/>
      <c r="Y69" s="5"/>
      <c r="Z69" s="5"/>
    </row>
    <row r="70" spans="1:26" x14ac:dyDescent="0.2">
      <c r="A70" s="3">
        <v>43880</v>
      </c>
      <c r="B70" s="2">
        <v>69</v>
      </c>
      <c r="C70" s="1">
        <v>79.749701999999999</v>
      </c>
      <c r="D70" s="29">
        <v>177.565765</v>
      </c>
      <c r="G70" s="1">
        <v>79.749701999999999</v>
      </c>
      <c r="H70" s="1">
        <v>177.565765</v>
      </c>
      <c r="I70" s="5">
        <f t="shared" ref="I70:I133" si="6">ABS(C70-G70)/C70*100</f>
        <v>0</v>
      </c>
      <c r="J70" s="5">
        <f t="shared" ref="J70:J133" si="7">ABS(D70-H70)/D70*100</f>
        <v>0</v>
      </c>
      <c r="O70" s="5">
        <f t="shared" ref="O70:O133" si="8">((C69*$E$11) + (C68*$E$10) + (C67*$E$9))/$E$12</f>
        <v>79.340385100000006</v>
      </c>
      <c r="P70" s="5">
        <f t="shared" ref="P70:P133" si="9">((D69*$E$11) + (D68*$E$10) + (D67*$E$9))/$E$12</f>
        <v>176.69885420000003</v>
      </c>
      <c r="Q70" s="5">
        <f t="shared" ref="Q70:Q133" si="10">ABS(C70-O70)/C70*100</f>
        <v>0.51325194920476724</v>
      </c>
      <c r="R70" s="5">
        <f t="shared" ref="R70:R133" si="11">ABS(D70-P70)/D70*100</f>
        <v>0.48821956191835236</v>
      </c>
      <c r="U70" s="14"/>
      <c r="V70" s="14"/>
      <c r="W70" s="5"/>
      <c r="X70" s="5"/>
      <c r="Y70" s="5"/>
      <c r="Z70" s="5"/>
    </row>
    <row r="71" spans="1:26" x14ac:dyDescent="0.2">
      <c r="A71" s="3">
        <v>43881</v>
      </c>
      <c r="B71" s="2">
        <v>70</v>
      </c>
      <c r="C71" s="1">
        <v>78.931563999999995</v>
      </c>
      <c r="D71" s="29">
        <v>177.408691</v>
      </c>
      <c r="G71" s="1">
        <v>78.931563999999995</v>
      </c>
      <c r="H71" s="1">
        <v>177.408691</v>
      </c>
      <c r="I71" s="5">
        <f t="shared" si="6"/>
        <v>0</v>
      </c>
      <c r="J71" s="5">
        <f t="shared" si="7"/>
        <v>0</v>
      </c>
      <c r="O71" s="5">
        <f t="shared" si="8"/>
        <v>79.473702599999996</v>
      </c>
      <c r="P71" s="5">
        <f t="shared" si="9"/>
        <v>177.13181900000001</v>
      </c>
      <c r="Q71" s="5">
        <f t="shared" si="10"/>
        <v>0.68684639265478287</v>
      </c>
      <c r="R71" s="5">
        <f t="shared" si="11"/>
        <v>0.15606450757251647</v>
      </c>
      <c r="U71" s="14"/>
      <c r="V71" s="14"/>
      <c r="W71" s="5"/>
      <c r="X71" s="5"/>
      <c r="Y71" s="5"/>
      <c r="Z71" s="5"/>
    </row>
    <row r="72" spans="1:26" x14ac:dyDescent="0.2">
      <c r="A72" s="3">
        <v>43882</v>
      </c>
      <c r="B72" s="2">
        <v>71</v>
      </c>
      <c r="C72" s="1">
        <v>77.144942999999998</v>
      </c>
      <c r="D72" s="29">
        <v>176.603622</v>
      </c>
      <c r="G72" s="1">
        <v>77.144942999999998</v>
      </c>
      <c r="H72" s="1">
        <v>176.603622</v>
      </c>
      <c r="I72" s="5">
        <f t="shared" si="6"/>
        <v>0</v>
      </c>
      <c r="J72" s="5">
        <f t="shared" si="7"/>
        <v>0</v>
      </c>
      <c r="O72" s="5">
        <f t="shared" si="8"/>
        <v>79.112932199999989</v>
      </c>
      <c r="P72" s="5">
        <f t="shared" si="9"/>
        <v>177.2044736</v>
      </c>
      <c r="Q72" s="5">
        <f t="shared" si="10"/>
        <v>2.5510281341448278</v>
      </c>
      <c r="R72" s="5">
        <f t="shared" si="11"/>
        <v>0.34022609117269331</v>
      </c>
      <c r="U72" s="14"/>
      <c r="V72" s="14"/>
      <c r="W72" s="5"/>
      <c r="X72" s="5"/>
      <c r="Y72" s="5"/>
      <c r="Z72" s="5"/>
    </row>
    <row r="73" spans="1:26" x14ac:dyDescent="0.2">
      <c r="A73" s="3">
        <v>43885</v>
      </c>
      <c r="B73" s="2">
        <v>72</v>
      </c>
      <c r="C73" s="1">
        <v>73.480521999999993</v>
      </c>
      <c r="D73" s="29">
        <v>172.07759100000001</v>
      </c>
      <c r="G73" s="1">
        <v>73.480521999999993</v>
      </c>
      <c r="H73" s="1">
        <v>172.07759100000001</v>
      </c>
      <c r="I73" s="5">
        <f t="shared" si="6"/>
        <v>0</v>
      </c>
      <c r="J73" s="5">
        <f t="shared" si="7"/>
        <v>0</v>
      </c>
      <c r="O73" s="5">
        <f t="shared" si="8"/>
        <v>78.201881099999994</v>
      </c>
      <c r="P73" s="5">
        <f t="shared" si="9"/>
        <v>177.03757130000002</v>
      </c>
      <c r="Q73" s="5">
        <f t="shared" si="10"/>
        <v>6.4253205767917665</v>
      </c>
      <c r="R73" s="5">
        <f t="shared" si="11"/>
        <v>2.8824091917930277</v>
      </c>
      <c r="U73" s="14"/>
      <c r="V73" s="14"/>
      <c r="W73" s="5"/>
      <c r="X73" s="5"/>
      <c r="Y73" s="5"/>
      <c r="Z73" s="5"/>
    </row>
    <row r="74" spans="1:26" x14ac:dyDescent="0.2">
      <c r="A74" s="3">
        <v>43886</v>
      </c>
      <c r="B74" s="2">
        <v>73</v>
      </c>
      <c r="C74" s="1">
        <v>70.991577000000007</v>
      </c>
      <c r="D74" s="29">
        <v>164.743652</v>
      </c>
      <c r="G74" s="1">
        <v>70.991577000000007</v>
      </c>
      <c r="H74" s="1">
        <v>164.743652</v>
      </c>
      <c r="I74" s="5">
        <f t="shared" si="6"/>
        <v>0</v>
      </c>
      <c r="J74" s="5">
        <f t="shared" si="7"/>
        <v>0</v>
      </c>
      <c r="O74" s="5">
        <f t="shared" si="8"/>
        <v>75.670056700000004</v>
      </c>
      <c r="P74" s="5">
        <f t="shared" si="9"/>
        <v>174.50162030000001</v>
      </c>
      <c r="Q74" s="5">
        <f t="shared" si="10"/>
        <v>6.5901898474518976</v>
      </c>
      <c r="R74" s="5">
        <f t="shared" si="11"/>
        <v>5.9231224885071851</v>
      </c>
      <c r="U74" s="14"/>
      <c r="V74" s="14"/>
      <c r="W74" s="5"/>
      <c r="X74" s="5"/>
      <c r="Y74" s="5"/>
      <c r="Z74" s="5"/>
    </row>
    <row r="75" spans="1:26" x14ac:dyDescent="0.2">
      <c r="A75" s="3">
        <v>43887</v>
      </c>
      <c r="B75" s="2">
        <v>74</v>
      </c>
      <c r="C75" s="1">
        <v>72.117767000000001</v>
      </c>
      <c r="D75" s="29">
        <v>164.134918</v>
      </c>
      <c r="G75" s="1">
        <v>72.117767000000001</v>
      </c>
      <c r="H75" s="1">
        <v>164.134918</v>
      </c>
      <c r="I75" s="5">
        <f t="shared" si="6"/>
        <v>0</v>
      </c>
      <c r="J75" s="5">
        <f t="shared" si="7"/>
        <v>0</v>
      </c>
      <c r="O75" s="5">
        <f t="shared" si="8"/>
        <v>72.968933699999994</v>
      </c>
      <c r="P75" s="5">
        <f t="shared" si="9"/>
        <v>169.3158277</v>
      </c>
      <c r="Q75" s="5">
        <f t="shared" si="10"/>
        <v>1.1802455003910384</v>
      </c>
      <c r="R75" s="5">
        <f t="shared" si="11"/>
        <v>3.1564945248274356</v>
      </c>
      <c r="U75" s="14"/>
      <c r="V75" s="14"/>
      <c r="W75" s="5"/>
      <c r="X75" s="5"/>
      <c r="Y75" s="5"/>
      <c r="Z75" s="5"/>
    </row>
    <row r="76" spans="1:26" x14ac:dyDescent="0.2">
      <c r="A76" s="3">
        <v>43888</v>
      </c>
      <c r="B76" s="2">
        <v>75</v>
      </c>
      <c r="C76" s="1">
        <v>67.403557000000006</v>
      </c>
      <c r="D76" s="29">
        <v>157.49176</v>
      </c>
      <c r="G76" s="1">
        <v>67.403557000000006</v>
      </c>
      <c r="H76" s="1">
        <v>157.49176</v>
      </c>
      <c r="I76" s="5">
        <f t="shared" si="6"/>
        <v>0</v>
      </c>
      <c r="J76" s="5">
        <f t="shared" si="7"/>
        <v>0</v>
      </c>
      <c r="O76" s="5">
        <f t="shared" si="8"/>
        <v>72.052460999999994</v>
      </c>
      <c r="P76" s="5">
        <f t="shared" si="9"/>
        <v>165.9060728</v>
      </c>
      <c r="Q76" s="5">
        <f t="shared" si="10"/>
        <v>6.8971196876152803</v>
      </c>
      <c r="R76" s="5">
        <f t="shared" si="11"/>
        <v>5.3427003419099544</v>
      </c>
      <c r="U76" s="14"/>
      <c r="V76" s="14"/>
      <c r="W76" s="5"/>
      <c r="X76" s="5"/>
      <c r="Y76" s="5"/>
      <c r="Z76" s="5"/>
    </row>
    <row r="77" spans="1:26" x14ac:dyDescent="0.2">
      <c r="A77" s="3">
        <v>43889</v>
      </c>
      <c r="B77" s="2">
        <v>76</v>
      </c>
      <c r="C77" s="1">
        <v>67.364127999999994</v>
      </c>
      <c r="D77" s="29">
        <v>160.077957</v>
      </c>
      <c r="G77" s="1">
        <v>67.364127999999994</v>
      </c>
      <c r="H77" s="1">
        <v>160.077957</v>
      </c>
      <c r="I77" s="5">
        <f t="shared" si="6"/>
        <v>0</v>
      </c>
      <c r="J77" s="5">
        <f t="shared" si="7"/>
        <v>0</v>
      </c>
      <c r="O77" s="5">
        <f t="shared" si="8"/>
        <v>69.535424000000006</v>
      </c>
      <c r="P77" s="5">
        <f t="shared" si="9"/>
        <v>160.93508580000002</v>
      </c>
      <c r="Q77" s="5">
        <f t="shared" si="10"/>
        <v>3.2232228998793131</v>
      </c>
      <c r="R77" s="5">
        <f t="shared" si="11"/>
        <v>0.53544461465111437</v>
      </c>
      <c r="U77" s="14"/>
      <c r="V77" s="14"/>
      <c r="W77" s="5"/>
      <c r="X77" s="5"/>
      <c r="Y77" s="5"/>
      <c r="Z77" s="5"/>
    </row>
    <row r="78" spans="1:26" x14ac:dyDescent="0.2">
      <c r="A78" s="3">
        <v>43892</v>
      </c>
      <c r="B78" s="2">
        <v>77</v>
      </c>
      <c r="C78" s="1">
        <v>73.635773</v>
      </c>
      <c r="D78" s="29">
        <v>162.12127699999999</v>
      </c>
      <c r="G78" s="1">
        <v>73.635773</v>
      </c>
      <c r="H78" s="1">
        <v>162.12127699999999</v>
      </c>
      <c r="I78" s="5">
        <f t="shared" si="6"/>
        <v>0</v>
      </c>
      <c r="J78" s="5">
        <f t="shared" si="7"/>
        <v>0</v>
      </c>
      <c r="O78" s="5">
        <f t="shared" si="8"/>
        <v>68.326684499999999</v>
      </c>
      <c r="P78" s="5">
        <f t="shared" si="9"/>
        <v>160.11349010000001</v>
      </c>
      <c r="Q78" s="5">
        <f t="shared" si="10"/>
        <v>7.2099311023733019</v>
      </c>
      <c r="R78" s="5">
        <f t="shared" si="11"/>
        <v>1.2384474987820293</v>
      </c>
      <c r="U78" s="14"/>
      <c r="V78" s="14"/>
      <c r="W78" s="5"/>
      <c r="X78" s="5"/>
      <c r="Y78" s="5"/>
      <c r="Z78" s="5"/>
    </row>
    <row r="79" spans="1:26" x14ac:dyDescent="0.2">
      <c r="A79" s="3">
        <v>43893</v>
      </c>
      <c r="B79" s="2">
        <v>78</v>
      </c>
      <c r="C79" s="1">
        <v>71.297156999999999</v>
      </c>
      <c r="D79" s="29">
        <v>159.80157500000001</v>
      </c>
      <c r="G79" s="1">
        <v>71.297156999999999</v>
      </c>
      <c r="H79" s="1">
        <v>159.80157500000001</v>
      </c>
      <c r="I79" s="5">
        <f t="shared" si="6"/>
        <v>0</v>
      </c>
      <c r="J79" s="5">
        <f t="shared" si="7"/>
        <v>0</v>
      </c>
      <c r="O79" s="5">
        <f t="shared" si="8"/>
        <v>70.507836299999994</v>
      </c>
      <c r="P79" s="5">
        <f t="shared" si="9"/>
        <v>160.5823776</v>
      </c>
      <c r="Q79" s="5">
        <f t="shared" si="10"/>
        <v>1.1070857986665648</v>
      </c>
      <c r="R79" s="5">
        <f t="shared" si="11"/>
        <v>0.48860757473760008</v>
      </c>
      <c r="U79" s="14"/>
      <c r="V79" s="14"/>
      <c r="W79" s="5"/>
      <c r="X79" s="5"/>
      <c r="Y79" s="5"/>
      <c r="Z79" s="5"/>
    </row>
    <row r="80" spans="1:26" x14ac:dyDescent="0.2">
      <c r="A80" s="3">
        <v>43894</v>
      </c>
      <c r="B80" s="2">
        <v>79</v>
      </c>
      <c r="C80" s="1">
        <v>74.604240000000004</v>
      </c>
      <c r="D80" s="29">
        <v>168.98161300000001</v>
      </c>
      <c r="G80" s="1">
        <v>74.604240000000004</v>
      </c>
      <c r="H80" s="1">
        <v>168.98161300000001</v>
      </c>
      <c r="I80" s="5">
        <f t="shared" si="6"/>
        <v>0</v>
      </c>
      <c r="J80" s="5">
        <f t="shared" si="7"/>
        <v>0</v>
      </c>
      <c r="O80" s="5">
        <f t="shared" si="8"/>
        <v>71.212135999999987</v>
      </c>
      <c r="P80" s="5">
        <f t="shared" si="9"/>
        <v>160.552762</v>
      </c>
      <c r="Q80" s="5">
        <f t="shared" si="10"/>
        <v>4.5467978763673722</v>
      </c>
      <c r="R80" s="5">
        <f t="shared" si="11"/>
        <v>4.9880284904133374</v>
      </c>
      <c r="U80" s="14"/>
      <c r="V80" s="14"/>
      <c r="W80" s="5"/>
      <c r="X80" s="5"/>
      <c r="Y80" s="5"/>
      <c r="Z80" s="5"/>
    </row>
    <row r="81" spans="1:26" x14ac:dyDescent="0.2">
      <c r="A81" s="3">
        <v>43895</v>
      </c>
      <c r="B81" s="2">
        <v>80</v>
      </c>
      <c r="C81" s="1">
        <v>72.184303</v>
      </c>
      <c r="D81" s="29">
        <v>162.79248000000001</v>
      </c>
      <c r="G81" s="1">
        <v>72.184303</v>
      </c>
      <c r="H81" s="1">
        <v>162.79248000000001</v>
      </c>
      <c r="I81" s="5">
        <f t="shared" si="6"/>
        <v>0</v>
      </c>
      <c r="J81" s="5">
        <f t="shared" si="7"/>
        <v>0</v>
      </c>
      <c r="O81" s="5">
        <f t="shared" si="8"/>
        <v>73.41842170000001</v>
      </c>
      <c r="P81" s="5">
        <f t="shared" si="9"/>
        <v>164.85553440000001</v>
      </c>
      <c r="Q81" s="5">
        <f t="shared" si="10"/>
        <v>1.7096773795821099</v>
      </c>
      <c r="R81" s="5">
        <f t="shared" si="11"/>
        <v>1.2672909706885715</v>
      </c>
      <c r="U81" s="14"/>
      <c r="V81" s="14"/>
      <c r="W81" s="5"/>
      <c r="X81" s="5"/>
      <c r="Y81" s="5"/>
      <c r="Z81" s="5"/>
    </row>
    <row r="82" spans="1:26" x14ac:dyDescent="0.2">
      <c r="A82" s="3">
        <v>43896</v>
      </c>
      <c r="B82" s="2">
        <v>81</v>
      </c>
      <c r="C82" s="1">
        <v>71.225684999999999</v>
      </c>
      <c r="D82" s="29">
        <v>161.913971</v>
      </c>
      <c r="G82" s="1">
        <v>71.225684999999999</v>
      </c>
      <c r="H82" s="1">
        <v>161.913971</v>
      </c>
      <c r="I82" s="5">
        <f t="shared" si="6"/>
        <v>0</v>
      </c>
      <c r="J82" s="5">
        <f t="shared" si="7"/>
        <v>0</v>
      </c>
      <c r="O82" s="5">
        <f t="shared" si="8"/>
        <v>72.732854899999992</v>
      </c>
      <c r="P82" s="5">
        <f t="shared" si="9"/>
        <v>164.05103890000001</v>
      </c>
      <c r="Q82" s="5">
        <f t="shared" si="10"/>
        <v>2.11604830476533</v>
      </c>
      <c r="R82" s="5">
        <f t="shared" si="11"/>
        <v>1.3198786286329827</v>
      </c>
      <c r="U82" s="14"/>
      <c r="V82" s="14"/>
      <c r="W82" s="5"/>
      <c r="X82" s="5"/>
      <c r="Y82" s="5"/>
      <c r="Z82" s="5"/>
    </row>
    <row r="83" spans="1:26" x14ac:dyDescent="0.2">
      <c r="A83" s="3">
        <v>43899</v>
      </c>
      <c r="B83" s="2">
        <v>82</v>
      </c>
      <c r="C83" s="1">
        <v>65.592308000000003</v>
      </c>
      <c r="D83" s="29">
        <v>150.88806199999999</v>
      </c>
      <c r="G83" s="1">
        <v>65.592308000000003</v>
      </c>
      <c r="H83" s="1">
        <v>150.88806199999999</v>
      </c>
      <c r="I83" s="5">
        <f t="shared" si="6"/>
        <v>0</v>
      </c>
      <c r="J83" s="5">
        <f t="shared" si="7"/>
        <v>0</v>
      </c>
      <c r="O83" s="5">
        <f t="shared" si="8"/>
        <v>72.188981400000003</v>
      </c>
      <c r="P83" s="5">
        <f t="shared" si="9"/>
        <v>163.59105210000001</v>
      </c>
      <c r="Q83" s="5">
        <f t="shared" si="10"/>
        <v>10.057083827573196</v>
      </c>
      <c r="R83" s="5">
        <f t="shared" si="11"/>
        <v>8.4188171891292658</v>
      </c>
      <c r="U83" s="14"/>
      <c r="V83" s="14"/>
      <c r="W83" s="5"/>
      <c r="X83" s="5"/>
      <c r="Y83" s="5"/>
      <c r="Z83" s="5"/>
    </row>
    <row r="84" spans="1:26" x14ac:dyDescent="0.2">
      <c r="A84" s="3">
        <v>43900</v>
      </c>
      <c r="B84" s="2">
        <v>83</v>
      </c>
      <c r="C84" s="1">
        <v>70.316367999999997</v>
      </c>
      <c r="D84" s="29">
        <v>159.60415599999999</v>
      </c>
      <c r="G84" s="1">
        <v>70.316367999999997</v>
      </c>
      <c r="H84" s="1">
        <v>159.60415599999999</v>
      </c>
      <c r="I84" s="5">
        <f t="shared" si="6"/>
        <v>0</v>
      </c>
      <c r="J84" s="5">
        <f t="shared" si="7"/>
        <v>0</v>
      </c>
      <c r="O84" s="5">
        <f t="shared" si="8"/>
        <v>68.600720100000004</v>
      </c>
      <c r="P84" s="5">
        <f t="shared" si="9"/>
        <v>156.57671829999998</v>
      </c>
      <c r="Q84" s="5">
        <f t="shared" si="10"/>
        <v>2.4398983462854527</v>
      </c>
      <c r="R84" s="5">
        <f t="shared" si="11"/>
        <v>1.8968413955335897</v>
      </c>
      <c r="U84" s="14"/>
      <c r="V84" s="14"/>
      <c r="W84" s="5"/>
      <c r="X84" s="5"/>
      <c r="Y84" s="5"/>
      <c r="Z84" s="5"/>
    </row>
    <row r="85" spans="1:26" x14ac:dyDescent="0.2">
      <c r="A85" s="3">
        <v>43901</v>
      </c>
      <c r="B85" s="2">
        <v>84</v>
      </c>
      <c r="C85" s="1">
        <v>67.874245000000002</v>
      </c>
      <c r="D85" s="29">
        <v>151.411224</v>
      </c>
      <c r="G85" s="1">
        <v>67.874245000000002</v>
      </c>
      <c r="H85" s="1">
        <v>151.411224</v>
      </c>
      <c r="I85" s="5">
        <f t="shared" si="6"/>
        <v>0</v>
      </c>
      <c r="J85" s="5">
        <f t="shared" si="7"/>
        <v>0</v>
      </c>
      <c r="O85" s="5">
        <f t="shared" si="8"/>
        <v>69.081013400000003</v>
      </c>
      <c r="P85" s="5">
        <f t="shared" si="9"/>
        <v>157.45129079999998</v>
      </c>
      <c r="Q85" s="5">
        <f t="shared" si="10"/>
        <v>1.7779474379420375</v>
      </c>
      <c r="R85" s="5">
        <f t="shared" si="11"/>
        <v>3.9891803529703824</v>
      </c>
      <c r="U85" s="14"/>
      <c r="V85" s="14"/>
      <c r="W85" s="5"/>
      <c r="X85" s="5"/>
      <c r="Y85" s="5"/>
      <c r="Z85" s="5"/>
    </row>
    <row r="86" spans="1:26" x14ac:dyDescent="0.2">
      <c r="A86" s="3">
        <v>43902</v>
      </c>
      <c r="B86" s="2">
        <v>85</v>
      </c>
      <c r="C86" s="1">
        <v>61.171340999999998</v>
      </c>
      <c r="D86" s="29">
        <v>133.11039700000001</v>
      </c>
      <c r="G86" s="1">
        <v>61.171340999999998</v>
      </c>
      <c r="H86" s="1">
        <v>133.11039700000001</v>
      </c>
      <c r="I86" s="5">
        <f t="shared" si="6"/>
        <v>0</v>
      </c>
      <c r="J86" s="5">
        <f t="shared" si="7"/>
        <v>0</v>
      </c>
      <c r="O86" s="5">
        <f t="shared" si="8"/>
        <v>68.150494500000008</v>
      </c>
      <c r="P86" s="5">
        <f t="shared" si="9"/>
        <v>153.7644712</v>
      </c>
      <c r="Q86" s="5">
        <f t="shared" si="10"/>
        <v>11.409188332163604</v>
      </c>
      <c r="R86" s="5">
        <f t="shared" si="11"/>
        <v>15.516499586429747</v>
      </c>
      <c r="U86" s="14"/>
      <c r="V86" s="14"/>
      <c r="W86" s="5"/>
      <c r="X86" s="5"/>
      <c r="Y86" s="5"/>
      <c r="Z86" s="5"/>
    </row>
    <row r="87" spans="1:26" x14ac:dyDescent="0.2">
      <c r="A87" s="3">
        <v>43903</v>
      </c>
      <c r="B87" s="2">
        <v>86</v>
      </c>
      <c r="C87" s="1">
        <v>68.500174999999999</v>
      </c>
      <c r="D87" s="29">
        <v>147.482574</v>
      </c>
      <c r="G87" s="1">
        <v>68.500174999999999</v>
      </c>
      <c r="H87" s="1">
        <v>147.482574</v>
      </c>
      <c r="I87" s="5">
        <f t="shared" si="6"/>
        <v>0</v>
      </c>
      <c r="J87" s="5">
        <f t="shared" si="7"/>
        <v>0</v>
      </c>
      <c r="O87" s="5">
        <f t="shared" si="8"/>
        <v>65.011217599999995</v>
      </c>
      <c r="P87" s="5">
        <f t="shared" si="9"/>
        <v>143.8993969</v>
      </c>
      <c r="Q87" s="5">
        <f t="shared" si="10"/>
        <v>5.0933554549313254</v>
      </c>
      <c r="R87" s="5">
        <f t="shared" si="11"/>
        <v>2.4295596441109035</v>
      </c>
      <c r="U87" s="14"/>
      <c r="V87" s="14"/>
      <c r="W87" s="5"/>
      <c r="X87" s="5"/>
      <c r="Y87" s="5"/>
      <c r="Z87" s="5"/>
    </row>
    <row r="88" spans="1:26" x14ac:dyDescent="0.2">
      <c r="A88" s="3">
        <v>43906</v>
      </c>
      <c r="B88" s="2">
        <v>87</v>
      </c>
      <c r="C88" s="1">
        <v>59.687832</v>
      </c>
      <c r="D88" s="29">
        <v>133.524979</v>
      </c>
      <c r="G88" s="1">
        <v>59.687832</v>
      </c>
      <c r="H88" s="1">
        <v>133.524979</v>
      </c>
      <c r="I88" s="5">
        <f t="shared" si="6"/>
        <v>0</v>
      </c>
      <c r="J88" s="5">
        <f t="shared" si="7"/>
        <v>0</v>
      </c>
      <c r="O88" s="5">
        <f t="shared" si="8"/>
        <v>66.176338799999996</v>
      </c>
      <c r="P88" s="5">
        <f t="shared" si="9"/>
        <v>143.9566509</v>
      </c>
      <c r="Q88" s="5">
        <f t="shared" si="10"/>
        <v>10.870736266648111</v>
      </c>
      <c r="R88" s="5">
        <f t="shared" si="11"/>
        <v>7.8125246512864068</v>
      </c>
      <c r="U88" s="14"/>
      <c r="V88" s="14"/>
      <c r="W88" s="5"/>
      <c r="X88" s="5"/>
      <c r="Y88" s="5"/>
      <c r="Z88" s="5"/>
    </row>
    <row r="89" spans="1:26" x14ac:dyDescent="0.2">
      <c r="A89" s="3">
        <v>43907</v>
      </c>
      <c r="B89" s="2">
        <v>88</v>
      </c>
      <c r="C89" s="1">
        <v>62.312308999999999</v>
      </c>
      <c r="D89" s="29">
        <v>130.09974700000001</v>
      </c>
      <c r="G89" s="1">
        <v>62.312308999999999</v>
      </c>
      <c r="H89" s="1">
        <v>130.09974700000001</v>
      </c>
      <c r="I89" s="5">
        <f t="shared" si="6"/>
        <v>0</v>
      </c>
      <c r="J89" s="5">
        <f t="shared" si="7"/>
        <v>0</v>
      </c>
      <c r="O89" s="5">
        <f t="shared" si="8"/>
        <v>62.628236700000002</v>
      </c>
      <c r="P89" s="5">
        <f t="shared" si="9"/>
        <v>137.6293411</v>
      </c>
      <c r="Q89" s="5">
        <f t="shared" si="10"/>
        <v>0.50700689008331112</v>
      </c>
      <c r="R89" s="5">
        <f t="shared" si="11"/>
        <v>5.7875547598105603</v>
      </c>
      <c r="U89" s="14"/>
      <c r="V89" s="14"/>
      <c r="W89" s="5"/>
      <c r="X89" s="5"/>
      <c r="Y89" s="5"/>
      <c r="Z89" s="5"/>
    </row>
    <row r="90" spans="1:26" x14ac:dyDescent="0.2">
      <c r="A90" s="3">
        <v>43908</v>
      </c>
      <c r="B90" s="2">
        <v>89</v>
      </c>
      <c r="C90" s="1">
        <v>60.786911000000003</v>
      </c>
      <c r="D90" s="29">
        <v>118.067001</v>
      </c>
      <c r="G90" s="1">
        <v>60.786911000000003</v>
      </c>
      <c r="H90" s="1">
        <v>118.067001</v>
      </c>
      <c r="I90" s="5">
        <f t="shared" si="6"/>
        <v>0</v>
      </c>
      <c r="J90" s="5">
        <f t="shared" si="7"/>
        <v>0</v>
      </c>
      <c r="O90" s="5">
        <f t="shared" si="8"/>
        <v>62.762539099999998</v>
      </c>
      <c r="P90" s="5">
        <f t="shared" si="9"/>
        <v>134.603882</v>
      </c>
      <c r="Q90" s="5">
        <f t="shared" si="10"/>
        <v>3.2500880000301291</v>
      </c>
      <c r="R90" s="5">
        <f t="shared" si="11"/>
        <v>14.006353053720739</v>
      </c>
      <c r="U90" s="14"/>
      <c r="V90" s="14"/>
      <c r="W90" s="5"/>
      <c r="X90" s="5"/>
      <c r="Y90" s="5"/>
      <c r="Z90" s="5"/>
    </row>
    <row r="91" spans="1:26" x14ac:dyDescent="0.2">
      <c r="A91" s="3">
        <v>43909</v>
      </c>
      <c r="B91" s="2">
        <v>90</v>
      </c>
      <c r="C91" s="1">
        <v>60.321156000000002</v>
      </c>
      <c r="D91" s="29">
        <v>117.42538500000001</v>
      </c>
      <c r="G91" s="1">
        <v>60.321156000000002</v>
      </c>
      <c r="H91" s="1">
        <v>117.42538500000001</v>
      </c>
      <c r="I91" s="5">
        <f t="shared" si="6"/>
        <v>0</v>
      </c>
      <c r="J91" s="5">
        <f t="shared" si="7"/>
        <v>0</v>
      </c>
      <c r="O91" s="5">
        <f t="shared" si="8"/>
        <v>61.024714600000003</v>
      </c>
      <c r="P91" s="5">
        <f t="shared" si="9"/>
        <v>124.76842040000001</v>
      </c>
      <c r="Q91" s="5">
        <f t="shared" si="10"/>
        <v>1.1663546368375317</v>
      </c>
      <c r="R91" s="5">
        <f t="shared" si="11"/>
        <v>6.2533628482461481</v>
      </c>
      <c r="U91" s="14"/>
      <c r="V91" s="14"/>
      <c r="W91" s="5"/>
      <c r="X91" s="5"/>
      <c r="Y91" s="5"/>
      <c r="Z91" s="5"/>
    </row>
    <row r="92" spans="1:26" x14ac:dyDescent="0.2">
      <c r="A92" s="3">
        <v>43910</v>
      </c>
      <c r="B92" s="2">
        <v>91</v>
      </c>
      <c r="C92" s="1">
        <v>56.491633999999998</v>
      </c>
      <c r="D92" s="29">
        <v>111.048721</v>
      </c>
      <c r="G92" s="1">
        <v>56.491633999999998</v>
      </c>
      <c r="H92" s="1">
        <v>111.048721</v>
      </c>
      <c r="I92" s="5">
        <f t="shared" si="6"/>
        <v>0</v>
      </c>
      <c r="J92" s="5">
        <f t="shared" si="7"/>
        <v>0</v>
      </c>
      <c r="O92" s="5">
        <f t="shared" si="8"/>
        <v>60.859113100000002</v>
      </c>
      <c r="P92" s="5">
        <f t="shared" si="9"/>
        <v>120.15274220000001</v>
      </c>
      <c r="Q92" s="5">
        <f t="shared" si="10"/>
        <v>7.7311962688138998</v>
      </c>
      <c r="R92" s="5">
        <f t="shared" si="11"/>
        <v>8.1982224720985339</v>
      </c>
      <c r="U92" s="14"/>
      <c r="V92" s="14"/>
      <c r="W92" s="5"/>
      <c r="X92" s="5"/>
      <c r="Y92" s="5"/>
      <c r="Z92" s="5"/>
    </row>
    <row r="93" spans="1:26" x14ac:dyDescent="0.2">
      <c r="A93" s="3">
        <v>43913</v>
      </c>
      <c r="B93" s="2">
        <v>92</v>
      </c>
      <c r="C93" s="1">
        <v>55.291519000000001</v>
      </c>
      <c r="D93" s="29">
        <v>102.520172</v>
      </c>
      <c r="G93" s="1">
        <v>55.291519000000001</v>
      </c>
      <c r="H93" s="1">
        <v>102.520172</v>
      </c>
      <c r="I93" s="5">
        <f t="shared" si="6"/>
        <v>0</v>
      </c>
      <c r="J93" s="5">
        <f t="shared" si="7"/>
        <v>0</v>
      </c>
      <c r="O93" s="5">
        <f t="shared" si="8"/>
        <v>58.499545999999995</v>
      </c>
      <c r="P93" s="5">
        <f t="shared" si="9"/>
        <v>114.3653762</v>
      </c>
      <c r="Q93" s="5">
        <f t="shared" si="10"/>
        <v>5.8020236340405011</v>
      </c>
      <c r="R93" s="5">
        <f t="shared" si="11"/>
        <v>11.554022948771484</v>
      </c>
      <c r="U93" s="14"/>
      <c r="V93" s="14"/>
      <c r="W93" s="5"/>
      <c r="X93" s="5"/>
      <c r="Y93" s="5"/>
      <c r="Z93" s="5"/>
    </row>
    <row r="94" spans="1:26" x14ac:dyDescent="0.2">
      <c r="A94" s="3">
        <v>43914</v>
      </c>
      <c r="B94" s="2">
        <v>93</v>
      </c>
      <c r="C94" s="1">
        <v>60.838661000000002</v>
      </c>
      <c r="D94" s="29">
        <v>117.96828499999999</v>
      </c>
      <c r="G94" s="1">
        <v>60.838661000000002</v>
      </c>
      <c r="H94" s="1">
        <v>117.96828499999999</v>
      </c>
      <c r="I94" s="5">
        <f t="shared" si="6"/>
        <v>0</v>
      </c>
      <c r="J94" s="5">
        <f t="shared" si="7"/>
        <v>0</v>
      </c>
      <c r="O94" s="5">
        <f t="shared" si="8"/>
        <v>56.657480900000003</v>
      </c>
      <c r="P94" s="5">
        <f t="shared" si="9"/>
        <v>108.0597793</v>
      </c>
      <c r="Q94" s="5">
        <f t="shared" si="10"/>
        <v>6.8725708805458403</v>
      </c>
      <c r="R94" s="5">
        <f t="shared" si="11"/>
        <v>8.3992962176232293</v>
      </c>
      <c r="U94" s="14"/>
      <c r="V94" s="14"/>
      <c r="W94" s="5"/>
      <c r="X94" s="5"/>
      <c r="Y94" s="5"/>
      <c r="Z94" s="5"/>
    </row>
    <row r="95" spans="1:26" x14ac:dyDescent="0.2">
      <c r="A95" s="3">
        <v>43915</v>
      </c>
      <c r="B95" s="2">
        <v>94</v>
      </c>
      <c r="C95" s="1">
        <v>60.503517000000002</v>
      </c>
      <c r="D95" s="29">
        <v>127.977478</v>
      </c>
      <c r="G95" s="1">
        <v>60.503517000000002</v>
      </c>
      <c r="H95" s="1">
        <v>127.977478</v>
      </c>
      <c r="I95" s="5">
        <f t="shared" si="6"/>
        <v>0</v>
      </c>
      <c r="J95" s="5">
        <f t="shared" si="7"/>
        <v>0</v>
      </c>
      <c r="O95" s="5">
        <f t="shared" si="8"/>
        <v>58.305112999999999</v>
      </c>
      <c r="P95" s="5">
        <f t="shared" si="9"/>
        <v>111.9499383</v>
      </c>
      <c r="Q95" s="5">
        <f t="shared" si="10"/>
        <v>3.6335143955350619</v>
      </c>
      <c r="R95" s="5">
        <f t="shared" si="11"/>
        <v>12.523718978115825</v>
      </c>
      <c r="U95" s="14"/>
      <c r="V95" s="14"/>
      <c r="W95" s="5"/>
      <c r="X95" s="5"/>
      <c r="Y95" s="5"/>
      <c r="Z95" s="5"/>
    </row>
    <row r="96" spans="1:26" x14ac:dyDescent="0.2">
      <c r="A96" s="3">
        <v>43916</v>
      </c>
      <c r="B96" s="2">
        <v>95</v>
      </c>
      <c r="C96" s="1">
        <v>63.687393</v>
      </c>
      <c r="D96" s="29">
        <v>135.627487</v>
      </c>
      <c r="G96" s="1">
        <v>63.687393</v>
      </c>
      <c r="H96" s="1">
        <v>135.627487</v>
      </c>
      <c r="I96" s="5">
        <f t="shared" si="6"/>
        <v>0</v>
      </c>
      <c r="J96" s="5">
        <f t="shared" si="7"/>
        <v>0</v>
      </c>
      <c r="O96" s="5">
        <f t="shared" si="8"/>
        <v>59.56166060000001</v>
      </c>
      <c r="P96" s="5">
        <f t="shared" si="9"/>
        <v>119.88325889999999</v>
      </c>
      <c r="Q96" s="5">
        <f t="shared" si="10"/>
        <v>6.4780990485824876</v>
      </c>
      <c r="R96" s="5">
        <f t="shared" si="11"/>
        <v>11.608434579341587</v>
      </c>
      <c r="U96" s="14"/>
      <c r="V96" s="14"/>
      <c r="W96" s="5"/>
      <c r="X96" s="5"/>
      <c r="Y96" s="5"/>
      <c r="Z96" s="5"/>
    </row>
    <row r="97" spans="1:26" x14ac:dyDescent="0.2">
      <c r="A97" s="3">
        <v>43917</v>
      </c>
      <c r="B97" s="2">
        <v>96</v>
      </c>
      <c r="C97" s="1">
        <v>61.050593999999997</v>
      </c>
      <c r="D97" s="29">
        <v>129.57659899999999</v>
      </c>
      <c r="G97" s="1">
        <v>61.050593999999997</v>
      </c>
      <c r="H97" s="1">
        <v>129.57659899999999</v>
      </c>
      <c r="I97" s="5">
        <f t="shared" si="6"/>
        <v>0</v>
      </c>
      <c r="J97" s="5">
        <f t="shared" si="7"/>
        <v>0</v>
      </c>
      <c r="O97" s="5">
        <f t="shared" si="8"/>
        <v>62.162483800000004</v>
      </c>
      <c r="P97" s="5">
        <f t="shared" si="9"/>
        <v>129.80064390000001</v>
      </c>
      <c r="Q97" s="5">
        <f t="shared" si="10"/>
        <v>1.821259593313715</v>
      </c>
      <c r="R97" s="5">
        <f t="shared" si="11"/>
        <v>0.17290537159415953</v>
      </c>
      <c r="U97" s="14"/>
      <c r="V97" s="14"/>
      <c r="W97" s="5"/>
      <c r="X97" s="5"/>
      <c r="Y97" s="5"/>
      <c r="Z97" s="5"/>
    </row>
    <row r="98" spans="1:26" x14ac:dyDescent="0.2">
      <c r="A98" s="3">
        <v>43920</v>
      </c>
      <c r="B98" s="2">
        <v>97</v>
      </c>
      <c r="C98" s="1">
        <v>62.792850000000001</v>
      </c>
      <c r="D98" s="29">
        <v>130.05038500000001</v>
      </c>
      <c r="G98" s="1">
        <v>62.792850000000001</v>
      </c>
      <c r="H98" s="1">
        <v>130.05038500000001</v>
      </c>
      <c r="I98" s="5">
        <f t="shared" si="6"/>
        <v>0</v>
      </c>
      <c r="J98" s="5">
        <f t="shared" si="7"/>
        <v>0</v>
      </c>
      <c r="O98" s="5">
        <f t="shared" si="8"/>
        <v>61.7322183</v>
      </c>
      <c r="P98" s="5">
        <f t="shared" si="9"/>
        <v>131.0720412</v>
      </c>
      <c r="Q98" s="5">
        <f t="shared" si="10"/>
        <v>1.6890962904216034</v>
      </c>
      <c r="R98" s="5">
        <f t="shared" si="11"/>
        <v>0.78558491003313469</v>
      </c>
      <c r="U98" s="14"/>
      <c r="V98" s="14"/>
      <c r="W98" s="5"/>
      <c r="X98" s="5"/>
      <c r="Y98" s="5"/>
      <c r="Z98" s="5"/>
    </row>
    <row r="99" spans="1:26" x14ac:dyDescent="0.2">
      <c r="A99" s="3">
        <v>43921</v>
      </c>
      <c r="B99" s="2">
        <v>98</v>
      </c>
      <c r="C99" s="1">
        <v>62.664707</v>
      </c>
      <c r="D99" s="29">
        <v>132.06407200000001</v>
      </c>
      <c r="G99" s="1">
        <v>62.664707</v>
      </c>
      <c r="H99" s="1">
        <v>132.06407200000001</v>
      </c>
      <c r="I99" s="5">
        <f t="shared" si="6"/>
        <v>0</v>
      </c>
      <c r="J99" s="5">
        <f t="shared" si="7"/>
        <v>0</v>
      </c>
      <c r="O99" s="5">
        <f t="shared" si="8"/>
        <v>62.449081800000002</v>
      </c>
      <c r="P99" s="5">
        <f t="shared" si="9"/>
        <v>131.02366960000001</v>
      </c>
      <c r="Q99" s="5">
        <f t="shared" si="10"/>
        <v>0.34409352620127637</v>
      </c>
      <c r="R99" s="5">
        <f t="shared" si="11"/>
        <v>0.78780124241512473</v>
      </c>
      <c r="U99" s="14"/>
      <c r="V99" s="14"/>
      <c r="W99" s="5"/>
      <c r="X99" s="5"/>
      <c r="Y99" s="5"/>
      <c r="Z99" s="5"/>
    </row>
    <row r="100" spans="1:26" x14ac:dyDescent="0.2">
      <c r="A100" s="3">
        <v>43922</v>
      </c>
      <c r="B100" s="2">
        <v>99</v>
      </c>
      <c r="C100" s="1">
        <v>59.367474000000001</v>
      </c>
      <c r="D100" s="29">
        <v>128.03671299999999</v>
      </c>
      <c r="G100" s="1">
        <v>59.367474000000001</v>
      </c>
      <c r="H100" s="1">
        <v>128.03671299999999</v>
      </c>
      <c r="I100" s="5">
        <f t="shared" si="6"/>
        <v>0</v>
      </c>
      <c r="J100" s="5">
        <f t="shared" si="7"/>
        <v>0</v>
      </c>
      <c r="O100" s="5">
        <f t="shared" si="8"/>
        <v>62.380327300000005</v>
      </c>
      <c r="P100" s="5">
        <f t="shared" si="9"/>
        <v>130.9624713</v>
      </c>
      <c r="Q100" s="5">
        <f t="shared" si="10"/>
        <v>5.0749225072301432</v>
      </c>
      <c r="R100" s="5">
        <f t="shared" si="11"/>
        <v>2.2850932607118808</v>
      </c>
      <c r="U100" s="14"/>
      <c r="V100" s="14"/>
      <c r="W100" s="5"/>
      <c r="X100" s="5"/>
      <c r="Y100" s="5"/>
      <c r="Z100" s="5"/>
    </row>
    <row r="101" spans="1:26" x14ac:dyDescent="0.2">
      <c r="A101" s="3">
        <v>43923</v>
      </c>
      <c r="B101" s="2">
        <v>100</v>
      </c>
      <c r="C101" s="1">
        <v>60.35812</v>
      </c>
      <c r="D101" s="29">
        <v>131.09671</v>
      </c>
      <c r="G101" s="1">
        <v>60.35812</v>
      </c>
      <c r="H101" s="1">
        <v>131.09671</v>
      </c>
      <c r="I101" s="5">
        <f t="shared" si="6"/>
        <v>0</v>
      </c>
      <c r="J101" s="5">
        <f t="shared" si="7"/>
        <v>0</v>
      </c>
      <c r="O101" s="5">
        <f t="shared" si="8"/>
        <v>61.041719100000002</v>
      </c>
      <c r="P101" s="5">
        <f t="shared" si="9"/>
        <v>129.64765510000001</v>
      </c>
      <c r="Q101" s="5">
        <f t="shared" si="10"/>
        <v>1.1325718892503647</v>
      </c>
      <c r="R101" s="5">
        <f t="shared" si="11"/>
        <v>1.1053327730344973</v>
      </c>
      <c r="U101" s="14"/>
      <c r="V101" s="14"/>
      <c r="W101" s="5"/>
      <c r="X101" s="5"/>
      <c r="Y101" s="5"/>
      <c r="Z101" s="5"/>
    </row>
    <row r="102" spans="1:26" x14ac:dyDescent="0.2">
      <c r="A102" s="3">
        <v>43924</v>
      </c>
      <c r="B102" s="2">
        <v>101</v>
      </c>
      <c r="C102" s="1">
        <v>59.490692000000003</v>
      </c>
      <c r="D102" s="29">
        <v>125.805862</v>
      </c>
      <c r="F102" s="5"/>
      <c r="G102" s="5">
        <f>_xlfn.FORECAST.LINEAR(B102,  C2:C101,B2:B101)</f>
        <v>70.206173074545447</v>
      </c>
      <c r="H102" s="5">
        <f>_xlfn.FORECAST.LINEAR(B102,  D2:D101,B2:B101)</f>
        <v>142.774353550303</v>
      </c>
      <c r="I102" s="5">
        <f t="shared" si="6"/>
        <v>18.012029637418646</v>
      </c>
      <c r="J102" s="5">
        <f t="shared" si="7"/>
        <v>13.487838547859557</v>
      </c>
      <c r="O102" s="5">
        <f t="shared" si="8"/>
        <v>60.522243599999996</v>
      </c>
      <c r="P102" s="5">
        <f t="shared" si="9"/>
        <v>130.37218329999999</v>
      </c>
      <c r="Q102" s="5">
        <f t="shared" si="10"/>
        <v>1.7339714253113629</v>
      </c>
      <c r="R102" s="5">
        <f t="shared" si="11"/>
        <v>3.6296570186848558</v>
      </c>
      <c r="U102" s="14"/>
      <c r="V102" s="14"/>
      <c r="W102" s="5"/>
      <c r="X102" s="5"/>
      <c r="Y102" s="5"/>
      <c r="Z102" s="5"/>
    </row>
    <row r="103" spans="1:26" x14ac:dyDescent="0.2">
      <c r="A103" s="3">
        <v>43927</v>
      </c>
      <c r="B103" s="2">
        <v>102</v>
      </c>
      <c r="C103" s="1">
        <v>64.680503999999999</v>
      </c>
      <c r="D103" s="29">
        <v>132.27136200000001</v>
      </c>
      <c r="F103" s="5"/>
      <c r="G103" s="5">
        <f t="shared" ref="G103:G166" si="12">_xlfn.FORECAST.LINEAR(B103,  C3:C102,B3:B102)</f>
        <v>69.65420227636362</v>
      </c>
      <c r="H103" s="5">
        <f t="shared" ref="H103:H166" si="13">_xlfn.FORECAST.LINEAR(B103,  D3:D102,B3:B102)</f>
        <v>141.44599184060601</v>
      </c>
      <c r="I103" s="5">
        <f t="shared" si="6"/>
        <v>7.6896405698440766</v>
      </c>
      <c r="J103" s="5">
        <f t="shared" si="7"/>
        <v>6.9362178644580688</v>
      </c>
      <c r="O103" s="5">
        <f t="shared" si="8"/>
        <v>59.726276800000008</v>
      </c>
      <c r="P103" s="5">
        <f t="shared" si="9"/>
        <v>127.83928659999999</v>
      </c>
      <c r="Q103" s="5">
        <f t="shared" si="10"/>
        <v>7.6595370994635283</v>
      </c>
      <c r="R103" s="5">
        <f t="shared" si="11"/>
        <v>3.3507445096089779</v>
      </c>
      <c r="U103" s="14"/>
      <c r="V103" s="14"/>
      <c r="W103" s="5"/>
      <c r="X103" s="5"/>
      <c r="Y103" s="5"/>
      <c r="Z103" s="5"/>
    </row>
    <row r="104" spans="1:26" x14ac:dyDescent="0.2">
      <c r="A104" s="3">
        <v>43928</v>
      </c>
      <c r="B104" s="2">
        <v>103</v>
      </c>
      <c r="C104" s="1">
        <v>63.931355000000003</v>
      </c>
      <c r="D104" s="29">
        <v>133.495361</v>
      </c>
      <c r="F104" s="5"/>
      <c r="G104" s="5">
        <f t="shared" si="12"/>
        <v>69.322965200606035</v>
      </c>
      <c r="H104" s="5">
        <f t="shared" si="13"/>
        <v>140.39964507454539</v>
      </c>
      <c r="I104" s="5">
        <f t="shared" si="6"/>
        <v>8.4334364579102559</v>
      </c>
      <c r="J104" s="5">
        <f t="shared" si="7"/>
        <v>5.1719280901044851</v>
      </c>
      <c r="O104" s="5">
        <f t="shared" si="8"/>
        <v>62.259083599999997</v>
      </c>
      <c r="P104" s="5">
        <f t="shared" si="9"/>
        <v>130.09678160000001</v>
      </c>
      <c r="Q104" s="5">
        <f t="shared" si="10"/>
        <v>2.6157296368894523</v>
      </c>
      <c r="R104" s="5">
        <f t="shared" si="11"/>
        <v>2.5458408251354805</v>
      </c>
      <c r="U104" s="14"/>
      <c r="V104" s="14"/>
      <c r="W104" s="5"/>
      <c r="X104" s="5"/>
      <c r="Y104" s="5"/>
      <c r="Z104" s="5"/>
    </row>
    <row r="105" spans="1:26" x14ac:dyDescent="0.2">
      <c r="A105" s="3">
        <v>43929</v>
      </c>
      <c r="B105" s="2">
        <v>104</v>
      </c>
      <c r="C105" s="1">
        <v>65.567656999999997</v>
      </c>
      <c r="D105" s="29">
        <v>137.453644</v>
      </c>
      <c r="F105" s="5"/>
      <c r="G105" s="5">
        <f t="shared" si="12"/>
        <v>68.960413101212097</v>
      </c>
      <c r="H105" s="5">
        <f t="shared" si="13"/>
        <v>139.45291341636351</v>
      </c>
      <c r="I105" s="5">
        <f t="shared" si="6"/>
        <v>5.174435470848227</v>
      </c>
      <c r="J105" s="5">
        <f t="shared" si="7"/>
        <v>1.4545044846999602</v>
      </c>
      <c r="O105" s="5">
        <f t="shared" si="8"/>
        <v>63.2679671</v>
      </c>
      <c r="P105" s="5">
        <f t="shared" si="9"/>
        <v>131.5902615</v>
      </c>
      <c r="Q105" s="5">
        <f t="shared" si="10"/>
        <v>3.5073540907523926</v>
      </c>
      <c r="R105" s="5">
        <f t="shared" si="11"/>
        <v>4.2657163021447442</v>
      </c>
      <c r="U105" s="14"/>
      <c r="V105" s="14"/>
      <c r="W105" s="5"/>
      <c r="X105" s="5"/>
      <c r="Y105" s="5"/>
      <c r="Z105" s="5"/>
    </row>
    <row r="106" spans="1:26" x14ac:dyDescent="0.2">
      <c r="A106" s="3">
        <v>43930</v>
      </c>
      <c r="B106" s="2">
        <v>105</v>
      </c>
      <c r="C106" s="1">
        <v>66.040801999999999</v>
      </c>
      <c r="D106" s="29">
        <v>141.579712</v>
      </c>
      <c r="F106" s="5"/>
      <c r="G106" s="5">
        <f t="shared" si="12"/>
        <v>68.676313751515139</v>
      </c>
      <c r="H106" s="5">
        <f t="shared" si="13"/>
        <v>138.69016359696963</v>
      </c>
      <c r="I106" s="5">
        <f t="shared" si="6"/>
        <v>3.9907325043011124</v>
      </c>
      <c r="J106" s="5">
        <f t="shared" si="7"/>
        <v>2.0409339461224323</v>
      </c>
      <c r="O106" s="5">
        <f t="shared" si="8"/>
        <v>64.899335800000003</v>
      </c>
      <c r="P106" s="5">
        <f t="shared" si="9"/>
        <v>135.22970269999999</v>
      </c>
      <c r="Q106" s="5">
        <f t="shared" si="10"/>
        <v>1.7284257087005035</v>
      </c>
      <c r="R106" s="5">
        <f t="shared" si="11"/>
        <v>4.4851124573554797</v>
      </c>
      <c r="U106" s="14"/>
      <c r="V106" s="14"/>
      <c r="W106" s="5"/>
      <c r="X106" s="5"/>
      <c r="Y106" s="5"/>
      <c r="Z106" s="5"/>
    </row>
    <row r="107" spans="1:26" x14ac:dyDescent="0.2">
      <c r="A107" s="3">
        <v>43934</v>
      </c>
      <c r="B107" s="2">
        <v>106</v>
      </c>
      <c r="C107" s="1">
        <v>67.337029000000001</v>
      </c>
      <c r="D107" s="29">
        <v>136.160538</v>
      </c>
      <c r="F107" s="5"/>
      <c r="G107" s="5">
        <f t="shared" si="12"/>
        <v>68.4015372321212</v>
      </c>
      <c r="H107" s="5">
        <f t="shared" si="13"/>
        <v>138.08855667999993</v>
      </c>
      <c r="I107" s="5">
        <f t="shared" si="6"/>
        <v>1.5808660523486993</v>
      </c>
      <c r="J107" s="5">
        <f t="shared" si="7"/>
        <v>1.4159893228388409</v>
      </c>
      <c r="O107" s="5">
        <f t="shared" si="8"/>
        <v>65.476969100000005</v>
      </c>
      <c r="P107" s="5">
        <f t="shared" si="9"/>
        <v>138.7250214</v>
      </c>
      <c r="Q107" s="5">
        <f t="shared" si="10"/>
        <v>2.7623135852934588</v>
      </c>
      <c r="R107" s="5">
        <f t="shared" si="11"/>
        <v>1.8834263125487947</v>
      </c>
      <c r="U107" s="14"/>
      <c r="V107" s="14"/>
      <c r="W107" s="5"/>
      <c r="X107" s="5"/>
      <c r="Y107" s="5"/>
      <c r="Z107" s="5"/>
    </row>
    <row r="108" spans="1:26" x14ac:dyDescent="0.2">
      <c r="A108" s="3">
        <v>43935</v>
      </c>
      <c r="B108" s="2">
        <v>107</v>
      </c>
      <c r="C108" s="1">
        <v>70.737755000000007</v>
      </c>
      <c r="D108" s="29">
        <v>138.77633700000001</v>
      </c>
      <c r="F108" s="5"/>
      <c r="G108" s="5">
        <f t="shared" si="12"/>
        <v>68.193523808484855</v>
      </c>
      <c r="H108" s="5">
        <f t="shared" si="13"/>
        <v>137.33375714484842</v>
      </c>
      <c r="I108" s="5">
        <f t="shared" si="6"/>
        <v>3.5967089873224731</v>
      </c>
      <c r="J108" s="5">
        <f t="shared" si="7"/>
        <v>1.0394998789682655</v>
      </c>
      <c r="O108" s="5">
        <f t="shared" si="8"/>
        <v>66.594286499999995</v>
      </c>
      <c r="P108" s="5">
        <f t="shared" si="9"/>
        <v>138.04491139999999</v>
      </c>
      <c r="Q108" s="5">
        <f t="shared" si="10"/>
        <v>5.857506362762023</v>
      </c>
      <c r="R108" s="5">
        <f t="shared" si="11"/>
        <v>0.52705354227646362</v>
      </c>
      <c r="U108" s="14"/>
      <c r="V108" s="14"/>
      <c r="W108" s="5"/>
      <c r="X108" s="5"/>
      <c r="Y108" s="5"/>
      <c r="Z108" s="5"/>
    </row>
    <row r="109" spans="1:26" x14ac:dyDescent="0.2">
      <c r="A109" s="3">
        <v>43936</v>
      </c>
      <c r="B109" s="2">
        <v>108</v>
      </c>
      <c r="C109" s="1">
        <v>70.092110000000005</v>
      </c>
      <c r="D109" s="29">
        <v>133.100525</v>
      </c>
      <c r="F109" s="5"/>
      <c r="G109" s="5">
        <f t="shared" si="12"/>
        <v>68.127114898181816</v>
      </c>
      <c r="H109" s="5">
        <f t="shared" si="13"/>
        <v>136.6697631224242</v>
      </c>
      <c r="I109" s="5">
        <f t="shared" si="6"/>
        <v>2.8034469240805984</v>
      </c>
      <c r="J109" s="5">
        <f t="shared" si="7"/>
        <v>2.681610851966358</v>
      </c>
      <c r="O109" s="5">
        <f t="shared" si="8"/>
        <v>68.778146599999999</v>
      </c>
      <c r="P109" s="5">
        <f t="shared" si="9"/>
        <v>138.55227230000003</v>
      </c>
      <c r="Q109" s="5">
        <f t="shared" si="10"/>
        <v>1.8746238342660901</v>
      </c>
      <c r="R109" s="5">
        <f t="shared" si="11"/>
        <v>4.0959622811405305</v>
      </c>
      <c r="U109" s="14"/>
      <c r="V109" s="14"/>
      <c r="W109" s="5"/>
      <c r="X109" s="5"/>
      <c r="Y109" s="5"/>
      <c r="Z109" s="5"/>
    </row>
    <row r="110" spans="1:26" x14ac:dyDescent="0.2">
      <c r="A110" s="3">
        <v>43937</v>
      </c>
      <c r="B110" s="2">
        <v>109</v>
      </c>
      <c r="C110" s="1">
        <v>70.649039999999999</v>
      </c>
      <c r="D110" s="29">
        <v>130.62290999999999</v>
      </c>
      <c r="F110" s="5"/>
      <c r="G110" s="5">
        <f t="shared" si="12"/>
        <v>68.027702952121203</v>
      </c>
      <c r="H110" s="5">
        <f t="shared" si="13"/>
        <v>135.80808863151509</v>
      </c>
      <c r="I110" s="5">
        <f t="shared" si="6"/>
        <v>3.7103647096673873</v>
      </c>
      <c r="J110" s="5">
        <f t="shared" si="7"/>
        <v>3.9695782550818235</v>
      </c>
      <c r="O110" s="5">
        <f t="shared" si="8"/>
        <v>69.734787299999994</v>
      </c>
      <c r="P110" s="5">
        <f t="shared" si="9"/>
        <v>135.41527120000001</v>
      </c>
      <c r="Q110" s="5">
        <f t="shared" si="10"/>
        <v>1.2940766074103849</v>
      </c>
      <c r="R110" s="5">
        <f t="shared" si="11"/>
        <v>3.6688519647893445</v>
      </c>
      <c r="U110" s="14"/>
      <c r="V110" s="14"/>
      <c r="W110" s="5"/>
      <c r="X110" s="5"/>
      <c r="Y110" s="5"/>
      <c r="Z110" s="5"/>
    </row>
    <row r="111" spans="1:26" x14ac:dyDescent="0.2">
      <c r="A111" s="3">
        <v>43938</v>
      </c>
      <c r="B111" s="2">
        <v>110</v>
      </c>
      <c r="C111" s="1">
        <v>69.690421999999998</v>
      </c>
      <c r="D111" s="29">
        <v>136.53564499999999</v>
      </c>
      <c r="F111" s="5"/>
      <c r="G111" s="5">
        <f t="shared" si="12"/>
        <v>67.932060292727272</v>
      </c>
      <c r="H111" s="5">
        <f t="shared" si="13"/>
        <v>134.81514894181814</v>
      </c>
      <c r="I111" s="5">
        <f t="shared" si="6"/>
        <v>2.5231038309292004</v>
      </c>
      <c r="J111" s="5">
        <f t="shared" si="7"/>
        <v>1.2601076137896821</v>
      </c>
      <c r="O111" s="5">
        <f t="shared" si="8"/>
        <v>70.499704000000008</v>
      </c>
      <c r="P111" s="5">
        <f t="shared" si="9"/>
        <v>132.99687990000001</v>
      </c>
      <c r="Q111" s="5">
        <f t="shared" si="10"/>
        <v>1.1612528332803183</v>
      </c>
      <c r="R111" s="5">
        <f t="shared" si="11"/>
        <v>2.5918250871411477</v>
      </c>
      <c r="U111" s="14"/>
      <c r="V111" s="14"/>
      <c r="W111" s="5"/>
      <c r="X111" s="5"/>
      <c r="Y111" s="5"/>
      <c r="Z111" s="5"/>
    </row>
    <row r="112" spans="1:26" x14ac:dyDescent="0.2">
      <c r="A112" s="3">
        <v>43941</v>
      </c>
      <c r="B112" s="2">
        <v>111</v>
      </c>
      <c r="C112" s="1">
        <v>68.243881000000002</v>
      </c>
      <c r="D112" s="29">
        <v>133.949432</v>
      </c>
      <c r="F112" s="5"/>
      <c r="G112" s="5">
        <f t="shared" si="12"/>
        <v>67.788492103636344</v>
      </c>
      <c r="H112" s="5">
        <f t="shared" si="13"/>
        <v>134.07104352545448</v>
      </c>
      <c r="I112" s="5">
        <f t="shared" si="6"/>
        <v>0.66729630509094007</v>
      </c>
      <c r="J112" s="5">
        <f t="shared" si="7"/>
        <v>9.0789131121125743E-2</v>
      </c>
      <c r="O112" s="5">
        <f t="shared" si="8"/>
        <v>70.058345000000003</v>
      </c>
      <c r="P112" s="5">
        <f t="shared" si="9"/>
        <v>134.07480049999998</v>
      </c>
      <c r="Q112" s="5">
        <f t="shared" si="10"/>
        <v>2.6587936873050948</v>
      </c>
      <c r="R112" s="5">
        <f t="shared" si="11"/>
        <v>9.3593901913655839E-2</v>
      </c>
      <c r="U112" s="14"/>
      <c r="V112" s="14"/>
      <c r="W112" s="5"/>
      <c r="X112" s="5"/>
      <c r="Y112" s="5"/>
      <c r="Z112" s="5"/>
    </row>
    <row r="113" spans="1:26" x14ac:dyDescent="0.2">
      <c r="A113" s="3">
        <v>43942</v>
      </c>
      <c r="B113" s="2">
        <v>112</v>
      </c>
      <c r="C113" s="1">
        <v>66.134438000000003</v>
      </c>
      <c r="D113" s="29">
        <v>130.29716500000001</v>
      </c>
      <c r="F113" s="5"/>
      <c r="G113" s="5">
        <f t="shared" si="12"/>
        <v>67.582699518181812</v>
      </c>
      <c r="H113" s="5">
        <f t="shared" si="13"/>
        <v>133.25103989272719</v>
      </c>
      <c r="I113" s="5">
        <f t="shared" si="6"/>
        <v>2.1898749909718882</v>
      </c>
      <c r="J113" s="5">
        <f t="shared" si="7"/>
        <v>2.2670292885706189</v>
      </c>
      <c r="O113" s="5">
        <f t="shared" si="8"/>
        <v>69.158875100000003</v>
      </c>
      <c r="P113" s="5">
        <f t="shared" si="9"/>
        <v>134.0599915</v>
      </c>
      <c r="Q113" s="5">
        <f t="shared" si="10"/>
        <v>4.5731651942063829</v>
      </c>
      <c r="R113" s="5">
        <f t="shared" si="11"/>
        <v>2.8878805613307001</v>
      </c>
      <c r="U113" s="14"/>
      <c r="V113" s="14"/>
      <c r="W113" s="5"/>
      <c r="X113" s="5"/>
      <c r="Y113" s="5"/>
      <c r="Z113" s="5"/>
    </row>
    <row r="114" spans="1:26" x14ac:dyDescent="0.2">
      <c r="A114" s="3">
        <v>43943</v>
      </c>
      <c r="B114" s="2">
        <v>113</v>
      </c>
      <c r="C114" s="1">
        <v>68.039351999999994</v>
      </c>
      <c r="D114" s="29">
        <v>131.313873</v>
      </c>
      <c r="F114" s="5"/>
      <c r="G114" s="5">
        <f t="shared" si="12"/>
        <v>67.313426691515147</v>
      </c>
      <c r="H114" s="5">
        <f t="shared" si="13"/>
        <v>132.30329331757571</v>
      </c>
      <c r="I114" s="5">
        <f t="shared" si="6"/>
        <v>1.066919785604141</v>
      </c>
      <c r="J114" s="5">
        <f t="shared" si="7"/>
        <v>0.75347737064743114</v>
      </c>
      <c r="O114" s="5">
        <f t="shared" si="8"/>
        <v>67.47846770000001</v>
      </c>
      <c r="P114" s="5">
        <f t="shared" si="9"/>
        <v>132.64054110000001</v>
      </c>
      <c r="Q114" s="5">
        <f t="shared" si="10"/>
        <v>0.82435279512947712</v>
      </c>
      <c r="R114" s="5">
        <f t="shared" si="11"/>
        <v>1.0103030774212305</v>
      </c>
      <c r="U114" s="14"/>
      <c r="V114" s="14"/>
      <c r="W114" s="5"/>
      <c r="X114" s="5"/>
      <c r="Y114" s="5"/>
      <c r="Z114" s="5"/>
    </row>
    <row r="115" spans="1:26" x14ac:dyDescent="0.2">
      <c r="A115" s="3">
        <v>43944</v>
      </c>
      <c r="B115" s="2">
        <v>114</v>
      </c>
      <c r="C115" s="1">
        <v>67.775672999999998</v>
      </c>
      <c r="D115" s="29">
        <v>132.94258099999999</v>
      </c>
      <c r="F115" s="5"/>
      <c r="G115" s="5">
        <f t="shared" si="12"/>
        <v>67.109420563030298</v>
      </c>
      <c r="H115" s="5">
        <f t="shared" si="13"/>
        <v>131.46293812848478</v>
      </c>
      <c r="I115" s="5">
        <f t="shared" si="6"/>
        <v>0.98302592579154413</v>
      </c>
      <c r="J115" s="5">
        <f t="shared" si="7"/>
        <v>1.1129939409820924</v>
      </c>
      <c r="O115" s="5">
        <f t="shared" si="8"/>
        <v>67.508783600000001</v>
      </c>
      <c r="P115" s="5">
        <f t="shared" si="9"/>
        <v>131.53597239999999</v>
      </c>
      <c r="Q115" s="5">
        <f t="shared" si="10"/>
        <v>0.3937834744923841</v>
      </c>
      <c r="R115" s="5">
        <f t="shared" si="11"/>
        <v>1.0580572375076713</v>
      </c>
      <c r="U115" s="14"/>
      <c r="V115" s="14"/>
      <c r="W115" s="5"/>
      <c r="X115" s="5"/>
      <c r="Y115" s="5"/>
      <c r="Z115" s="5"/>
    </row>
    <row r="116" spans="1:26" x14ac:dyDescent="0.2">
      <c r="A116" s="3">
        <v>43945</v>
      </c>
      <c r="B116" s="2">
        <v>115</v>
      </c>
      <c r="C116" s="1">
        <v>69.732322999999994</v>
      </c>
      <c r="D116" s="29">
        <v>133.771759</v>
      </c>
      <c r="F116" s="5"/>
      <c r="G116" s="5">
        <f t="shared" si="12"/>
        <v>66.910993918787881</v>
      </c>
      <c r="H116" s="5">
        <f t="shared" si="13"/>
        <v>130.73257799757567</v>
      </c>
      <c r="I116" s="5">
        <f t="shared" si="6"/>
        <v>4.0459416233876411</v>
      </c>
      <c r="J116" s="5">
        <f t="shared" si="7"/>
        <v>2.2719152571091845</v>
      </c>
      <c r="O116" s="5">
        <f t="shared" si="8"/>
        <v>67.526529699999998</v>
      </c>
      <c r="P116" s="5">
        <f t="shared" si="9"/>
        <v>131.92488539999999</v>
      </c>
      <c r="Q116" s="5">
        <f t="shared" si="10"/>
        <v>3.1632293391401811</v>
      </c>
      <c r="R116" s="5">
        <f t="shared" si="11"/>
        <v>1.3806154705643134</v>
      </c>
      <c r="U116" s="14"/>
      <c r="V116" s="14"/>
      <c r="W116" s="5"/>
      <c r="X116" s="5"/>
      <c r="Y116" s="5"/>
      <c r="Z116" s="5"/>
    </row>
    <row r="117" spans="1:26" x14ac:dyDescent="0.2">
      <c r="A117" s="3">
        <v>43948</v>
      </c>
      <c r="B117" s="2">
        <v>116</v>
      </c>
      <c r="C117" s="1">
        <v>69.781609000000003</v>
      </c>
      <c r="D117" s="29">
        <v>138.07551599999999</v>
      </c>
      <c r="F117" s="5"/>
      <c r="G117" s="5">
        <f t="shared" si="12"/>
        <v>66.786675815151497</v>
      </c>
      <c r="H117" s="5">
        <f t="shared" si="13"/>
        <v>130.04397202787868</v>
      </c>
      <c r="I117" s="5">
        <f t="shared" si="6"/>
        <v>4.291866048615339</v>
      </c>
      <c r="J117" s="5">
        <f t="shared" si="7"/>
        <v>5.8167763589029882</v>
      </c>
      <c r="O117" s="5">
        <f t="shared" si="8"/>
        <v>68.806733799999989</v>
      </c>
      <c r="P117" s="5">
        <f t="shared" si="9"/>
        <v>133.03142839999998</v>
      </c>
      <c r="Q117" s="5">
        <f t="shared" si="10"/>
        <v>1.397037434318853</v>
      </c>
      <c r="R117" s="5">
        <f t="shared" si="11"/>
        <v>3.6531368819943517</v>
      </c>
      <c r="U117" s="14"/>
      <c r="V117" s="14"/>
      <c r="W117" s="5"/>
      <c r="X117" s="5"/>
      <c r="Y117" s="5"/>
      <c r="Z117" s="5"/>
    </row>
    <row r="118" spans="1:26" x14ac:dyDescent="0.2">
      <c r="A118" s="3">
        <v>43949</v>
      </c>
      <c r="B118" s="2">
        <v>117</v>
      </c>
      <c r="C118" s="1">
        <v>68.650490000000005</v>
      </c>
      <c r="D118" s="29">
        <v>140.91835</v>
      </c>
      <c r="F118" s="5"/>
      <c r="G118" s="5">
        <f t="shared" si="12"/>
        <v>66.646232955151504</v>
      </c>
      <c r="H118" s="5">
        <f t="shared" si="13"/>
        <v>129.46710795454536</v>
      </c>
      <c r="I118" s="5">
        <f t="shared" si="6"/>
        <v>2.9195087243346709</v>
      </c>
      <c r="J118" s="5">
        <f t="shared" si="7"/>
        <v>8.1261539362720665</v>
      </c>
      <c r="O118" s="5">
        <f t="shared" si="8"/>
        <v>69.365635999999995</v>
      </c>
      <c r="P118" s="5">
        <f t="shared" si="9"/>
        <v>135.7578019</v>
      </c>
      <c r="Q118" s="5">
        <f t="shared" si="10"/>
        <v>1.0417201683483832</v>
      </c>
      <c r="R118" s="5">
        <f t="shared" si="11"/>
        <v>3.6620838237177766</v>
      </c>
      <c r="U118" s="14"/>
      <c r="V118" s="14"/>
      <c r="W118" s="5"/>
      <c r="X118" s="5"/>
      <c r="Y118" s="5"/>
      <c r="Z118" s="5"/>
    </row>
    <row r="119" spans="1:26" x14ac:dyDescent="0.2">
      <c r="A119" s="3">
        <v>43950</v>
      </c>
      <c r="B119" s="2">
        <v>118</v>
      </c>
      <c r="C119" s="1">
        <v>70.905333999999996</v>
      </c>
      <c r="D119" s="29">
        <v>144.274506</v>
      </c>
      <c r="F119" s="5"/>
      <c r="G119" s="5">
        <f t="shared" si="12"/>
        <v>66.433752475757544</v>
      </c>
      <c r="H119" s="5">
        <f t="shared" si="13"/>
        <v>128.98819054121202</v>
      </c>
      <c r="I119" s="5">
        <f t="shared" si="6"/>
        <v>6.3064106351187244</v>
      </c>
      <c r="J119" s="5">
        <f t="shared" si="7"/>
        <v>10.595299115969929</v>
      </c>
      <c r="O119" s="5">
        <f t="shared" si="8"/>
        <v>69.206192299999998</v>
      </c>
      <c r="P119" s="5">
        <f t="shared" si="9"/>
        <v>138.63618159999999</v>
      </c>
      <c r="Q119" s="5">
        <f t="shared" si="10"/>
        <v>2.3963524380267334</v>
      </c>
      <c r="R119" s="5">
        <f t="shared" si="11"/>
        <v>3.908053166371622</v>
      </c>
      <c r="U119" s="14"/>
      <c r="V119" s="14"/>
      <c r="W119" s="5"/>
      <c r="X119" s="5"/>
      <c r="Y119" s="5"/>
      <c r="Z119" s="5"/>
    </row>
    <row r="120" spans="1:26" x14ac:dyDescent="0.2">
      <c r="A120" s="3">
        <v>43951</v>
      </c>
      <c r="B120" s="2">
        <v>119</v>
      </c>
      <c r="C120" s="1">
        <v>72.401154000000005</v>
      </c>
      <c r="D120" s="29">
        <v>140.06944300000001</v>
      </c>
      <c r="F120" s="5"/>
      <c r="G120" s="5">
        <f t="shared" si="12"/>
        <v>66.320117661818159</v>
      </c>
      <c r="H120" s="5">
        <f t="shared" si="13"/>
        <v>128.67413761333319</v>
      </c>
      <c r="I120" s="5">
        <f t="shared" si="6"/>
        <v>8.3990875866175365</v>
      </c>
      <c r="J120" s="5">
        <f t="shared" si="7"/>
        <v>8.135468480921153</v>
      </c>
      <c r="O120" s="5">
        <f t="shared" si="8"/>
        <v>70.0041358</v>
      </c>
      <c r="P120" s="5">
        <f t="shared" si="9"/>
        <v>142.02786119999999</v>
      </c>
      <c r="Q120" s="5">
        <f t="shared" si="10"/>
        <v>3.3107458480565168</v>
      </c>
      <c r="R120" s="5">
        <f t="shared" si="11"/>
        <v>1.3981766172940251</v>
      </c>
      <c r="U120" s="14"/>
      <c r="V120" s="14"/>
      <c r="W120" s="5"/>
      <c r="X120" s="5"/>
      <c r="Y120" s="5"/>
      <c r="Z120" s="5"/>
    </row>
    <row r="121" spans="1:26" x14ac:dyDescent="0.2">
      <c r="A121" s="3">
        <v>43952</v>
      </c>
      <c r="B121" s="2">
        <v>120</v>
      </c>
      <c r="C121" s="1">
        <v>71.235541999999995</v>
      </c>
      <c r="D121" s="29">
        <v>135.47943100000001</v>
      </c>
      <c r="F121" s="5"/>
      <c r="G121" s="5">
        <f t="shared" si="12"/>
        <v>66.28179465454545</v>
      </c>
      <c r="H121" s="5">
        <f t="shared" si="13"/>
        <v>128.22369108606054</v>
      </c>
      <c r="I121" s="5">
        <f t="shared" si="6"/>
        <v>6.9540389619756739</v>
      </c>
      <c r="J121" s="5">
        <f t="shared" si="7"/>
        <v>5.3556025888088241</v>
      </c>
      <c r="O121" s="5">
        <f t="shared" si="8"/>
        <v>71.202275200000003</v>
      </c>
      <c r="P121" s="5">
        <f t="shared" si="9"/>
        <v>141.50074330000001</v>
      </c>
      <c r="Q121" s="5">
        <f t="shared" si="10"/>
        <v>4.669972188881881E-2</v>
      </c>
      <c r="R121" s="5">
        <f t="shared" si="11"/>
        <v>4.4444475855526768</v>
      </c>
      <c r="U121" s="14"/>
      <c r="V121" s="14"/>
      <c r="W121" s="5"/>
      <c r="X121" s="5"/>
      <c r="Y121" s="5"/>
      <c r="Z121" s="5"/>
    </row>
    <row r="122" spans="1:26" x14ac:dyDescent="0.2">
      <c r="A122" s="3">
        <v>43955</v>
      </c>
      <c r="B122" s="2">
        <v>121</v>
      </c>
      <c r="C122" s="1">
        <v>72.243446000000006</v>
      </c>
      <c r="D122" s="29">
        <v>133.45588699999999</v>
      </c>
      <c r="F122" s="5"/>
      <c r="G122" s="5">
        <f t="shared" si="12"/>
        <v>66.21852661090908</v>
      </c>
      <c r="H122" s="5">
        <f t="shared" si="13"/>
        <v>127.63762831939383</v>
      </c>
      <c r="I122" s="5">
        <f t="shared" si="6"/>
        <v>8.3397452954983962</v>
      </c>
      <c r="J122" s="5">
        <f t="shared" si="7"/>
        <v>4.3596867934392165</v>
      </c>
      <c r="O122" s="5">
        <f t="shared" si="8"/>
        <v>71.519183999999996</v>
      </c>
      <c r="P122" s="5">
        <f t="shared" si="9"/>
        <v>138.61544960000001</v>
      </c>
      <c r="Q122" s="5">
        <f t="shared" si="10"/>
        <v>1.0025296966039108</v>
      </c>
      <c r="R122" s="5">
        <f t="shared" si="11"/>
        <v>3.8661183976095526</v>
      </c>
      <c r="U122" s="14"/>
      <c r="V122" s="14"/>
      <c r="W122" s="5"/>
      <c r="X122" s="5"/>
      <c r="Y122" s="5"/>
      <c r="Z122" s="5"/>
    </row>
    <row r="123" spans="1:26" x14ac:dyDescent="0.2">
      <c r="A123" s="3">
        <v>43956</v>
      </c>
      <c r="B123" s="2">
        <v>122</v>
      </c>
      <c r="C123" s="1">
        <v>73.327736000000002</v>
      </c>
      <c r="D123" s="29">
        <v>133.13014200000001</v>
      </c>
      <c r="F123" s="5"/>
      <c r="G123" s="5">
        <f t="shared" si="12"/>
        <v>66.173537267272735</v>
      </c>
      <c r="H123" s="5">
        <f t="shared" si="13"/>
        <v>126.97329343878779</v>
      </c>
      <c r="I123" s="5">
        <f t="shared" si="6"/>
        <v>9.7564702293921446</v>
      </c>
      <c r="J123" s="5">
        <f t="shared" si="7"/>
        <v>4.6246841389324249</v>
      </c>
      <c r="O123" s="5">
        <f t="shared" si="8"/>
        <v>71.972616400000007</v>
      </c>
      <c r="P123" s="5">
        <f t="shared" si="9"/>
        <v>135.3856614</v>
      </c>
      <c r="Q123" s="5">
        <f t="shared" si="10"/>
        <v>1.8480314188344706</v>
      </c>
      <c r="R123" s="5">
        <f t="shared" si="11"/>
        <v>1.6942214333400147</v>
      </c>
      <c r="U123" s="14"/>
      <c r="V123" s="14"/>
      <c r="W123" s="5"/>
      <c r="X123" s="5"/>
      <c r="Y123" s="5"/>
      <c r="Z123" s="5"/>
    </row>
    <row r="124" spans="1:26" x14ac:dyDescent="0.2">
      <c r="A124" s="3">
        <v>43957</v>
      </c>
      <c r="B124" s="2">
        <v>123</v>
      </c>
      <c r="C124" s="1">
        <v>74.084282000000002</v>
      </c>
      <c r="D124" s="29">
        <v>131.323746</v>
      </c>
      <c r="F124" s="5"/>
      <c r="G124" s="5">
        <f t="shared" si="12"/>
        <v>66.175808865454542</v>
      </c>
      <c r="H124" s="5">
        <f t="shared" si="13"/>
        <v>126.30976760606052</v>
      </c>
      <c r="I124" s="5">
        <f t="shared" si="6"/>
        <v>10.674967646369927</v>
      </c>
      <c r="J124" s="5">
        <f t="shared" si="7"/>
        <v>3.8180287622464575</v>
      </c>
      <c r="O124" s="5">
        <f t="shared" si="8"/>
        <v>72.584010200000009</v>
      </c>
      <c r="P124" s="5">
        <f t="shared" si="9"/>
        <v>133.69772330000001</v>
      </c>
      <c r="Q124" s="5">
        <f t="shared" si="10"/>
        <v>2.0250878587174443</v>
      </c>
      <c r="R124" s="5">
        <f t="shared" si="11"/>
        <v>1.8077288931432149</v>
      </c>
      <c r="U124" s="14"/>
      <c r="V124" s="14"/>
      <c r="W124" s="5"/>
      <c r="X124" s="5"/>
      <c r="Y124" s="5"/>
      <c r="Z124" s="5"/>
    </row>
    <row r="125" spans="1:26" x14ac:dyDescent="0.2">
      <c r="A125" s="3">
        <v>43958</v>
      </c>
      <c r="B125" s="2">
        <v>124</v>
      </c>
      <c r="C125" s="1">
        <v>74.850669999999994</v>
      </c>
      <c r="D125" s="29">
        <v>131.076965</v>
      </c>
      <c r="F125" s="5"/>
      <c r="G125" s="5">
        <f t="shared" si="12"/>
        <v>66.215505184848496</v>
      </c>
      <c r="H125" s="5">
        <f t="shared" si="13"/>
        <v>125.63671299151507</v>
      </c>
      <c r="I125" s="5">
        <f t="shared" si="6"/>
        <v>11.536523073409361</v>
      </c>
      <c r="J125" s="5">
        <f t="shared" si="7"/>
        <v>4.1504256743241905</v>
      </c>
      <c r="O125" s="5">
        <f t="shared" si="8"/>
        <v>73.489151000000007</v>
      </c>
      <c r="P125" s="5">
        <f t="shared" si="9"/>
        <v>132.29209300000002</v>
      </c>
      <c r="Q125" s="5">
        <f t="shared" si="10"/>
        <v>1.8189803778643359</v>
      </c>
      <c r="R125" s="5">
        <f t="shared" si="11"/>
        <v>0.92703397580194291</v>
      </c>
      <c r="U125" s="14"/>
      <c r="V125" s="14"/>
      <c r="W125" s="5"/>
      <c r="X125" s="5"/>
      <c r="Y125" s="5"/>
      <c r="Z125" s="5"/>
    </row>
    <row r="126" spans="1:26" x14ac:dyDescent="0.2">
      <c r="A126" s="3">
        <v>43959</v>
      </c>
      <c r="B126" s="2">
        <v>125</v>
      </c>
      <c r="C126" s="1">
        <v>77.259674000000004</v>
      </c>
      <c r="D126" s="29">
        <v>135.14382900000001</v>
      </c>
      <c r="F126" s="5"/>
      <c r="G126" s="5">
        <f t="shared" si="12"/>
        <v>66.28479707999999</v>
      </c>
      <c r="H126" s="5">
        <f t="shared" si="13"/>
        <v>125.00684566545445</v>
      </c>
      <c r="I126" s="5">
        <f t="shared" si="6"/>
        <v>14.205181502577934</v>
      </c>
      <c r="J126" s="5">
        <f t="shared" si="7"/>
        <v>7.5008851011210878</v>
      </c>
      <c r="O126" s="5">
        <f t="shared" si="8"/>
        <v>74.316166800000005</v>
      </c>
      <c r="P126" s="5">
        <f t="shared" si="9"/>
        <v>131.56163469999998</v>
      </c>
      <c r="Q126" s="5">
        <f t="shared" si="10"/>
        <v>3.8098881960076594</v>
      </c>
      <c r="R126" s="5">
        <f t="shared" si="11"/>
        <v>2.6506532532832305</v>
      </c>
      <c r="U126" s="14"/>
      <c r="V126" s="14"/>
      <c r="W126" s="5"/>
      <c r="X126" s="5"/>
      <c r="Y126" s="5"/>
      <c r="Z126" s="5"/>
    </row>
    <row r="127" spans="1:26" x14ac:dyDescent="0.2">
      <c r="A127" s="3">
        <v>43962</v>
      </c>
      <c r="B127" s="2">
        <v>126</v>
      </c>
      <c r="C127" s="1">
        <v>78.475371999999993</v>
      </c>
      <c r="D127" s="29">
        <v>132.54776000000001</v>
      </c>
      <c r="F127" s="5"/>
      <c r="G127" s="5">
        <f t="shared" si="12"/>
        <v>66.464225664848499</v>
      </c>
      <c r="H127" s="5">
        <f t="shared" si="13"/>
        <v>124.55746840727265</v>
      </c>
      <c r="I127" s="5">
        <f t="shared" si="6"/>
        <v>15.305625228704232</v>
      </c>
      <c r="J127" s="5">
        <f t="shared" si="7"/>
        <v>6.0282358545533761</v>
      </c>
      <c r="O127" s="5">
        <f t="shared" si="8"/>
        <v>75.901894400000003</v>
      </c>
      <c r="P127" s="5">
        <f t="shared" si="9"/>
        <v>133.15975320000001</v>
      </c>
      <c r="Q127" s="5">
        <f t="shared" si="10"/>
        <v>3.2793442508306812</v>
      </c>
      <c r="R127" s="5">
        <f t="shared" si="11"/>
        <v>0.46171523381458918</v>
      </c>
      <c r="U127" s="14"/>
      <c r="V127" s="14"/>
      <c r="W127" s="5"/>
      <c r="X127" s="5"/>
      <c r="Y127" s="5"/>
      <c r="Z127" s="5"/>
    </row>
    <row r="128" spans="1:26" x14ac:dyDescent="0.2">
      <c r="A128" s="3">
        <v>43963</v>
      </c>
      <c r="B128" s="2">
        <v>127</v>
      </c>
      <c r="C128" s="1">
        <v>77.578536999999997</v>
      </c>
      <c r="D128" s="29">
        <v>125.944046</v>
      </c>
      <c r="F128" s="5"/>
      <c r="G128" s="5">
        <f t="shared" si="12"/>
        <v>66.710315251515141</v>
      </c>
      <c r="H128" s="5">
        <f t="shared" si="13"/>
        <v>124.01591599393929</v>
      </c>
      <c r="I128" s="5">
        <f t="shared" si="6"/>
        <v>14.009315164688987</v>
      </c>
      <c r="J128" s="5">
        <f t="shared" si="7"/>
        <v>1.5309417692208429</v>
      </c>
      <c r="O128" s="5">
        <f t="shared" si="8"/>
        <v>77.385722200000004</v>
      </c>
      <c r="P128" s="5">
        <f t="shared" si="9"/>
        <v>133.03242170000001</v>
      </c>
      <c r="Q128" s="5">
        <f t="shared" si="10"/>
        <v>0.24854142325472522</v>
      </c>
      <c r="R128" s="5">
        <f t="shared" si="11"/>
        <v>5.6281943649801551</v>
      </c>
      <c r="U128" s="14"/>
      <c r="V128" s="14"/>
      <c r="W128" s="5"/>
      <c r="X128" s="5"/>
      <c r="Y128" s="5"/>
      <c r="Z128" s="5"/>
    </row>
    <row r="129" spans="1:26" x14ac:dyDescent="0.2">
      <c r="A129" s="3">
        <v>43964</v>
      </c>
      <c r="B129" s="2">
        <v>128</v>
      </c>
      <c r="C129" s="1">
        <v>76.641852999999998</v>
      </c>
      <c r="D129" s="29">
        <v>121.383652</v>
      </c>
      <c r="F129" s="5"/>
      <c r="G129" s="5">
        <f t="shared" si="12"/>
        <v>66.917455442424256</v>
      </c>
      <c r="H129" s="5">
        <f t="shared" si="13"/>
        <v>123.24091419030296</v>
      </c>
      <c r="I129" s="5">
        <f t="shared" si="6"/>
        <v>12.688103401643671</v>
      </c>
      <c r="J129" s="5">
        <f t="shared" si="7"/>
        <v>1.5300760520065433</v>
      </c>
      <c r="O129" s="5">
        <f t="shared" si="8"/>
        <v>77.783814899999996</v>
      </c>
      <c r="P129" s="5">
        <f t="shared" si="9"/>
        <v>129.76511679999999</v>
      </c>
      <c r="Q129" s="5">
        <f t="shared" si="10"/>
        <v>1.4899977692345179</v>
      </c>
      <c r="R129" s="5">
        <f t="shared" si="11"/>
        <v>6.9049370832902524</v>
      </c>
      <c r="U129" s="14"/>
      <c r="V129" s="14"/>
      <c r="W129" s="5"/>
      <c r="X129" s="5"/>
      <c r="Y129" s="5"/>
      <c r="Z129" s="5"/>
    </row>
    <row r="130" spans="1:26" x14ac:dyDescent="0.2">
      <c r="A130" s="3">
        <v>43965</v>
      </c>
      <c r="B130" s="2">
        <v>129</v>
      </c>
      <c r="C130" s="1">
        <v>77.112685999999997</v>
      </c>
      <c r="D130" s="29">
        <v>126.335655</v>
      </c>
      <c r="F130" s="5"/>
      <c r="G130" s="5">
        <f t="shared" si="12"/>
        <v>67.078497284242431</v>
      </c>
      <c r="H130" s="5">
        <f t="shared" si="13"/>
        <v>122.27063196424234</v>
      </c>
      <c r="I130" s="5">
        <f t="shared" si="6"/>
        <v>13.012370903222806</v>
      </c>
      <c r="J130" s="5">
        <f t="shared" si="7"/>
        <v>3.2176372028606348</v>
      </c>
      <c r="O130" s="5">
        <f t="shared" si="8"/>
        <v>77.289561999999989</v>
      </c>
      <c r="P130" s="5">
        <f t="shared" si="9"/>
        <v>124.98459179999999</v>
      </c>
      <c r="Q130" s="5">
        <f t="shared" si="10"/>
        <v>0.229373413344716</v>
      </c>
      <c r="R130" s="5">
        <f t="shared" si="11"/>
        <v>1.0694235131008842</v>
      </c>
      <c r="U130" s="14"/>
      <c r="V130" s="14"/>
      <c r="W130" s="5"/>
      <c r="X130" s="5"/>
      <c r="Y130" s="5"/>
      <c r="Z130" s="5"/>
    </row>
    <row r="131" spans="1:26" x14ac:dyDescent="0.2">
      <c r="A131" s="3">
        <v>43966</v>
      </c>
      <c r="B131" s="2">
        <v>130</v>
      </c>
      <c r="C131" s="1">
        <v>76.656791999999996</v>
      </c>
      <c r="D131" s="29">
        <v>124.70488</v>
      </c>
      <c r="F131" s="5"/>
      <c r="G131" s="5">
        <f t="shared" si="12"/>
        <v>67.255021901212132</v>
      </c>
      <c r="H131" s="5">
        <f t="shared" si="13"/>
        <v>121.56640785393931</v>
      </c>
      <c r="I131" s="5">
        <f t="shared" si="6"/>
        <v>12.264758090565367</v>
      </c>
      <c r="J131" s="5">
        <f t="shared" si="7"/>
        <v>2.5167195911344389</v>
      </c>
      <c r="O131" s="5">
        <f t="shared" si="8"/>
        <v>77.064606299999994</v>
      </c>
      <c r="P131" s="5">
        <f t="shared" si="9"/>
        <v>124.7717323</v>
      </c>
      <c r="Q131" s="5">
        <f t="shared" si="10"/>
        <v>0.53200021728015745</v>
      </c>
      <c r="R131" s="5">
        <f t="shared" si="11"/>
        <v>5.3608407305306451E-2</v>
      </c>
      <c r="U131" s="14"/>
      <c r="V131" s="14"/>
      <c r="W131" s="5"/>
      <c r="X131" s="5"/>
      <c r="Y131" s="5"/>
      <c r="Z131" s="5"/>
    </row>
    <row r="132" spans="1:26" x14ac:dyDescent="0.2">
      <c r="A132" s="3">
        <v>43969</v>
      </c>
      <c r="B132" s="2">
        <v>131</v>
      </c>
      <c r="C132" s="1">
        <v>78.462913999999998</v>
      </c>
      <c r="D132" s="29">
        <v>135.27510100000001</v>
      </c>
      <c r="F132" s="5"/>
      <c r="G132" s="5">
        <f t="shared" si="12"/>
        <v>67.405360229090917</v>
      </c>
      <c r="H132" s="5">
        <f t="shared" si="13"/>
        <v>120.82358617151509</v>
      </c>
      <c r="I132" s="5">
        <f t="shared" si="6"/>
        <v>14.092713623800771</v>
      </c>
      <c r="J132" s="5">
        <f t="shared" si="7"/>
        <v>10.683056025576294</v>
      </c>
      <c r="O132" s="5">
        <f t="shared" si="8"/>
        <v>76.790572400000002</v>
      </c>
      <c r="P132" s="5">
        <f t="shared" si="9"/>
        <v>124.52986690000002</v>
      </c>
      <c r="Q132" s="5">
        <f t="shared" si="10"/>
        <v>2.1313783987171262</v>
      </c>
      <c r="R132" s="5">
        <f t="shared" si="11"/>
        <v>7.9432460375690201</v>
      </c>
      <c r="U132" s="14"/>
      <c r="V132" s="14"/>
      <c r="W132" s="5"/>
      <c r="X132" s="5"/>
      <c r="Y132" s="5"/>
      <c r="Z132" s="5"/>
    </row>
    <row r="133" spans="1:26" x14ac:dyDescent="0.2">
      <c r="A133" s="3">
        <v>43970</v>
      </c>
      <c r="B133" s="2">
        <v>132</v>
      </c>
      <c r="C133" s="1">
        <v>78.009521000000007</v>
      </c>
      <c r="D133" s="29">
        <v>131.208099</v>
      </c>
      <c r="F133" s="5"/>
      <c r="G133" s="5">
        <f t="shared" si="12"/>
        <v>67.646221294545455</v>
      </c>
      <c r="H133" s="5">
        <f t="shared" si="13"/>
        <v>120.53336704727266</v>
      </c>
      <c r="I133" s="5">
        <f t="shared" si="6"/>
        <v>13.284660093547492</v>
      </c>
      <c r="J133" s="5">
        <f t="shared" si="7"/>
        <v>8.1357264026265188</v>
      </c>
      <c r="O133" s="5">
        <f t="shared" si="8"/>
        <v>77.651031799999998</v>
      </c>
      <c r="P133" s="5">
        <f t="shared" si="9"/>
        <v>130.3161455</v>
      </c>
      <c r="Q133" s="5">
        <f t="shared" si="10"/>
        <v>0.45954544445928353</v>
      </c>
      <c r="R133" s="5">
        <f t="shared" si="11"/>
        <v>0.67980064248930216</v>
      </c>
      <c r="U133" s="14"/>
      <c r="V133" s="14"/>
      <c r="W133" s="5"/>
      <c r="X133" s="5"/>
      <c r="Y133" s="5"/>
      <c r="Z133" s="5"/>
    </row>
    <row r="134" spans="1:26" x14ac:dyDescent="0.2">
      <c r="A134" s="3">
        <v>43971</v>
      </c>
      <c r="B134" s="2">
        <v>133</v>
      </c>
      <c r="C134" s="1">
        <v>79.526664999999994</v>
      </c>
      <c r="D134" s="29">
        <v>135.26516699999999</v>
      </c>
      <c r="F134" s="5"/>
      <c r="G134" s="5">
        <f t="shared" si="12"/>
        <v>67.865076526060619</v>
      </c>
      <c r="H134" s="5">
        <f t="shared" si="13"/>
        <v>120.10103494484839</v>
      </c>
      <c r="I134" s="5">
        <f t="shared" ref="I134:I197" si="14">ABS(C134-G134)/C134*100</f>
        <v>14.663746397437105</v>
      </c>
      <c r="J134" s="5">
        <f t="shared" ref="J134:J197" si="15">ABS(D134-H134)/D134*100</f>
        <v>11.210670412399372</v>
      </c>
      <c r="O134" s="5">
        <f t="shared" ref="O134:O197" si="16">((C133*$E$11) + (C132*$E$10) + (C131*$E$9))/$E$12</f>
        <v>77.874993099999998</v>
      </c>
      <c r="P134" s="5">
        <f t="shared" ref="P134:P197" si="17">((D133*$E$11) + (D132*$E$10) + (D131*$E$9))/$E$12</f>
        <v>131.12755580000001</v>
      </c>
      <c r="Q134" s="5">
        <f t="shared" ref="Q134:Q197" si="18">ABS(C134-O134)/C134*100</f>
        <v>2.0768781137747907</v>
      </c>
      <c r="R134" s="5">
        <f t="shared" ref="R134:R197" si="19">ABS(D134-P134)/D134*100</f>
        <v>3.0588889155771946</v>
      </c>
      <c r="U134" s="14"/>
      <c r="V134" s="14"/>
      <c r="W134" s="5"/>
      <c r="X134" s="5"/>
      <c r="Y134" s="5"/>
      <c r="Z134" s="5"/>
    </row>
    <row r="135" spans="1:26" x14ac:dyDescent="0.2">
      <c r="A135" s="3">
        <v>43972</v>
      </c>
      <c r="B135" s="2">
        <v>134</v>
      </c>
      <c r="C135" s="1">
        <v>78.933753999999993</v>
      </c>
      <c r="D135" s="29">
        <v>136.91583299999999</v>
      </c>
      <c r="F135" s="5"/>
      <c r="G135" s="5">
        <f t="shared" si="12"/>
        <v>68.168266495151528</v>
      </c>
      <c r="H135" s="5">
        <f t="shared" si="13"/>
        <v>119.86790525515144</v>
      </c>
      <c r="I135" s="5">
        <f t="shared" si="14"/>
        <v>13.638636146519101</v>
      </c>
      <c r="J135" s="5">
        <f t="shared" si="15"/>
        <v>12.451392487856792</v>
      </c>
      <c r="O135" s="5">
        <f t="shared" si="16"/>
        <v>78.858771599999997</v>
      </c>
      <c r="P135" s="5">
        <f t="shared" si="17"/>
        <v>134.05003339999999</v>
      </c>
      <c r="Q135" s="5">
        <f t="shared" si="18"/>
        <v>9.4994088333865537E-2</v>
      </c>
      <c r="R135" s="5">
        <f t="shared" si="19"/>
        <v>2.0931104439908004</v>
      </c>
      <c r="U135" s="14"/>
      <c r="V135" s="14"/>
      <c r="W135" s="5"/>
      <c r="X135" s="5"/>
      <c r="Y135" s="5"/>
      <c r="Z135" s="5"/>
    </row>
    <row r="136" spans="1:26" x14ac:dyDescent="0.2">
      <c r="A136" s="3">
        <v>43973</v>
      </c>
      <c r="B136" s="2">
        <v>135</v>
      </c>
      <c r="C136" s="1">
        <v>79.441963000000001</v>
      </c>
      <c r="D136" s="29">
        <v>138.397446</v>
      </c>
      <c r="F136" s="5"/>
      <c r="G136" s="5">
        <f t="shared" si="12"/>
        <v>68.442180873333342</v>
      </c>
      <c r="H136" s="5">
        <f t="shared" si="13"/>
        <v>119.71597874909081</v>
      </c>
      <c r="I136" s="5">
        <f t="shared" si="14"/>
        <v>13.846312089073956</v>
      </c>
      <c r="J136" s="5">
        <f t="shared" si="15"/>
        <v>13.498419075529178</v>
      </c>
      <c r="O136" s="5">
        <f t="shared" si="16"/>
        <v>78.926780699999995</v>
      </c>
      <c r="P136" s="5">
        <f t="shared" si="17"/>
        <v>135.27908639999998</v>
      </c>
      <c r="Q136" s="5">
        <f t="shared" si="18"/>
        <v>0.6485014727040499</v>
      </c>
      <c r="R136" s="5">
        <f t="shared" si="19"/>
        <v>2.253191579850411</v>
      </c>
      <c r="U136" s="14"/>
      <c r="V136" s="14"/>
      <c r="W136" s="5"/>
      <c r="X136" s="5"/>
      <c r="Y136" s="5"/>
      <c r="Z136" s="5"/>
    </row>
    <row r="137" spans="1:26" x14ac:dyDescent="0.2">
      <c r="A137" s="3">
        <v>43977</v>
      </c>
      <c r="B137" s="2">
        <v>136</v>
      </c>
      <c r="C137" s="1">
        <v>78.903862000000004</v>
      </c>
      <c r="D137" s="29">
        <v>144.12506099999999</v>
      </c>
      <c r="F137" s="5"/>
      <c r="G137" s="5">
        <f t="shared" si="12"/>
        <v>68.740478038787899</v>
      </c>
      <c r="H137" s="5">
        <f t="shared" si="13"/>
        <v>119.64413227878779</v>
      </c>
      <c r="I137" s="5">
        <f t="shared" si="14"/>
        <v>12.880718007455839</v>
      </c>
      <c r="J137" s="5">
        <f t="shared" si="15"/>
        <v>16.985893051044187</v>
      </c>
      <c r="O137" s="5">
        <f t="shared" si="16"/>
        <v>79.306440699999996</v>
      </c>
      <c r="P137" s="5">
        <f t="shared" si="17"/>
        <v>137.32650630000001</v>
      </c>
      <c r="Q137" s="5">
        <f t="shared" si="18"/>
        <v>0.51021418951583419</v>
      </c>
      <c r="R137" s="5">
        <f t="shared" si="19"/>
        <v>4.7171218196396687</v>
      </c>
      <c r="U137" s="14"/>
      <c r="V137" s="14"/>
      <c r="W137" s="5"/>
      <c r="X137" s="5"/>
      <c r="Y137" s="5"/>
      <c r="Z137" s="5"/>
    </row>
    <row r="138" spans="1:26" x14ac:dyDescent="0.2">
      <c r="A138" s="3">
        <v>43978</v>
      </c>
      <c r="B138" s="2">
        <v>137</v>
      </c>
      <c r="C138" s="1">
        <v>79.247642999999997</v>
      </c>
      <c r="D138" s="29">
        <v>147.75453200000001</v>
      </c>
      <c r="F138" s="5"/>
      <c r="G138" s="5">
        <f t="shared" si="12"/>
        <v>69.023330790303021</v>
      </c>
      <c r="H138" s="5">
        <f t="shared" si="13"/>
        <v>119.83422085393934</v>
      </c>
      <c r="I138" s="5">
        <f t="shared" si="14"/>
        <v>12.901724042060122</v>
      </c>
      <c r="J138" s="5">
        <f t="shared" si="15"/>
        <v>18.896416081545752</v>
      </c>
      <c r="O138" s="5">
        <f t="shared" si="16"/>
        <v>79.071270700000014</v>
      </c>
      <c r="P138" s="5">
        <f t="shared" si="17"/>
        <v>140.96493090000001</v>
      </c>
      <c r="Q138" s="5">
        <f t="shared" si="18"/>
        <v>0.22255841728943637</v>
      </c>
      <c r="R138" s="5">
        <f t="shared" si="19"/>
        <v>4.5951897434861753</v>
      </c>
      <c r="U138" s="14"/>
      <c r="V138" s="14"/>
      <c r="W138" s="5"/>
      <c r="X138" s="5"/>
      <c r="Y138" s="5"/>
      <c r="Z138" s="5"/>
    </row>
    <row r="139" spans="1:26" x14ac:dyDescent="0.2">
      <c r="A139" s="3">
        <v>43979</v>
      </c>
      <c r="B139" s="2">
        <v>138</v>
      </c>
      <c r="C139" s="1">
        <v>79.282523999999995</v>
      </c>
      <c r="D139" s="29">
        <v>146.73033100000001</v>
      </c>
      <c r="F139" s="5"/>
      <c r="G139" s="5">
        <f t="shared" si="12"/>
        <v>69.349809380000011</v>
      </c>
      <c r="H139" s="5">
        <f t="shared" si="13"/>
        <v>120.26413327090906</v>
      </c>
      <c r="I139" s="5">
        <f t="shared" si="14"/>
        <v>12.528252279152952</v>
      </c>
      <c r="J139" s="5">
        <f t="shared" si="15"/>
        <v>18.037305272003341</v>
      </c>
      <c r="O139" s="5">
        <f t="shared" si="16"/>
        <v>79.183372700000007</v>
      </c>
      <c r="P139" s="5">
        <f t="shared" si="17"/>
        <v>144.7942735</v>
      </c>
      <c r="Q139" s="5">
        <f t="shared" si="18"/>
        <v>0.12506072586688638</v>
      </c>
      <c r="R139" s="5">
        <f t="shared" si="19"/>
        <v>1.3194664571430728</v>
      </c>
      <c r="U139" s="14"/>
      <c r="V139" s="14"/>
      <c r="W139" s="5"/>
      <c r="X139" s="5"/>
      <c r="Y139" s="5"/>
      <c r="Z139" s="5"/>
    </row>
    <row r="140" spans="1:26" x14ac:dyDescent="0.2">
      <c r="A140" s="3">
        <v>43980</v>
      </c>
      <c r="B140" s="2">
        <v>139</v>
      </c>
      <c r="C140" s="1">
        <v>79.205298999999997</v>
      </c>
      <c r="D140" s="29">
        <v>145.02995300000001</v>
      </c>
      <c r="F140" s="5"/>
      <c r="G140" s="5">
        <f t="shared" si="12"/>
        <v>69.659613032121229</v>
      </c>
      <c r="H140" s="5">
        <f t="shared" si="13"/>
        <v>120.6320582842424</v>
      </c>
      <c r="I140" s="5">
        <f t="shared" si="14"/>
        <v>12.051827451442067</v>
      </c>
      <c r="J140" s="5">
        <f t="shared" si="15"/>
        <v>16.822659189414203</v>
      </c>
      <c r="O140" s="5">
        <f t="shared" si="16"/>
        <v>79.196327299999993</v>
      </c>
      <c r="P140" s="5">
        <f t="shared" si="17"/>
        <v>146.51653730000001</v>
      </c>
      <c r="Q140" s="5">
        <f t="shared" si="18"/>
        <v>1.1327146179958969E-2</v>
      </c>
      <c r="R140" s="5">
        <f t="shared" si="19"/>
        <v>1.0250188111141456</v>
      </c>
      <c r="U140" s="14"/>
      <c r="V140" s="14"/>
      <c r="W140" s="5"/>
      <c r="X140" s="5"/>
      <c r="Y140" s="5"/>
      <c r="Z140" s="5"/>
    </row>
    <row r="141" spans="1:26" x14ac:dyDescent="0.2">
      <c r="A141" s="3">
        <v>43983</v>
      </c>
      <c r="B141" s="2">
        <v>140</v>
      </c>
      <c r="C141" s="1">
        <v>80.179359000000005</v>
      </c>
      <c r="D141" s="29">
        <v>145.358093</v>
      </c>
      <c r="F141" s="5"/>
      <c r="G141" s="5">
        <f t="shared" si="12"/>
        <v>69.974600556969705</v>
      </c>
      <c r="H141" s="5">
        <f t="shared" si="13"/>
        <v>120.92215482363633</v>
      </c>
      <c r="I141" s="5">
        <f t="shared" si="14"/>
        <v>12.727413352145032</v>
      </c>
      <c r="J141" s="5">
        <f t="shared" si="15"/>
        <v>16.810854952784542</v>
      </c>
      <c r="O141" s="5">
        <f t="shared" si="16"/>
        <v>79.236935299999999</v>
      </c>
      <c r="P141" s="5">
        <f t="shared" si="17"/>
        <v>146.08498220000001</v>
      </c>
      <c r="Q141" s="5">
        <f t="shared" si="18"/>
        <v>1.1753944054354515</v>
      </c>
      <c r="R141" s="5">
        <f t="shared" si="19"/>
        <v>0.50006792535453559</v>
      </c>
      <c r="U141" s="14"/>
      <c r="V141" s="14"/>
      <c r="W141" s="5"/>
      <c r="X141" s="5"/>
      <c r="Y141" s="5"/>
      <c r="Z141" s="5"/>
    </row>
    <row r="142" spans="1:26" x14ac:dyDescent="0.2">
      <c r="A142" s="3">
        <v>43984</v>
      </c>
      <c r="B142" s="2">
        <v>141</v>
      </c>
      <c r="C142" s="1">
        <v>80.550545</v>
      </c>
      <c r="D142" s="29">
        <v>147.51589999999999</v>
      </c>
      <c r="F142" s="5"/>
      <c r="G142" s="5">
        <f t="shared" si="12"/>
        <v>70.318074096363645</v>
      </c>
      <c r="H142" s="5">
        <f t="shared" si="13"/>
        <v>121.24512532121207</v>
      </c>
      <c r="I142" s="5">
        <f t="shared" si="14"/>
        <v>12.703167810517426</v>
      </c>
      <c r="J142" s="5">
        <f t="shared" si="15"/>
        <v>17.80877497191009</v>
      </c>
      <c r="O142" s="5">
        <f t="shared" si="16"/>
        <v>79.707774000000001</v>
      </c>
      <c r="P142" s="5">
        <f t="shared" si="17"/>
        <v>145.53409859999999</v>
      </c>
      <c r="Q142" s="5">
        <f t="shared" si="18"/>
        <v>1.0462635603520736</v>
      </c>
      <c r="R142" s="5">
        <f t="shared" si="19"/>
        <v>1.3434493502056355</v>
      </c>
      <c r="U142" s="14"/>
      <c r="V142" s="14"/>
      <c r="W142" s="5"/>
      <c r="X142" s="5"/>
      <c r="Y142" s="5"/>
      <c r="Z142" s="5"/>
    </row>
    <row r="143" spans="1:26" x14ac:dyDescent="0.2">
      <c r="A143" s="3">
        <v>43985</v>
      </c>
      <c r="B143" s="2">
        <v>142</v>
      </c>
      <c r="C143" s="1">
        <v>80.993979999999993</v>
      </c>
      <c r="D143" s="29">
        <v>152.48779300000001</v>
      </c>
      <c r="F143" s="5"/>
      <c r="G143" s="5">
        <f t="shared" si="12"/>
        <v>70.696577295151513</v>
      </c>
      <c r="H143" s="5">
        <f t="shared" si="13"/>
        <v>121.67502859454544</v>
      </c>
      <c r="I143" s="5">
        <f t="shared" si="14"/>
        <v>12.713787746754118</v>
      </c>
      <c r="J143" s="5">
        <f t="shared" si="15"/>
        <v>20.206708877644108</v>
      </c>
      <c r="O143" s="5">
        <f t="shared" si="16"/>
        <v>80.170139999999989</v>
      </c>
      <c r="P143" s="5">
        <f t="shared" si="17"/>
        <v>146.37136850000002</v>
      </c>
      <c r="Q143" s="5">
        <f t="shared" si="18"/>
        <v>1.0171620162387429</v>
      </c>
      <c r="R143" s="5">
        <f t="shared" si="19"/>
        <v>4.0110912353489132</v>
      </c>
      <c r="U143" s="14"/>
      <c r="V143" s="14"/>
      <c r="W143" s="5"/>
      <c r="X143" s="5"/>
      <c r="Y143" s="5"/>
      <c r="Z143" s="5"/>
    </row>
    <row r="144" spans="1:26" x14ac:dyDescent="0.2">
      <c r="A144" s="3">
        <v>43986</v>
      </c>
      <c r="B144" s="2">
        <v>143</v>
      </c>
      <c r="C144" s="1">
        <v>80.296447999999998</v>
      </c>
      <c r="D144" s="29">
        <v>155.03338600000001</v>
      </c>
      <c r="F144" s="5"/>
      <c r="G144" s="5">
        <f t="shared" si="12"/>
        <v>71.121798803030302</v>
      </c>
      <c r="H144" s="5">
        <f t="shared" si="13"/>
        <v>122.34667750545452</v>
      </c>
      <c r="I144" s="5">
        <f t="shared" si="14"/>
        <v>11.425971416531024</v>
      </c>
      <c r="J144" s="5">
        <f t="shared" si="15"/>
        <v>21.08365774488437</v>
      </c>
      <c r="O144" s="5">
        <f t="shared" si="16"/>
        <v>80.698025299999983</v>
      </c>
      <c r="P144" s="5">
        <f t="shared" si="17"/>
        <v>149.57028510000001</v>
      </c>
      <c r="Q144" s="5">
        <f t="shared" si="18"/>
        <v>0.50011838630767991</v>
      </c>
      <c r="R144" s="5">
        <f t="shared" si="19"/>
        <v>3.5238222172351965</v>
      </c>
      <c r="U144" s="14"/>
      <c r="V144" s="14"/>
      <c r="W144" s="5"/>
      <c r="X144" s="5"/>
      <c r="Y144" s="5"/>
      <c r="Z144" s="5"/>
    </row>
    <row r="145" spans="1:26" x14ac:dyDescent="0.2">
      <c r="A145" s="3">
        <v>43987</v>
      </c>
      <c r="B145" s="2">
        <v>144</v>
      </c>
      <c r="C145" s="1">
        <v>82.583374000000006</v>
      </c>
      <c r="D145" s="29">
        <v>160.46267700000001</v>
      </c>
      <c r="F145" s="5"/>
      <c r="G145" s="5">
        <f t="shared" si="12"/>
        <v>71.5197119230303</v>
      </c>
      <c r="H145" s="5">
        <f t="shared" si="13"/>
        <v>123.12639337333331</v>
      </c>
      <c r="I145" s="5">
        <f t="shared" si="14"/>
        <v>13.396960600047301</v>
      </c>
      <c r="J145" s="5">
        <f t="shared" si="15"/>
        <v>23.267892774010431</v>
      </c>
      <c r="O145" s="5">
        <f t="shared" si="16"/>
        <v>80.556526999999988</v>
      </c>
      <c r="P145" s="5">
        <f t="shared" si="17"/>
        <v>152.7662109</v>
      </c>
      <c r="Q145" s="5">
        <f t="shared" si="18"/>
        <v>2.4543039377393541</v>
      </c>
      <c r="R145" s="5">
        <f t="shared" si="19"/>
        <v>4.7964213509911771</v>
      </c>
      <c r="U145" s="14"/>
      <c r="V145" s="14"/>
      <c r="W145" s="5"/>
      <c r="X145" s="5"/>
      <c r="Y145" s="5"/>
      <c r="Z145" s="5"/>
    </row>
    <row r="146" spans="1:26" x14ac:dyDescent="0.2">
      <c r="A146" s="3">
        <v>43990</v>
      </c>
      <c r="B146" s="2">
        <v>145</v>
      </c>
      <c r="C146" s="1">
        <v>83.071640000000002</v>
      </c>
      <c r="D146" s="29">
        <v>162.00396699999999</v>
      </c>
      <c r="F146" s="5"/>
      <c r="G146" s="5">
        <f t="shared" si="12"/>
        <v>72.040263135757584</v>
      </c>
      <c r="H146" s="5">
        <f t="shared" si="13"/>
        <v>124.1880374442424</v>
      </c>
      <c r="I146" s="5">
        <f t="shared" si="14"/>
        <v>13.279353656966947</v>
      </c>
      <c r="J146" s="5">
        <f t="shared" si="15"/>
        <v>23.34259478705086</v>
      </c>
      <c r="O146" s="5">
        <f t="shared" si="16"/>
        <v>81.579417399999997</v>
      </c>
      <c r="P146" s="5">
        <f t="shared" si="17"/>
        <v>157.2389129</v>
      </c>
      <c r="Q146" s="5">
        <f t="shared" si="18"/>
        <v>1.7963081022596943</v>
      </c>
      <c r="R146" s="5">
        <f t="shared" si="19"/>
        <v>2.9413193937405167</v>
      </c>
      <c r="U146" s="14"/>
      <c r="V146" s="14"/>
      <c r="W146" s="5"/>
      <c r="X146" s="5"/>
      <c r="Y146" s="5"/>
      <c r="Z146" s="5"/>
    </row>
    <row r="147" spans="1:26" x14ac:dyDescent="0.2">
      <c r="A147" s="3">
        <v>43991</v>
      </c>
      <c r="B147" s="2">
        <v>146</v>
      </c>
      <c r="C147" s="1">
        <v>85.694878000000003</v>
      </c>
      <c r="D147" s="29">
        <v>157.21107499999999</v>
      </c>
      <c r="F147" s="5"/>
      <c r="G147" s="5">
        <f t="shared" si="12"/>
        <v>72.555838839393957</v>
      </c>
      <c r="H147" s="5">
        <f t="shared" si="13"/>
        <v>125.30535327818178</v>
      </c>
      <c r="I147" s="5">
        <f t="shared" si="14"/>
        <v>15.332350622642869</v>
      </c>
      <c r="J147" s="5">
        <f t="shared" si="15"/>
        <v>20.294830832890248</v>
      </c>
      <c r="O147" s="5">
        <f t="shared" si="16"/>
        <v>82.370121800000007</v>
      </c>
      <c r="P147" s="5">
        <f t="shared" si="17"/>
        <v>160.14746380000003</v>
      </c>
      <c r="Q147" s="5">
        <f t="shared" si="18"/>
        <v>3.8797607016839395</v>
      </c>
      <c r="R147" s="5">
        <f t="shared" si="19"/>
        <v>1.8678002170012715</v>
      </c>
      <c r="U147" s="14"/>
      <c r="V147" s="14"/>
      <c r="W147" s="5"/>
      <c r="X147" s="5"/>
      <c r="Y147" s="5"/>
      <c r="Z147" s="5"/>
    </row>
    <row r="148" spans="1:26" x14ac:dyDescent="0.2">
      <c r="A148" s="3">
        <v>43992</v>
      </c>
      <c r="B148" s="2">
        <v>147</v>
      </c>
      <c r="C148" s="1">
        <v>87.899590000000003</v>
      </c>
      <c r="D148" s="29">
        <v>153.25344799999999</v>
      </c>
      <c r="F148" s="5"/>
      <c r="G148" s="5">
        <f t="shared" si="12"/>
        <v>73.16579787575759</v>
      </c>
      <c r="H148" s="5">
        <f t="shared" si="13"/>
        <v>126.24580552787872</v>
      </c>
      <c r="I148" s="5">
        <f t="shared" si="14"/>
        <v>16.762071500267993</v>
      </c>
      <c r="J148" s="5">
        <f t="shared" si="15"/>
        <v>17.622861230581432</v>
      </c>
      <c r="O148" s="5">
        <f t="shared" si="16"/>
        <v>84.285605800000013</v>
      </c>
      <c r="P148" s="5">
        <f t="shared" si="17"/>
        <v>159.299263</v>
      </c>
      <c r="Q148" s="5">
        <f t="shared" si="18"/>
        <v>4.11149153255435</v>
      </c>
      <c r="R148" s="5">
        <f t="shared" si="19"/>
        <v>3.944978125386128</v>
      </c>
      <c r="U148" s="14"/>
      <c r="V148" s="14"/>
      <c r="W148" s="5"/>
      <c r="X148" s="5"/>
      <c r="Y148" s="5"/>
      <c r="Z148" s="5"/>
    </row>
    <row r="149" spans="1:26" x14ac:dyDescent="0.2">
      <c r="A149" s="3">
        <v>43993</v>
      </c>
      <c r="B149" s="2">
        <v>148</v>
      </c>
      <c r="C149" s="1">
        <v>83.679496999999998</v>
      </c>
      <c r="D149" s="29">
        <v>142.633499</v>
      </c>
      <c r="F149" s="5"/>
      <c r="G149" s="5">
        <f t="shared" si="12"/>
        <v>73.878155400000026</v>
      </c>
      <c r="H149" s="5">
        <f t="shared" si="13"/>
        <v>127.07116462181816</v>
      </c>
      <c r="I149" s="5">
        <f t="shared" si="14"/>
        <v>11.712954727727357</v>
      </c>
      <c r="J149" s="5">
        <f t="shared" si="15"/>
        <v>10.910714865223802</v>
      </c>
      <c r="O149" s="5">
        <f t="shared" si="16"/>
        <v>86.272586399999994</v>
      </c>
      <c r="P149" s="5">
        <f t="shared" si="17"/>
        <v>156.19083989999999</v>
      </c>
      <c r="Q149" s="5">
        <f t="shared" si="18"/>
        <v>3.098834831667304</v>
      </c>
      <c r="R149" s="5">
        <f t="shared" si="19"/>
        <v>9.5050188034719572</v>
      </c>
      <c r="U149" s="14"/>
      <c r="V149" s="14"/>
      <c r="W149" s="5"/>
      <c r="X149" s="5"/>
      <c r="Y149" s="5"/>
      <c r="Z149" s="5"/>
    </row>
    <row r="150" spans="1:26" x14ac:dyDescent="0.2">
      <c r="A150" s="3">
        <v>43994</v>
      </c>
      <c r="B150" s="2">
        <v>149</v>
      </c>
      <c r="C150" s="1">
        <v>84.401947000000007</v>
      </c>
      <c r="D150" s="29">
        <v>143.69747899999999</v>
      </c>
      <c r="F150" s="5"/>
      <c r="G150" s="5">
        <f t="shared" si="12"/>
        <v>74.433086884242414</v>
      </c>
      <c r="H150" s="5">
        <f t="shared" si="13"/>
        <v>127.50691731212117</v>
      </c>
      <c r="I150" s="5">
        <f t="shared" si="14"/>
        <v>11.811173166132757</v>
      </c>
      <c r="J150" s="5">
        <f t="shared" si="15"/>
        <v>11.267116027747997</v>
      </c>
      <c r="O150" s="5">
        <f t="shared" si="16"/>
        <v>85.348601099999996</v>
      </c>
      <c r="P150" s="5">
        <f t="shared" si="17"/>
        <v>148.73499889999999</v>
      </c>
      <c r="Q150" s="5">
        <f t="shared" si="18"/>
        <v>1.1216022066410261</v>
      </c>
      <c r="R150" s="5">
        <f t="shared" si="19"/>
        <v>3.5056425033037684</v>
      </c>
      <c r="U150" s="14"/>
      <c r="V150" s="14"/>
      <c r="W150" s="5"/>
      <c r="X150" s="5"/>
      <c r="Y150" s="5"/>
      <c r="Z150" s="5"/>
    </row>
    <row r="151" spans="1:26" x14ac:dyDescent="0.2">
      <c r="A151" s="3">
        <v>43997</v>
      </c>
      <c r="B151" s="2">
        <v>150</v>
      </c>
      <c r="C151" s="1">
        <v>85.445755000000005</v>
      </c>
      <c r="D151" s="29">
        <v>145.80557300000001</v>
      </c>
      <c r="F151" s="5"/>
      <c r="G151" s="5">
        <f t="shared" si="12"/>
        <v>75.0027492248485</v>
      </c>
      <c r="H151" s="5">
        <f t="shared" si="13"/>
        <v>127.96127988484845</v>
      </c>
      <c r="I151" s="5">
        <f t="shared" si="14"/>
        <v>12.221795892787775</v>
      </c>
      <c r="J151" s="5">
        <f t="shared" si="15"/>
        <v>12.238416370512502</v>
      </c>
      <c r="O151" s="5">
        <f t="shared" si="16"/>
        <v>84.884740600000001</v>
      </c>
      <c r="P151" s="5">
        <f t="shared" si="17"/>
        <v>145.28947879999998</v>
      </c>
      <c r="Q151" s="5">
        <f t="shared" si="18"/>
        <v>0.65657375255213646</v>
      </c>
      <c r="R151" s="5">
        <f t="shared" si="19"/>
        <v>0.35396054442996233</v>
      </c>
      <c r="U151" s="14"/>
      <c r="V151" s="14"/>
      <c r="W151" s="5"/>
      <c r="X151" s="5"/>
      <c r="Y151" s="5"/>
      <c r="Z151" s="5"/>
    </row>
    <row r="152" spans="1:26" x14ac:dyDescent="0.2">
      <c r="A152" s="3">
        <v>43998</v>
      </c>
      <c r="B152" s="2">
        <v>151</v>
      </c>
      <c r="C152" s="1">
        <v>87.710257999999996</v>
      </c>
      <c r="D152" s="29">
        <v>148.27162200000001</v>
      </c>
      <c r="F152" s="5"/>
      <c r="G152" s="5">
        <f t="shared" si="12"/>
        <v>75.615904022424246</v>
      </c>
      <c r="H152" s="5">
        <f t="shared" si="13"/>
        <v>128.50273112666667</v>
      </c>
      <c r="I152" s="5">
        <f t="shared" si="14"/>
        <v>13.788984610643547</v>
      </c>
      <c r="J152" s="5">
        <f t="shared" si="15"/>
        <v>13.332889063109684</v>
      </c>
      <c r="O152" s="5">
        <f t="shared" si="16"/>
        <v>84.779360999999994</v>
      </c>
      <c r="P152" s="5">
        <f t="shared" si="17"/>
        <v>144.53872999999999</v>
      </c>
      <c r="Q152" s="5">
        <f t="shared" si="18"/>
        <v>3.3415669578808012</v>
      </c>
      <c r="R152" s="5">
        <f t="shared" si="19"/>
        <v>2.5176038068835727</v>
      </c>
      <c r="U152" s="14"/>
      <c r="V152" s="14"/>
      <c r="W152" s="5"/>
      <c r="X152" s="5"/>
      <c r="Y152" s="5"/>
      <c r="Z152" s="5"/>
    </row>
    <row r="153" spans="1:26" x14ac:dyDescent="0.2">
      <c r="A153" s="3">
        <v>43999</v>
      </c>
      <c r="B153" s="2">
        <v>152</v>
      </c>
      <c r="C153" s="1">
        <v>87.588195999999996</v>
      </c>
      <c r="D153" s="29">
        <v>147.50595100000001</v>
      </c>
      <c r="F153" s="5"/>
      <c r="G153" s="5">
        <f t="shared" si="12"/>
        <v>76.322941152727296</v>
      </c>
      <c r="H153" s="5">
        <f t="shared" si="13"/>
        <v>129.15208279272727</v>
      </c>
      <c r="I153" s="5">
        <f t="shared" si="14"/>
        <v>12.861613050316393</v>
      </c>
      <c r="J153" s="5">
        <f t="shared" si="15"/>
        <v>12.442798465312588</v>
      </c>
      <c r="O153" s="5">
        <f t="shared" si="16"/>
        <v>86.369244899999998</v>
      </c>
      <c r="P153" s="5">
        <f t="shared" si="17"/>
        <v>146.6169787</v>
      </c>
      <c r="Q153" s="5">
        <f t="shared" si="18"/>
        <v>1.3916842173573232</v>
      </c>
      <c r="R153" s="5">
        <f t="shared" si="19"/>
        <v>0.60266876961459404</v>
      </c>
      <c r="U153" s="14"/>
      <c r="V153" s="14"/>
      <c r="W153" s="5"/>
      <c r="X153" s="5"/>
      <c r="Y153" s="5"/>
      <c r="Z153" s="5"/>
    </row>
    <row r="154" spans="1:26" x14ac:dyDescent="0.2">
      <c r="A154" s="3">
        <v>44000</v>
      </c>
      <c r="B154" s="2">
        <v>153</v>
      </c>
      <c r="C154" s="1">
        <v>87.623076999999995</v>
      </c>
      <c r="D154" s="29">
        <v>147.39656099999999</v>
      </c>
      <c r="F154" s="5"/>
      <c r="G154" s="5">
        <f t="shared" si="12"/>
        <v>77.014841990303026</v>
      </c>
      <c r="H154" s="5">
        <f t="shared" si="13"/>
        <v>129.73823462181818</v>
      </c>
      <c r="I154" s="5">
        <f t="shared" si="14"/>
        <v>12.106667983934152</v>
      </c>
      <c r="J154" s="5">
        <f t="shared" si="15"/>
        <v>11.980148151612447</v>
      </c>
      <c r="O154" s="5">
        <f t="shared" si="16"/>
        <v>87.19632639999999</v>
      </c>
      <c r="P154" s="5">
        <f t="shared" si="17"/>
        <v>147.39557669999999</v>
      </c>
      <c r="Q154" s="5">
        <f t="shared" si="18"/>
        <v>0.48702991792904676</v>
      </c>
      <c r="R154" s="5">
        <f t="shared" si="19"/>
        <v>6.6779034281467316E-4</v>
      </c>
      <c r="U154" s="14"/>
      <c r="V154" s="14"/>
      <c r="W154" s="5"/>
      <c r="X154" s="5"/>
      <c r="Y154" s="5"/>
      <c r="Z154" s="5"/>
    </row>
    <row r="155" spans="1:26" x14ac:dyDescent="0.2">
      <c r="A155" s="3">
        <v>44001</v>
      </c>
      <c r="B155" s="2">
        <v>154</v>
      </c>
      <c r="C155" s="1">
        <v>87.122337000000002</v>
      </c>
      <c r="D155" s="29">
        <v>144.55264299999999</v>
      </c>
      <c r="F155" s="5"/>
      <c r="G155" s="5">
        <f t="shared" si="12"/>
        <v>77.655064730909089</v>
      </c>
      <c r="H155" s="5">
        <f t="shared" si="13"/>
        <v>130.26338079878786</v>
      </c>
      <c r="I155" s="5">
        <f t="shared" si="14"/>
        <v>10.866641776483696</v>
      </c>
      <c r="J155" s="5">
        <f t="shared" si="15"/>
        <v>9.8851614917979234</v>
      </c>
      <c r="O155" s="5">
        <f t="shared" si="16"/>
        <v>87.630048899999991</v>
      </c>
      <c r="P155" s="5">
        <f t="shared" si="17"/>
        <v>147.60439020000001</v>
      </c>
      <c r="Q155" s="5">
        <f t="shared" si="18"/>
        <v>0.58275743911689337</v>
      </c>
      <c r="R155" s="5">
        <f t="shared" si="19"/>
        <v>2.1111666564270446</v>
      </c>
      <c r="U155" s="14"/>
      <c r="V155" s="14"/>
      <c r="W155" s="5"/>
      <c r="X155" s="5"/>
      <c r="Y155" s="5"/>
      <c r="Z155" s="5"/>
    </row>
    <row r="156" spans="1:26" x14ac:dyDescent="0.2">
      <c r="A156" s="3">
        <v>44004</v>
      </c>
      <c r="B156" s="2">
        <v>155</v>
      </c>
      <c r="C156" s="1">
        <v>89.401786999999999</v>
      </c>
      <c r="D156" s="29">
        <v>144.12506099999999</v>
      </c>
      <c r="F156" s="5"/>
      <c r="G156" s="5">
        <f t="shared" si="12"/>
        <v>78.312462075151529</v>
      </c>
      <c r="H156" s="5">
        <f t="shared" si="13"/>
        <v>130.7275426387879</v>
      </c>
      <c r="I156" s="5">
        <f t="shared" si="14"/>
        <v>12.403918642977986</v>
      </c>
      <c r="J156" s="5">
        <f t="shared" si="15"/>
        <v>9.2957590222370108</v>
      </c>
      <c r="O156" s="5">
        <f t="shared" si="16"/>
        <v>87.365730800000009</v>
      </c>
      <c r="P156" s="5">
        <f t="shared" si="17"/>
        <v>145.99647999999999</v>
      </c>
      <c r="Q156" s="5">
        <f t="shared" si="18"/>
        <v>2.2774222622641651</v>
      </c>
      <c r="R156" s="5">
        <f t="shared" si="19"/>
        <v>1.2984688346463238</v>
      </c>
      <c r="U156" s="14"/>
      <c r="V156" s="14"/>
      <c r="W156" s="5"/>
      <c r="X156" s="5"/>
      <c r="Y156" s="5"/>
      <c r="Z156" s="5"/>
    </row>
    <row r="157" spans="1:26" x14ac:dyDescent="0.2">
      <c r="A157" s="3">
        <v>44005</v>
      </c>
      <c r="B157" s="2">
        <v>156</v>
      </c>
      <c r="C157" s="1">
        <v>91.310051000000001</v>
      </c>
      <c r="D157" s="29">
        <v>144.04551699999999</v>
      </c>
      <c r="F157" s="5"/>
      <c r="G157" s="5">
        <f t="shared" si="12"/>
        <v>79.089259763030299</v>
      </c>
      <c r="H157" s="5">
        <f t="shared" si="13"/>
        <v>131.19564421454541</v>
      </c>
      <c r="I157" s="5">
        <f t="shared" si="14"/>
        <v>13.38384011741457</v>
      </c>
      <c r="J157" s="5">
        <f t="shared" si="15"/>
        <v>8.9207030201811701</v>
      </c>
      <c r="O157" s="5">
        <f t="shared" si="16"/>
        <v>88.362210000000005</v>
      </c>
      <c r="P157" s="5">
        <f t="shared" si="17"/>
        <v>144.90763559999999</v>
      </c>
      <c r="Q157" s="5">
        <f t="shared" si="18"/>
        <v>3.2283861061472816</v>
      </c>
      <c r="R157" s="5">
        <f t="shared" si="19"/>
        <v>0.59850429083468271</v>
      </c>
      <c r="U157" s="14"/>
      <c r="V157" s="14"/>
      <c r="W157" s="5"/>
      <c r="X157" s="5"/>
      <c r="Y157" s="5"/>
      <c r="Z157" s="5"/>
    </row>
    <row r="158" spans="1:26" x14ac:dyDescent="0.2">
      <c r="A158" s="3">
        <v>44006</v>
      </c>
      <c r="B158" s="2">
        <v>157</v>
      </c>
      <c r="C158" s="1">
        <v>89.698241999999993</v>
      </c>
      <c r="D158" s="29">
        <v>137.57212799999999</v>
      </c>
      <c r="F158" s="5"/>
      <c r="G158" s="5">
        <f t="shared" si="12"/>
        <v>79.934149811515169</v>
      </c>
      <c r="H158" s="5">
        <f t="shared" si="13"/>
        <v>131.73175874606062</v>
      </c>
      <c r="I158" s="5">
        <f t="shared" si="14"/>
        <v>10.885488913467027</v>
      </c>
      <c r="J158" s="5">
        <f t="shared" si="15"/>
        <v>4.2453143226361751</v>
      </c>
      <c r="O158" s="5">
        <f t="shared" si="16"/>
        <v>89.900028999999989</v>
      </c>
      <c r="P158" s="5">
        <f t="shared" si="17"/>
        <v>144.17080539999998</v>
      </c>
      <c r="Q158" s="5">
        <f t="shared" si="18"/>
        <v>0.22496204552146737</v>
      </c>
      <c r="R158" s="5">
        <f t="shared" si="19"/>
        <v>4.796522010621211</v>
      </c>
      <c r="U158" s="14"/>
      <c r="V158" s="14"/>
      <c r="W158" s="5"/>
      <c r="X158" s="5"/>
      <c r="Y158" s="5"/>
      <c r="Z158" s="5"/>
    </row>
    <row r="159" spans="1:26" x14ac:dyDescent="0.2">
      <c r="A159" s="3">
        <v>44007</v>
      </c>
      <c r="B159" s="2">
        <v>158</v>
      </c>
      <c r="C159" s="1">
        <v>90.889037999999999</v>
      </c>
      <c r="D159" s="29">
        <v>141.65901199999999</v>
      </c>
      <c r="F159" s="5"/>
      <c r="G159" s="5">
        <f t="shared" si="12"/>
        <v>80.634737595757599</v>
      </c>
      <c r="H159" s="5">
        <f t="shared" si="13"/>
        <v>131.92417237636366</v>
      </c>
      <c r="I159" s="5">
        <f t="shared" si="14"/>
        <v>11.282219099119963</v>
      </c>
      <c r="J159" s="5">
        <f t="shared" si="15"/>
        <v>6.8720228146419187</v>
      </c>
      <c r="O159" s="5">
        <f t="shared" si="16"/>
        <v>90.122493700000007</v>
      </c>
      <c r="P159" s="5">
        <f t="shared" si="17"/>
        <v>140.8247313</v>
      </c>
      <c r="Q159" s="5">
        <f t="shared" si="18"/>
        <v>0.84338476549833497</v>
      </c>
      <c r="R159" s="5">
        <f t="shared" si="19"/>
        <v>0.58893584546530209</v>
      </c>
      <c r="U159" s="14"/>
      <c r="V159" s="14"/>
      <c r="W159" s="5"/>
      <c r="X159" s="5"/>
      <c r="Y159" s="5"/>
      <c r="Z159" s="5"/>
    </row>
    <row r="160" spans="1:26" x14ac:dyDescent="0.2">
      <c r="A160" s="3">
        <v>44008</v>
      </c>
      <c r="B160" s="2">
        <v>159</v>
      </c>
      <c r="C160" s="1">
        <v>88.096405000000004</v>
      </c>
      <c r="D160" s="29">
        <v>137.432907</v>
      </c>
      <c r="F160" s="5"/>
      <c r="G160" s="5">
        <f t="shared" si="12"/>
        <v>81.37040481696971</v>
      </c>
      <c r="H160" s="5">
        <f t="shared" si="13"/>
        <v>132.26131600303032</v>
      </c>
      <c r="I160" s="5">
        <f t="shared" si="14"/>
        <v>7.6348179962965501</v>
      </c>
      <c r="J160" s="5">
        <f t="shared" si="15"/>
        <v>3.7629932378347233</v>
      </c>
      <c r="O160" s="5">
        <f t="shared" si="16"/>
        <v>90.616001800000006</v>
      </c>
      <c r="P160" s="5">
        <f t="shared" si="17"/>
        <v>140.91024779999998</v>
      </c>
      <c r="Q160" s="5">
        <f t="shared" si="18"/>
        <v>2.86004497005298</v>
      </c>
      <c r="R160" s="5">
        <f t="shared" si="19"/>
        <v>2.5302097408155522</v>
      </c>
      <c r="U160" s="14"/>
      <c r="V160" s="14"/>
      <c r="W160" s="5"/>
      <c r="X160" s="5"/>
      <c r="Y160" s="5"/>
      <c r="Z160" s="5"/>
    </row>
    <row r="161" spans="1:26" x14ac:dyDescent="0.2">
      <c r="A161" s="3">
        <v>44011</v>
      </c>
      <c r="B161" s="2">
        <v>160</v>
      </c>
      <c r="C161" s="1">
        <v>90.126732000000004</v>
      </c>
      <c r="D161" s="29">
        <v>142.434631</v>
      </c>
      <c r="F161" s="5"/>
      <c r="G161" s="5">
        <f t="shared" si="12"/>
        <v>82.036894072121243</v>
      </c>
      <c r="H161" s="5">
        <f t="shared" si="13"/>
        <v>132.52419799575759</v>
      </c>
      <c r="I161" s="5">
        <f t="shared" si="14"/>
        <v>8.9760693063615804</v>
      </c>
      <c r="J161" s="5">
        <f t="shared" si="15"/>
        <v>6.957881615351261</v>
      </c>
      <c r="O161" s="5">
        <f t="shared" si="16"/>
        <v>89.254562299999989</v>
      </c>
      <c r="P161" s="5">
        <f t="shared" si="17"/>
        <v>138.7285827</v>
      </c>
      <c r="Q161" s="5">
        <f t="shared" si="18"/>
        <v>0.96771477301541875</v>
      </c>
      <c r="R161" s="5">
        <f t="shared" si="19"/>
        <v>2.6019292316627634</v>
      </c>
      <c r="U161" s="14"/>
      <c r="V161" s="14"/>
      <c r="W161" s="5"/>
      <c r="X161" s="5"/>
      <c r="Y161" s="5"/>
      <c r="Z161" s="5"/>
    </row>
    <row r="162" spans="1:26" x14ac:dyDescent="0.2">
      <c r="A162" s="3">
        <v>44012</v>
      </c>
      <c r="B162" s="2">
        <v>161</v>
      </c>
      <c r="C162" s="1">
        <v>90.879065999999995</v>
      </c>
      <c r="D162" s="29">
        <v>143.77702300000001</v>
      </c>
      <c r="F162" s="5"/>
      <c r="G162" s="5">
        <f t="shared" si="12"/>
        <v>82.791884163636382</v>
      </c>
      <c r="H162" s="5">
        <f t="shared" si="13"/>
        <v>133.04229950303036</v>
      </c>
      <c r="I162" s="5">
        <f t="shared" si="14"/>
        <v>8.8988390751766886</v>
      </c>
      <c r="J162" s="5">
        <f t="shared" si="15"/>
        <v>7.4662301896247012</v>
      </c>
      <c r="O162" s="5">
        <f t="shared" si="16"/>
        <v>89.670095099999998</v>
      </c>
      <c r="P162" s="5">
        <f t="shared" si="17"/>
        <v>140.77899000000002</v>
      </c>
      <c r="Q162" s="5">
        <f t="shared" si="18"/>
        <v>1.3303073559316698</v>
      </c>
      <c r="R162" s="5">
        <f t="shared" si="19"/>
        <v>2.0851961860414874</v>
      </c>
      <c r="U162" s="14"/>
      <c r="V162" s="14"/>
      <c r="W162" s="5"/>
      <c r="X162" s="5"/>
      <c r="Y162" s="5"/>
      <c r="Z162" s="5"/>
    </row>
    <row r="163" spans="1:26" x14ac:dyDescent="0.2">
      <c r="A163" s="3">
        <v>44013</v>
      </c>
      <c r="B163" s="2">
        <v>162</v>
      </c>
      <c r="C163" s="1">
        <v>90.707176000000004</v>
      </c>
      <c r="D163" s="29">
        <v>143.29972799999999</v>
      </c>
      <c r="F163" s="5"/>
      <c r="G163" s="5">
        <f t="shared" si="12"/>
        <v>83.589288374545475</v>
      </c>
      <c r="H163" s="5">
        <f t="shared" si="13"/>
        <v>133.62190548666669</v>
      </c>
      <c r="I163" s="5">
        <f t="shared" si="14"/>
        <v>7.8471053111106981</v>
      </c>
      <c r="J163" s="5">
        <f t="shared" si="15"/>
        <v>6.753552605021901</v>
      </c>
      <c r="O163" s="5">
        <f t="shared" si="16"/>
        <v>90.096833599999997</v>
      </c>
      <c r="P163" s="5">
        <f t="shared" si="17"/>
        <v>142.10548220000001</v>
      </c>
      <c r="Q163" s="5">
        <f t="shared" si="18"/>
        <v>0.67287112984314212</v>
      </c>
      <c r="R163" s="5">
        <f t="shared" si="19"/>
        <v>0.83339013734902279</v>
      </c>
      <c r="U163" s="14"/>
      <c r="V163" s="14"/>
      <c r="W163" s="5"/>
      <c r="X163" s="5"/>
      <c r="Y163" s="5"/>
      <c r="Z163" s="5"/>
    </row>
    <row r="164" spans="1:26" x14ac:dyDescent="0.2">
      <c r="A164" s="3">
        <v>44014</v>
      </c>
      <c r="B164" s="2">
        <v>163</v>
      </c>
      <c r="C164" s="1">
        <v>90.707176000000004</v>
      </c>
      <c r="D164" s="29">
        <v>144.20462000000001</v>
      </c>
      <c r="F164" s="5"/>
      <c r="G164" s="5">
        <f t="shared" si="12"/>
        <v>84.350800666060607</v>
      </c>
      <c r="H164" s="5">
        <f t="shared" si="13"/>
        <v>134.1785667266667</v>
      </c>
      <c r="I164" s="5">
        <f t="shared" si="14"/>
        <v>7.0075771446565556</v>
      </c>
      <c r="J164" s="5">
        <f t="shared" si="15"/>
        <v>6.9526574622458721</v>
      </c>
      <c r="O164" s="5">
        <f t="shared" si="16"/>
        <v>90.642654199999996</v>
      </c>
      <c r="P164" s="5">
        <f t="shared" si="17"/>
        <v>143.26989709999998</v>
      </c>
      <c r="Q164" s="5">
        <f t="shared" si="18"/>
        <v>7.1131968654837743E-2</v>
      </c>
      <c r="R164" s="5">
        <f t="shared" si="19"/>
        <v>0.64819206208512969</v>
      </c>
      <c r="U164" s="14"/>
      <c r="V164" s="14"/>
      <c r="W164" s="5"/>
      <c r="X164" s="5"/>
      <c r="Y164" s="5"/>
      <c r="Z164" s="5"/>
    </row>
    <row r="165" spans="1:26" x14ac:dyDescent="0.2">
      <c r="A165" s="3">
        <v>44018</v>
      </c>
      <c r="B165" s="2">
        <v>164</v>
      </c>
      <c r="C165" s="1">
        <v>93.133613999999994</v>
      </c>
      <c r="D165" s="29">
        <v>146.39224200000001</v>
      </c>
      <c r="F165" s="5"/>
      <c r="G165" s="5">
        <f t="shared" si="12"/>
        <v>85.112854367878796</v>
      </c>
      <c r="H165" s="5">
        <f t="shared" si="13"/>
        <v>134.82265647151519</v>
      </c>
      <c r="I165" s="5">
        <f t="shared" si="14"/>
        <v>8.6120996358212825</v>
      </c>
      <c r="J165" s="5">
        <f t="shared" si="15"/>
        <v>7.9031411572239056</v>
      </c>
      <c r="O165" s="5">
        <f t="shared" si="16"/>
        <v>90.741554000000008</v>
      </c>
      <c r="P165" s="5">
        <f t="shared" si="17"/>
        <v>143.847633</v>
      </c>
      <c r="Q165" s="5">
        <f t="shared" si="18"/>
        <v>2.5684174566660611</v>
      </c>
      <c r="R165" s="5">
        <f t="shared" si="19"/>
        <v>1.7382130126813742</v>
      </c>
      <c r="U165" s="14"/>
      <c r="V165" s="14"/>
      <c r="W165" s="5"/>
      <c r="X165" s="5"/>
      <c r="Y165" s="5"/>
      <c r="Z165" s="5"/>
    </row>
    <row r="166" spans="1:26" x14ac:dyDescent="0.2">
      <c r="A166" s="3">
        <v>44019</v>
      </c>
      <c r="B166" s="2">
        <v>165</v>
      </c>
      <c r="C166" s="1">
        <v>92.844634999999997</v>
      </c>
      <c r="D166" s="29">
        <v>144.15489199999999</v>
      </c>
      <c r="F166" s="5"/>
      <c r="G166" s="5">
        <f t="shared" si="12"/>
        <v>85.955164318181829</v>
      </c>
      <c r="H166" s="5">
        <f t="shared" si="13"/>
        <v>135.61665102848485</v>
      </c>
      <c r="I166" s="5">
        <f t="shared" si="14"/>
        <v>7.4204294968881808</v>
      </c>
      <c r="J166" s="5">
        <f t="shared" si="15"/>
        <v>5.9229630386148377</v>
      </c>
      <c r="O166" s="5">
        <f t="shared" si="16"/>
        <v>91.920394999999999</v>
      </c>
      <c r="P166" s="5">
        <f t="shared" si="17"/>
        <v>145.11745260000001</v>
      </c>
      <c r="Q166" s="5">
        <f t="shared" si="18"/>
        <v>0.99546947435357747</v>
      </c>
      <c r="R166" s="5">
        <f t="shared" si="19"/>
        <v>0.66772662838248853</v>
      </c>
      <c r="U166" s="14"/>
      <c r="V166" s="14"/>
      <c r="W166" s="5"/>
      <c r="X166" s="5"/>
      <c r="Y166" s="5"/>
      <c r="Z166" s="5"/>
    </row>
    <row r="167" spans="1:26" x14ac:dyDescent="0.2">
      <c r="A167" s="3">
        <v>44020</v>
      </c>
      <c r="B167" s="2">
        <v>166</v>
      </c>
      <c r="C167" s="1">
        <v>95.006996000000001</v>
      </c>
      <c r="D167" s="29">
        <v>144.77140800000001</v>
      </c>
      <c r="F167" s="5"/>
      <c r="G167" s="5">
        <f t="shared" ref="G167:G230" si="20">_xlfn.FORECAST.LINEAR(B167,  C67:C166,B67:B166)</f>
        <v>86.815746468484861</v>
      </c>
      <c r="H167" s="5">
        <f t="shared" ref="H167:H230" si="21">_xlfn.FORECAST.LINEAR(B167,  D67:D166,B67:B166)</f>
        <v>136.38009527212125</v>
      </c>
      <c r="I167" s="5">
        <f t="shared" si="14"/>
        <v>8.6217330053411434</v>
      </c>
      <c r="J167" s="5">
        <f t="shared" si="15"/>
        <v>5.7962499942521495</v>
      </c>
      <c r="O167" s="5">
        <f t="shared" si="16"/>
        <v>92.503836899999996</v>
      </c>
      <c r="P167" s="5">
        <f t="shared" si="17"/>
        <v>144.83604259999998</v>
      </c>
      <c r="Q167" s="5">
        <f t="shared" si="18"/>
        <v>2.6347102901769519</v>
      </c>
      <c r="R167" s="5">
        <f t="shared" si="19"/>
        <v>4.4645970425304334E-2</v>
      </c>
      <c r="U167" s="14"/>
      <c r="V167" s="14"/>
      <c r="W167" s="5"/>
      <c r="X167" s="5"/>
      <c r="Y167" s="5"/>
      <c r="Z167" s="5"/>
    </row>
    <row r="168" spans="1:26" x14ac:dyDescent="0.2">
      <c r="A168" s="3">
        <v>44021</v>
      </c>
      <c r="B168" s="2">
        <v>167</v>
      </c>
      <c r="C168" s="1">
        <v>95.415558000000004</v>
      </c>
      <c r="D168" s="29">
        <v>140.57513399999999</v>
      </c>
      <c r="F168" s="5"/>
      <c r="G168" s="5">
        <f t="shared" si="20"/>
        <v>87.743589664848514</v>
      </c>
      <c r="H168" s="5">
        <f t="shared" si="21"/>
        <v>137.16719525696973</v>
      </c>
      <c r="I168" s="5">
        <f t="shared" si="14"/>
        <v>8.0405842568687707</v>
      </c>
      <c r="J168" s="5">
        <f t="shared" si="15"/>
        <v>2.4242827632874655</v>
      </c>
      <c r="O168" s="5">
        <f t="shared" si="16"/>
        <v>93.983611299999993</v>
      </c>
      <c r="P168" s="5">
        <f t="shared" si="17"/>
        <v>144.91061999999999</v>
      </c>
      <c r="Q168" s="5">
        <f t="shared" si="18"/>
        <v>1.5007476034464018</v>
      </c>
      <c r="R168" s="5">
        <f t="shared" si="19"/>
        <v>3.0841058988426808</v>
      </c>
      <c r="U168" s="14"/>
      <c r="V168" s="14"/>
      <c r="W168" s="5"/>
      <c r="X168" s="5"/>
      <c r="Y168" s="5"/>
      <c r="Z168" s="5"/>
    </row>
    <row r="169" spans="1:26" x14ac:dyDescent="0.2">
      <c r="A169" s="3">
        <v>44022</v>
      </c>
      <c r="B169" s="2">
        <v>168</v>
      </c>
      <c r="C169" s="1">
        <v>95.582465999999997</v>
      </c>
      <c r="D169" s="29">
        <v>141.64906300000001</v>
      </c>
      <c r="F169" s="5"/>
      <c r="G169" s="5">
        <f t="shared" si="20"/>
        <v>88.679121578181821</v>
      </c>
      <c r="H169" s="5">
        <f t="shared" si="21"/>
        <v>137.81983878909091</v>
      </c>
      <c r="I169" s="5">
        <f t="shared" si="14"/>
        <v>7.2223962309344216</v>
      </c>
      <c r="J169" s="5">
        <f t="shared" si="15"/>
        <v>2.7033177133752755</v>
      </c>
      <c r="O169" s="5">
        <f t="shared" si="16"/>
        <v>94.778804800000003</v>
      </c>
      <c r="P169" s="5">
        <f t="shared" si="17"/>
        <v>142.54996779999999</v>
      </c>
      <c r="Q169" s="5">
        <f t="shared" si="18"/>
        <v>0.84080400269228617</v>
      </c>
      <c r="R169" s="5">
        <f t="shared" si="19"/>
        <v>0.63601183157842556</v>
      </c>
      <c r="U169" s="14"/>
      <c r="V169" s="14"/>
      <c r="W169" s="5"/>
      <c r="X169" s="5"/>
      <c r="Y169" s="5"/>
      <c r="Z169" s="5"/>
    </row>
    <row r="170" spans="1:26" x14ac:dyDescent="0.2">
      <c r="A170" s="3">
        <v>44025</v>
      </c>
      <c r="B170" s="2">
        <v>169</v>
      </c>
      <c r="C170" s="1">
        <v>95.141525000000001</v>
      </c>
      <c r="D170" s="29">
        <v>142.68322800000001</v>
      </c>
      <c r="F170" s="5"/>
      <c r="G170" s="5">
        <f t="shared" si="20"/>
        <v>89.581820090909076</v>
      </c>
      <c r="H170" s="5">
        <f t="shared" si="21"/>
        <v>138.50970721393944</v>
      </c>
      <c r="I170" s="5">
        <f t="shared" si="14"/>
        <v>5.8436155076250094</v>
      </c>
      <c r="J170" s="5">
        <f t="shared" si="15"/>
        <v>2.9250254879715629</v>
      </c>
      <c r="O170" s="5">
        <f t="shared" si="16"/>
        <v>95.417299600000007</v>
      </c>
      <c r="P170" s="5">
        <f t="shared" si="17"/>
        <v>141.95135329999999</v>
      </c>
      <c r="Q170" s="5">
        <f t="shared" si="18"/>
        <v>0.28985724161979265</v>
      </c>
      <c r="R170" s="5">
        <f t="shared" si="19"/>
        <v>0.51293674124054722</v>
      </c>
      <c r="U170" s="14"/>
      <c r="V170" s="14"/>
      <c r="W170" s="5"/>
      <c r="X170" s="5"/>
      <c r="Y170" s="5"/>
      <c r="Z170" s="5"/>
    </row>
    <row r="171" spans="1:26" x14ac:dyDescent="0.2">
      <c r="A171" s="3">
        <v>44026</v>
      </c>
      <c r="B171" s="2">
        <v>170</v>
      </c>
      <c r="C171" s="1">
        <v>96.715964999999997</v>
      </c>
      <c r="D171" s="29">
        <v>147.267303</v>
      </c>
      <c r="F171" s="5"/>
      <c r="G171" s="5">
        <f t="shared" si="20"/>
        <v>90.480055429090896</v>
      </c>
      <c r="H171" s="5">
        <f t="shared" si="21"/>
        <v>139.29098537696973</v>
      </c>
      <c r="I171" s="5">
        <f t="shared" si="14"/>
        <v>6.4476527436903517</v>
      </c>
      <c r="J171" s="5">
        <f t="shared" si="15"/>
        <v>5.4162176264138342</v>
      </c>
      <c r="O171" s="5">
        <f t="shared" si="16"/>
        <v>95.328613899999993</v>
      </c>
      <c r="P171" s="5">
        <f t="shared" si="17"/>
        <v>141.95135970000001</v>
      </c>
      <c r="Q171" s="5">
        <f t="shared" si="18"/>
        <v>1.4344592436212611</v>
      </c>
      <c r="R171" s="5">
        <f t="shared" si="19"/>
        <v>3.6097240811152673</v>
      </c>
      <c r="U171" s="14"/>
      <c r="V171" s="14"/>
      <c r="W171" s="5"/>
      <c r="X171" s="5"/>
      <c r="Y171" s="5"/>
      <c r="Z171" s="5"/>
    </row>
    <row r="172" spans="1:26" x14ac:dyDescent="0.2">
      <c r="A172" s="3">
        <v>44027</v>
      </c>
      <c r="B172" s="2">
        <v>171</v>
      </c>
      <c r="C172" s="1">
        <v>97.381111000000004</v>
      </c>
      <c r="D172" s="29">
        <v>151.07576</v>
      </c>
      <c r="F172" s="5"/>
      <c r="G172" s="5">
        <f t="shared" si="20"/>
        <v>91.41508138848485</v>
      </c>
      <c r="H172" s="5">
        <f t="shared" si="21"/>
        <v>140.27353079515154</v>
      </c>
      <c r="I172" s="5">
        <f t="shared" si="14"/>
        <v>6.1264751965246669</v>
      </c>
      <c r="J172" s="5">
        <f t="shared" si="15"/>
        <v>7.1502067604018391</v>
      </c>
      <c r="O172" s="5">
        <f t="shared" si="16"/>
        <v>96.016933200000011</v>
      </c>
      <c r="P172" s="5">
        <f t="shared" si="17"/>
        <v>144.76843249999999</v>
      </c>
      <c r="Q172" s="5">
        <f t="shared" si="18"/>
        <v>1.4008648966841148</v>
      </c>
      <c r="R172" s="5">
        <f t="shared" si="19"/>
        <v>4.1749434191163521</v>
      </c>
      <c r="U172" s="14"/>
      <c r="V172" s="14"/>
      <c r="W172" s="5"/>
      <c r="X172" s="5"/>
      <c r="Y172" s="5"/>
      <c r="Z172" s="5"/>
    </row>
    <row r="173" spans="1:26" x14ac:dyDescent="0.2">
      <c r="A173" s="3">
        <v>44028</v>
      </c>
      <c r="B173" s="2">
        <v>172</v>
      </c>
      <c r="C173" s="1">
        <v>96.182845999999998</v>
      </c>
      <c r="D173" s="29">
        <v>152.21929900000001</v>
      </c>
      <c r="F173" s="5"/>
      <c r="G173" s="5">
        <f t="shared" si="20"/>
        <v>92.329119542424252</v>
      </c>
      <c r="H173" s="5">
        <f t="shared" si="21"/>
        <v>141.4100927006061</v>
      </c>
      <c r="I173" s="5">
        <f t="shared" si="14"/>
        <v>4.0066671114886185</v>
      </c>
      <c r="J173" s="5">
        <f t="shared" si="15"/>
        <v>7.1010748114100215</v>
      </c>
      <c r="O173" s="5">
        <f t="shared" si="16"/>
        <v>96.733649999999997</v>
      </c>
      <c r="P173" s="5">
        <f t="shared" si="17"/>
        <v>148.2547165</v>
      </c>
      <c r="Q173" s="5">
        <f t="shared" si="18"/>
        <v>0.57266344562106153</v>
      </c>
      <c r="R173" s="5">
        <f t="shared" si="19"/>
        <v>2.6045202717692231</v>
      </c>
      <c r="U173" s="14"/>
      <c r="V173" s="14"/>
      <c r="W173" s="5"/>
      <c r="X173" s="5"/>
      <c r="Y173" s="5"/>
      <c r="Z173" s="5"/>
    </row>
    <row r="174" spans="1:26" x14ac:dyDescent="0.2">
      <c r="A174" s="3">
        <v>44029</v>
      </c>
      <c r="B174" s="2">
        <v>173</v>
      </c>
      <c r="C174" s="1">
        <v>95.988533000000004</v>
      </c>
      <c r="D174" s="29">
        <v>154.12851000000001</v>
      </c>
      <c r="F174" s="5"/>
      <c r="G174" s="5">
        <f t="shared" si="20"/>
        <v>93.107453470909121</v>
      </c>
      <c r="H174" s="5">
        <f t="shared" si="21"/>
        <v>142.51460392848492</v>
      </c>
      <c r="I174" s="5">
        <f t="shared" si="14"/>
        <v>3.001483030364557</v>
      </c>
      <c r="J174" s="5">
        <f t="shared" si="15"/>
        <v>7.5352094635282514</v>
      </c>
      <c r="O174" s="5">
        <f t="shared" si="16"/>
        <v>96.648949299999998</v>
      </c>
      <c r="P174" s="5">
        <f t="shared" si="17"/>
        <v>150.8858381</v>
      </c>
      <c r="Q174" s="5">
        <f t="shared" si="18"/>
        <v>0.68801582789060256</v>
      </c>
      <c r="R174" s="5">
        <f t="shared" si="19"/>
        <v>2.103875460808649</v>
      </c>
      <c r="U174" s="14"/>
      <c r="V174" s="14"/>
      <c r="W174" s="5"/>
      <c r="X174" s="5"/>
      <c r="Y174" s="5"/>
      <c r="Z174" s="5"/>
    </row>
    <row r="175" spans="1:26" x14ac:dyDescent="0.2">
      <c r="A175" s="3">
        <v>44032</v>
      </c>
      <c r="B175" s="2">
        <v>174</v>
      </c>
      <c r="C175" s="1">
        <v>98.011391000000003</v>
      </c>
      <c r="D175" s="29">
        <v>152.527557</v>
      </c>
      <c r="F175" s="5"/>
      <c r="G175" s="5">
        <f t="shared" si="20"/>
        <v>93.812968543636373</v>
      </c>
      <c r="H175" s="5">
        <f t="shared" si="21"/>
        <v>143.55639533333337</v>
      </c>
      <c r="I175" s="5">
        <f t="shared" si="14"/>
        <v>4.2836066436029157</v>
      </c>
      <c r="J175" s="5">
        <f t="shared" si="15"/>
        <v>5.8816661350359345</v>
      </c>
      <c r="O175" s="5">
        <f t="shared" si="16"/>
        <v>96.325342500000005</v>
      </c>
      <c r="P175" s="5">
        <f t="shared" si="17"/>
        <v>152.9451967</v>
      </c>
      <c r="Q175" s="5">
        <f t="shared" si="18"/>
        <v>1.7202576994341383</v>
      </c>
      <c r="R175" s="5">
        <f t="shared" si="19"/>
        <v>0.27381261997135059</v>
      </c>
      <c r="U175" s="14"/>
      <c r="V175" s="14"/>
      <c r="W175" s="5"/>
      <c r="X175" s="5"/>
      <c r="Y175" s="5"/>
      <c r="Z175" s="5"/>
    </row>
    <row r="176" spans="1:26" x14ac:dyDescent="0.2">
      <c r="A176" s="3">
        <v>44033</v>
      </c>
      <c r="B176" s="2">
        <v>175</v>
      </c>
      <c r="C176" s="1">
        <v>96.658660999999995</v>
      </c>
      <c r="D176" s="29">
        <v>153.889847</v>
      </c>
      <c r="F176" s="5"/>
      <c r="G176" s="5">
        <f t="shared" si="20"/>
        <v>94.607454605454564</v>
      </c>
      <c r="H176" s="5">
        <f t="shared" si="21"/>
        <v>144.52803842787884</v>
      </c>
      <c r="I176" s="5">
        <f t="shared" si="14"/>
        <v>2.1221133971071993</v>
      </c>
      <c r="J176" s="5">
        <f t="shared" si="15"/>
        <v>6.0834478392334503</v>
      </c>
      <c r="O176" s="5">
        <f t="shared" si="16"/>
        <v>97.038824600000012</v>
      </c>
      <c r="P176" s="5">
        <f t="shared" si="17"/>
        <v>152.94619130000001</v>
      </c>
      <c r="Q176" s="5">
        <f t="shared" si="18"/>
        <v>0.39330526211201833</v>
      </c>
      <c r="R176" s="5">
        <f t="shared" si="19"/>
        <v>0.61320205224454716</v>
      </c>
      <c r="U176" s="14"/>
      <c r="V176" s="14"/>
      <c r="W176" s="5"/>
      <c r="X176" s="5"/>
      <c r="Y176" s="5"/>
      <c r="Z176" s="5"/>
    </row>
    <row r="177" spans="1:26" x14ac:dyDescent="0.2">
      <c r="A177" s="3">
        <v>44034</v>
      </c>
      <c r="B177" s="2">
        <v>176</v>
      </c>
      <c r="C177" s="1">
        <v>96.930199000000002</v>
      </c>
      <c r="D177" s="29">
        <v>153.740692</v>
      </c>
      <c r="F177" s="5"/>
      <c r="G177" s="5">
        <f t="shared" si="20"/>
        <v>95.2349970648485</v>
      </c>
      <c r="H177" s="5">
        <f t="shared" si="21"/>
        <v>145.42431857030309</v>
      </c>
      <c r="I177" s="5">
        <f t="shared" si="14"/>
        <v>1.7488893581571023</v>
      </c>
      <c r="J177" s="5">
        <f t="shared" si="15"/>
        <v>5.4093508501294565</v>
      </c>
      <c r="O177" s="5">
        <f t="shared" si="16"/>
        <v>96.930454400000002</v>
      </c>
      <c r="P177" s="5">
        <f t="shared" si="17"/>
        <v>153.52889260000001</v>
      </c>
      <c r="Q177" s="5">
        <f t="shared" si="18"/>
        <v>2.6348857490775376E-4</v>
      </c>
      <c r="R177" s="5">
        <f t="shared" si="19"/>
        <v>0.13776404753010327</v>
      </c>
      <c r="U177" s="14"/>
      <c r="V177" s="14"/>
      <c r="W177" s="5"/>
      <c r="X177" s="5"/>
      <c r="Y177" s="5"/>
      <c r="Z177" s="5"/>
    </row>
    <row r="178" spans="1:26" x14ac:dyDescent="0.2">
      <c r="A178" s="3">
        <v>44035</v>
      </c>
      <c r="B178" s="2">
        <v>177</v>
      </c>
      <c r="C178" s="1">
        <v>92.518287999999998</v>
      </c>
      <c r="D178" s="29">
        <v>152.86563100000001</v>
      </c>
      <c r="F178" s="5"/>
      <c r="G178" s="5">
        <f t="shared" si="20"/>
        <v>95.854858201818189</v>
      </c>
      <c r="H178" s="5">
        <f t="shared" si="21"/>
        <v>146.37010682242428</v>
      </c>
      <c r="I178" s="5">
        <f t="shared" si="14"/>
        <v>3.6063899083586488</v>
      </c>
      <c r="J178" s="5">
        <f t="shared" si="15"/>
        <v>4.249172384324722</v>
      </c>
      <c r="O178" s="5">
        <f t="shared" si="16"/>
        <v>97.064976000000001</v>
      </c>
      <c r="P178" s="5">
        <f t="shared" si="17"/>
        <v>153.5428115</v>
      </c>
      <c r="Q178" s="5">
        <f t="shared" si="18"/>
        <v>4.9143667682220871</v>
      </c>
      <c r="R178" s="5">
        <f t="shared" si="19"/>
        <v>0.44299068114270329</v>
      </c>
      <c r="U178" s="14"/>
      <c r="V178" s="14"/>
      <c r="W178" s="5"/>
      <c r="X178" s="5"/>
      <c r="Y178" s="5"/>
      <c r="Z178" s="5"/>
    </row>
    <row r="179" spans="1:26" x14ac:dyDescent="0.2">
      <c r="A179" s="3">
        <v>44036</v>
      </c>
      <c r="B179" s="2">
        <v>178</v>
      </c>
      <c r="C179" s="1">
        <v>92.289092999999994</v>
      </c>
      <c r="D179" s="29">
        <v>148.58981299999999</v>
      </c>
      <c r="F179" s="5"/>
      <c r="G179" s="5">
        <f t="shared" si="20"/>
        <v>96.409557964848517</v>
      </c>
      <c r="H179" s="5">
        <f t="shared" si="21"/>
        <v>147.32683817696972</v>
      </c>
      <c r="I179" s="5">
        <f t="shared" si="14"/>
        <v>4.4647366562032671</v>
      </c>
      <c r="J179" s="5">
        <f t="shared" si="15"/>
        <v>0.84997403087806334</v>
      </c>
      <c r="O179" s="5">
        <f t="shared" si="16"/>
        <v>94.669935899999999</v>
      </c>
      <c r="P179" s="5">
        <f t="shared" si="17"/>
        <v>153.33299249999999</v>
      </c>
      <c r="Q179" s="5">
        <f t="shared" si="18"/>
        <v>2.5797662785568871</v>
      </c>
      <c r="R179" s="5">
        <f t="shared" si="19"/>
        <v>3.1921296650396869</v>
      </c>
      <c r="U179" s="14"/>
      <c r="V179" s="14"/>
      <c r="W179" s="5"/>
      <c r="X179" s="5"/>
      <c r="Y179" s="5"/>
      <c r="Z179" s="5"/>
    </row>
    <row r="180" spans="1:26" x14ac:dyDescent="0.2">
      <c r="A180" s="3">
        <v>44039</v>
      </c>
      <c r="B180" s="2">
        <v>179</v>
      </c>
      <c r="C180" s="1">
        <v>94.476364000000004</v>
      </c>
      <c r="D180" s="29">
        <v>149.91233800000001</v>
      </c>
      <c r="F180" s="5"/>
      <c r="G180" s="5">
        <f t="shared" si="20"/>
        <v>96.895456316363664</v>
      </c>
      <c r="H180" s="5">
        <f t="shared" si="21"/>
        <v>148.07034637393946</v>
      </c>
      <c r="I180" s="5">
        <f t="shared" si="14"/>
        <v>2.560526478732458</v>
      </c>
      <c r="J180" s="5">
        <f t="shared" si="15"/>
        <v>1.2287124933376381</v>
      </c>
      <c r="O180" s="5">
        <f t="shared" si="16"/>
        <v>93.286072700000005</v>
      </c>
      <c r="P180" s="5">
        <f t="shared" si="17"/>
        <v>150.9027342</v>
      </c>
      <c r="Q180" s="5">
        <f t="shared" si="18"/>
        <v>1.2598826305381507</v>
      </c>
      <c r="R180" s="5">
        <f t="shared" si="19"/>
        <v>0.66065022613415059</v>
      </c>
      <c r="U180" s="14"/>
      <c r="V180" s="14"/>
      <c r="W180" s="5"/>
      <c r="X180" s="5"/>
      <c r="Y180" s="5"/>
      <c r="Z180" s="5"/>
    </row>
    <row r="181" spans="1:26" x14ac:dyDescent="0.2">
      <c r="A181" s="3">
        <v>44040</v>
      </c>
      <c r="B181" s="2">
        <v>180</v>
      </c>
      <c r="C181" s="1">
        <v>92.924355000000006</v>
      </c>
      <c r="D181" s="29">
        <v>151.155304</v>
      </c>
      <c r="F181" s="5"/>
      <c r="G181" s="5">
        <f t="shared" si="20"/>
        <v>97.524269075151537</v>
      </c>
      <c r="H181" s="5">
        <f t="shared" si="21"/>
        <v>149.06271499757582</v>
      </c>
      <c r="I181" s="5">
        <f t="shared" si="14"/>
        <v>4.9501705716994548</v>
      </c>
      <c r="J181" s="5">
        <f t="shared" si="15"/>
        <v>1.3843966748425691</v>
      </c>
      <c r="O181" s="5">
        <f t="shared" si="16"/>
        <v>93.4285675</v>
      </c>
      <c r="P181" s="5">
        <f t="shared" si="17"/>
        <v>150.10623909999998</v>
      </c>
      <c r="Q181" s="5">
        <f t="shared" si="18"/>
        <v>0.54260532666596839</v>
      </c>
      <c r="R181" s="5">
        <f t="shared" si="19"/>
        <v>0.69403115354788936</v>
      </c>
      <c r="U181" s="14"/>
      <c r="V181" s="14"/>
      <c r="W181" s="5"/>
      <c r="X181" s="5"/>
      <c r="Y181" s="5"/>
      <c r="Z181" s="5"/>
    </row>
    <row r="182" spans="1:26" x14ac:dyDescent="0.2">
      <c r="A182" s="3">
        <v>44041</v>
      </c>
      <c r="B182" s="2">
        <v>181</v>
      </c>
      <c r="C182" s="1">
        <v>94.705558999999994</v>
      </c>
      <c r="D182" s="29">
        <v>153.71086099999999</v>
      </c>
      <c r="F182" s="5"/>
      <c r="G182" s="5">
        <f t="shared" si="20"/>
        <v>98.029092393939436</v>
      </c>
      <c r="H182" s="5">
        <f t="shared" si="21"/>
        <v>149.98882574787882</v>
      </c>
      <c r="I182" s="5">
        <f t="shared" si="14"/>
        <v>3.5093329568324942</v>
      </c>
      <c r="J182" s="5">
        <f t="shared" si="15"/>
        <v>2.4214523475482799</v>
      </c>
      <c r="O182" s="5">
        <f t="shared" si="16"/>
        <v>93.2629053</v>
      </c>
      <c r="P182" s="5">
        <f t="shared" si="17"/>
        <v>150.269316</v>
      </c>
      <c r="Q182" s="5">
        <f t="shared" si="18"/>
        <v>1.5233041388837525</v>
      </c>
      <c r="R182" s="5">
        <f t="shared" si="19"/>
        <v>2.2389732108780467</v>
      </c>
      <c r="U182" s="14"/>
      <c r="V182" s="14"/>
      <c r="W182" s="5"/>
      <c r="X182" s="5"/>
      <c r="Y182" s="5"/>
      <c r="Z182" s="5"/>
    </row>
    <row r="183" spans="1:26" x14ac:dyDescent="0.2">
      <c r="A183" s="3">
        <v>44042</v>
      </c>
      <c r="B183" s="2">
        <v>182</v>
      </c>
      <c r="C183" s="1">
        <v>95.851517000000001</v>
      </c>
      <c r="D183" s="29">
        <v>148.321335</v>
      </c>
      <c r="F183" s="5"/>
      <c r="G183" s="5">
        <f t="shared" si="20"/>
        <v>98.572840803636396</v>
      </c>
      <c r="H183" s="5">
        <f t="shared" si="21"/>
        <v>151.00610900242427</v>
      </c>
      <c r="I183" s="5">
        <f t="shared" si="14"/>
        <v>2.8391035309711317</v>
      </c>
      <c r="J183" s="5">
        <f t="shared" si="15"/>
        <v>1.8101064168713574</v>
      </c>
      <c r="O183" s="5">
        <f t="shared" si="16"/>
        <v>94.125358800000001</v>
      </c>
      <c r="P183" s="5">
        <f t="shared" si="17"/>
        <v>152.1844893</v>
      </c>
      <c r="Q183" s="5">
        <f t="shared" si="18"/>
        <v>1.8008668553466924</v>
      </c>
      <c r="R183" s="5">
        <f t="shared" si="19"/>
        <v>2.604584364076814</v>
      </c>
      <c r="U183" s="14"/>
      <c r="V183" s="14"/>
      <c r="W183" s="5"/>
      <c r="X183" s="5"/>
      <c r="Y183" s="5"/>
      <c r="Z183" s="5"/>
    </row>
    <row r="184" spans="1:26" x14ac:dyDescent="0.2">
      <c r="A184" s="3">
        <v>44043</v>
      </c>
      <c r="B184" s="2">
        <v>183</v>
      </c>
      <c r="C184" s="1">
        <v>105.88608600000001</v>
      </c>
      <c r="D184" s="29">
        <v>148.53015099999999</v>
      </c>
      <c r="F184" s="5"/>
      <c r="G184" s="5">
        <f t="shared" si="20"/>
        <v>99.032115598787897</v>
      </c>
      <c r="H184" s="5">
        <f t="shared" si="21"/>
        <v>151.58558224969696</v>
      </c>
      <c r="I184" s="5">
        <f t="shared" si="14"/>
        <v>6.472966052604975</v>
      </c>
      <c r="J184" s="5">
        <f t="shared" si="15"/>
        <v>2.0571117911924603</v>
      </c>
      <c r="O184" s="5">
        <f t="shared" si="16"/>
        <v>94.922297200000003</v>
      </c>
      <c r="P184" s="5">
        <f t="shared" si="17"/>
        <v>150.5049866</v>
      </c>
      <c r="Q184" s="5">
        <f t="shared" si="18"/>
        <v>10.354324363259591</v>
      </c>
      <c r="R184" s="5">
        <f t="shared" si="19"/>
        <v>1.3295856677611577</v>
      </c>
      <c r="U184" s="14"/>
      <c r="V184" s="14"/>
      <c r="W184" s="5"/>
      <c r="X184" s="5"/>
      <c r="Y184" s="5"/>
      <c r="Z184" s="5"/>
    </row>
    <row r="185" spans="1:26" x14ac:dyDescent="0.2">
      <c r="A185" s="3">
        <v>44046</v>
      </c>
      <c r="B185" s="2">
        <v>184</v>
      </c>
      <c r="C185" s="1">
        <v>108.554153</v>
      </c>
      <c r="D185" s="29">
        <v>147.694885</v>
      </c>
      <c r="F185" s="5"/>
      <c r="G185" s="5">
        <f t="shared" si="20"/>
        <v>99.971778506060645</v>
      </c>
      <c r="H185" s="5">
        <f t="shared" si="21"/>
        <v>152.35456809030308</v>
      </c>
      <c r="I185" s="5">
        <f t="shared" si="14"/>
        <v>7.9060766048622346</v>
      </c>
      <c r="J185" s="5">
        <f t="shared" si="15"/>
        <v>3.1549387037357968</v>
      </c>
      <c r="O185" s="5">
        <f t="shared" si="16"/>
        <v>100.6396099</v>
      </c>
      <c r="P185" s="5">
        <f t="shared" si="17"/>
        <v>149.50364819999999</v>
      </c>
      <c r="Q185" s="5">
        <f t="shared" si="18"/>
        <v>7.2908708522648622</v>
      </c>
      <c r="R185" s="5">
        <f t="shared" si="19"/>
        <v>1.2246620456761161</v>
      </c>
      <c r="U185" s="14"/>
      <c r="V185" s="14"/>
      <c r="W185" s="5"/>
      <c r="X185" s="5"/>
      <c r="Y185" s="5"/>
      <c r="Z185" s="5"/>
    </row>
    <row r="186" spans="1:26" x14ac:dyDescent="0.2">
      <c r="A186" s="3">
        <v>44047</v>
      </c>
      <c r="B186" s="2">
        <v>185</v>
      </c>
      <c r="C186" s="1">
        <v>109.279099</v>
      </c>
      <c r="D186" s="29">
        <v>146.501633</v>
      </c>
      <c r="F186" s="5"/>
      <c r="G186" s="5">
        <f t="shared" si="20"/>
        <v>100.94628415393944</v>
      </c>
      <c r="H186" s="5">
        <f t="shared" si="21"/>
        <v>152.92803075575765</v>
      </c>
      <c r="I186" s="5">
        <f t="shared" si="14"/>
        <v>7.6252594707617032</v>
      </c>
      <c r="J186" s="5">
        <f t="shared" si="15"/>
        <v>4.3865707324625172</v>
      </c>
      <c r="O186" s="5">
        <f t="shared" si="16"/>
        <v>105.2132057</v>
      </c>
      <c r="P186" s="5">
        <f t="shared" si="17"/>
        <v>148.0707548</v>
      </c>
      <c r="Q186" s="5">
        <f t="shared" si="18"/>
        <v>3.7206504603410018</v>
      </c>
      <c r="R186" s="5">
        <f t="shared" si="19"/>
        <v>1.0710609621668894</v>
      </c>
      <c r="U186" s="14"/>
      <c r="V186" s="14"/>
      <c r="W186" s="5"/>
      <c r="X186" s="5"/>
      <c r="Y186" s="5"/>
      <c r="Z186" s="5"/>
    </row>
    <row r="187" spans="1:26" x14ac:dyDescent="0.2">
      <c r="A187" s="3">
        <v>44048</v>
      </c>
      <c r="B187" s="2">
        <v>186</v>
      </c>
      <c r="C187" s="1">
        <v>109.675194</v>
      </c>
      <c r="D187" s="29">
        <v>149.972015</v>
      </c>
      <c r="F187" s="5"/>
      <c r="G187" s="5">
        <f t="shared" si="20"/>
        <v>101.78701270606064</v>
      </c>
      <c r="H187" s="5">
        <f t="shared" si="21"/>
        <v>153.07890771757579</v>
      </c>
      <c r="I187" s="5">
        <f t="shared" si="14"/>
        <v>7.1923112294101506</v>
      </c>
      <c r="J187" s="5">
        <f t="shared" si="15"/>
        <v>2.0716483122373126</v>
      </c>
      <c r="O187" s="5">
        <f t="shared" si="16"/>
        <v>108.3830126</v>
      </c>
      <c r="P187" s="5">
        <f t="shared" si="17"/>
        <v>147.26531219999998</v>
      </c>
      <c r="Q187" s="5">
        <f t="shared" si="18"/>
        <v>1.1781892995785392</v>
      </c>
      <c r="R187" s="5">
        <f t="shared" si="19"/>
        <v>1.804805249832788</v>
      </c>
      <c r="U187" s="14"/>
      <c r="V187" s="14"/>
      <c r="W187" s="5"/>
      <c r="X187" s="5"/>
      <c r="Y187" s="5"/>
      <c r="Z187" s="5"/>
    </row>
    <row r="188" spans="1:26" x14ac:dyDescent="0.2">
      <c r="A188" s="3">
        <v>44049</v>
      </c>
      <c r="B188" s="2">
        <v>187</v>
      </c>
      <c r="C188" s="1">
        <v>113.501678</v>
      </c>
      <c r="D188" s="29">
        <v>151.72210699999999</v>
      </c>
      <c r="F188" s="5"/>
      <c r="G188" s="5">
        <f t="shared" si="20"/>
        <v>102.76544723878793</v>
      </c>
      <c r="H188" s="5">
        <f t="shared" si="21"/>
        <v>153.65663800909101</v>
      </c>
      <c r="I188" s="5">
        <f t="shared" si="14"/>
        <v>9.4590943062639745</v>
      </c>
      <c r="J188" s="5">
        <f t="shared" si="15"/>
        <v>1.2750488688448134</v>
      </c>
      <c r="O188" s="5">
        <f t="shared" si="16"/>
        <v>109.33215730000001</v>
      </c>
      <c r="P188" s="5">
        <f t="shared" si="17"/>
        <v>148.4754744</v>
      </c>
      <c r="Q188" s="5">
        <f t="shared" si="18"/>
        <v>3.6735322098057375</v>
      </c>
      <c r="R188" s="5">
        <f t="shared" si="19"/>
        <v>2.1398546752320007</v>
      </c>
      <c r="U188" s="14"/>
      <c r="V188" s="14"/>
      <c r="W188" s="5"/>
      <c r="X188" s="5"/>
      <c r="Y188" s="5"/>
      <c r="Z188" s="5"/>
    </row>
    <row r="189" spans="1:26" x14ac:dyDescent="0.2">
      <c r="A189" s="3">
        <v>44050</v>
      </c>
      <c r="B189" s="2">
        <v>188</v>
      </c>
      <c r="C189" s="1">
        <v>110.92113500000001</v>
      </c>
      <c r="D189" s="29">
        <v>154.23788500000001</v>
      </c>
      <c r="F189" s="5"/>
      <c r="G189" s="5">
        <f t="shared" si="20"/>
        <v>103.69039890060608</v>
      </c>
      <c r="H189" s="5">
        <f t="shared" si="21"/>
        <v>154.01525218000006</v>
      </c>
      <c r="I189" s="5">
        <f t="shared" si="14"/>
        <v>6.5188082500182878</v>
      </c>
      <c r="J189" s="5">
        <f t="shared" si="15"/>
        <v>0.1443437972453683</v>
      </c>
      <c r="O189" s="5">
        <f t="shared" si="16"/>
        <v>111.50921700000001</v>
      </c>
      <c r="P189" s="5">
        <f t="shared" si="17"/>
        <v>150.1529846</v>
      </c>
      <c r="Q189" s="5">
        <f t="shared" si="18"/>
        <v>0.53018029431451452</v>
      </c>
      <c r="R189" s="5">
        <f t="shared" si="19"/>
        <v>2.6484416588051691</v>
      </c>
      <c r="U189" s="14"/>
      <c r="V189" s="14"/>
      <c r="W189" s="5"/>
      <c r="X189" s="5"/>
      <c r="Y189" s="5"/>
      <c r="Z189" s="5"/>
    </row>
    <row r="190" spans="1:26" x14ac:dyDescent="0.2">
      <c r="A190" s="3">
        <v>44053</v>
      </c>
      <c r="B190" s="2">
        <v>189</v>
      </c>
      <c r="C190" s="1">
        <v>112.533356</v>
      </c>
      <c r="D190" s="29">
        <v>158.53358499999999</v>
      </c>
      <c r="F190" s="5"/>
      <c r="G190" s="5">
        <f t="shared" si="20"/>
        <v>104.53359452242428</v>
      </c>
      <c r="H190" s="5">
        <f t="shared" si="21"/>
        <v>154.39288837030307</v>
      </c>
      <c r="I190" s="5">
        <f t="shared" si="14"/>
        <v>7.1087913503403533</v>
      </c>
      <c r="J190" s="5">
        <f t="shared" si="15"/>
        <v>2.6118734586724441</v>
      </c>
      <c r="O190" s="5">
        <f t="shared" si="16"/>
        <v>111.44610969999999</v>
      </c>
      <c r="P190" s="5">
        <f t="shared" si="17"/>
        <v>152.62997759999999</v>
      </c>
      <c r="Q190" s="5">
        <f t="shared" si="18"/>
        <v>0.96615469283614341</v>
      </c>
      <c r="R190" s="5">
        <f t="shared" si="19"/>
        <v>3.7238843744055865</v>
      </c>
      <c r="U190" s="14"/>
      <c r="V190" s="14"/>
      <c r="W190" s="5"/>
      <c r="X190" s="5"/>
      <c r="Y190" s="5"/>
      <c r="Z190" s="5"/>
    </row>
    <row r="191" spans="1:26" x14ac:dyDescent="0.2">
      <c r="A191" s="3">
        <v>44054</v>
      </c>
      <c r="B191" s="2">
        <v>190</v>
      </c>
      <c r="C191" s="1">
        <v>109.186623</v>
      </c>
      <c r="D191" s="29">
        <v>159.378815</v>
      </c>
      <c r="F191" s="5"/>
      <c r="G191" s="5">
        <f t="shared" si="20"/>
        <v>105.38038664606063</v>
      </c>
      <c r="H191" s="5">
        <f t="shared" si="21"/>
        <v>154.67977589272729</v>
      </c>
      <c r="I191" s="5">
        <f t="shared" si="14"/>
        <v>3.4859914606383318</v>
      </c>
      <c r="J191" s="5">
        <f t="shared" si="15"/>
        <v>2.9483461194467475</v>
      </c>
      <c r="O191" s="5">
        <f t="shared" si="16"/>
        <v>112.2433541</v>
      </c>
      <c r="P191" s="5">
        <f t="shared" si="17"/>
        <v>155.8825794</v>
      </c>
      <c r="Q191" s="5">
        <f t="shared" si="18"/>
        <v>2.7995472485672601</v>
      </c>
      <c r="R191" s="5">
        <f t="shared" si="19"/>
        <v>2.1936639446089532</v>
      </c>
      <c r="U191" s="14"/>
      <c r="V191" s="14"/>
      <c r="W191" s="5"/>
      <c r="X191" s="5"/>
      <c r="Y191" s="5"/>
      <c r="Z191" s="5"/>
    </row>
    <row r="192" spans="1:26" x14ac:dyDescent="0.2">
      <c r="A192" s="3">
        <v>44055</v>
      </c>
      <c r="B192" s="2">
        <v>191</v>
      </c>
      <c r="C192" s="1">
        <v>112.815369</v>
      </c>
      <c r="D192" s="29">
        <v>159.16999799999999</v>
      </c>
      <c r="F192" s="5"/>
      <c r="G192" s="5">
        <f t="shared" si="20"/>
        <v>106.05235059212124</v>
      </c>
      <c r="H192" s="5">
        <f t="shared" si="21"/>
        <v>154.96272623454553</v>
      </c>
      <c r="I192" s="5">
        <f t="shared" si="14"/>
        <v>5.9947669079367731</v>
      </c>
      <c r="J192" s="5">
        <f t="shared" si="15"/>
        <v>2.643256781001194</v>
      </c>
      <c r="O192" s="5">
        <f t="shared" si="16"/>
        <v>110.5375453</v>
      </c>
      <c r="P192" s="5">
        <f t="shared" si="17"/>
        <v>158.09706</v>
      </c>
      <c r="Q192" s="5">
        <f t="shared" si="18"/>
        <v>2.0190721531921763</v>
      </c>
      <c r="R192" s="5">
        <f t="shared" si="19"/>
        <v>0.67408306432220566</v>
      </c>
      <c r="U192" s="14"/>
      <c r="V192" s="14"/>
      <c r="W192" s="5"/>
      <c r="X192" s="5"/>
      <c r="Y192" s="5"/>
      <c r="Z192" s="5"/>
    </row>
    <row r="193" spans="1:26" x14ac:dyDescent="0.2">
      <c r="A193" s="3">
        <v>44056</v>
      </c>
      <c r="B193" s="2">
        <v>192</v>
      </c>
      <c r="C193" s="1">
        <v>114.81192</v>
      </c>
      <c r="D193" s="29">
        <v>158.979996</v>
      </c>
      <c r="F193" s="5"/>
      <c r="G193" s="5">
        <f t="shared" si="20"/>
        <v>106.76093758121216</v>
      </c>
      <c r="H193" s="5">
        <f t="shared" si="21"/>
        <v>155.0804996503031</v>
      </c>
      <c r="I193" s="5">
        <f t="shared" si="14"/>
        <v>7.0123227786695317</v>
      </c>
      <c r="J193" s="5">
        <f t="shared" si="15"/>
        <v>2.4528220202602742</v>
      </c>
      <c r="O193" s="5">
        <f t="shared" si="16"/>
        <v>111.6703426</v>
      </c>
      <c r="P193" s="5">
        <f t="shared" si="17"/>
        <v>159.10536049999999</v>
      </c>
      <c r="Q193" s="5">
        <f t="shared" si="18"/>
        <v>2.7362815637958176</v>
      </c>
      <c r="R193" s="5">
        <f t="shared" si="19"/>
        <v>7.8855518401188804E-2</v>
      </c>
      <c r="U193" s="14"/>
      <c r="V193" s="14"/>
      <c r="W193" s="5"/>
      <c r="X193" s="5"/>
      <c r="Y193" s="5"/>
      <c r="Z193" s="5"/>
    </row>
    <row r="194" spans="1:26" x14ac:dyDescent="0.2">
      <c r="A194" s="3">
        <v>44057</v>
      </c>
      <c r="B194" s="2">
        <v>193</v>
      </c>
      <c r="C194" s="1">
        <v>114.709602</v>
      </c>
      <c r="D194" s="29">
        <v>160.279999</v>
      </c>
      <c r="F194" s="5"/>
      <c r="G194" s="5">
        <f t="shared" si="20"/>
        <v>107.49052137090912</v>
      </c>
      <c r="H194" s="5">
        <f t="shared" si="21"/>
        <v>154.98576877818189</v>
      </c>
      <c r="I194" s="5">
        <f t="shared" si="14"/>
        <v>6.2933533925877292</v>
      </c>
      <c r="J194" s="5">
        <f t="shared" si="15"/>
        <v>3.3031134607245107</v>
      </c>
      <c r="O194" s="5">
        <f t="shared" si="16"/>
        <v>113.0878953</v>
      </c>
      <c r="P194" s="5">
        <f t="shared" si="17"/>
        <v>159.1167604</v>
      </c>
      <c r="Q194" s="5">
        <f t="shared" si="18"/>
        <v>1.4137497399738204</v>
      </c>
      <c r="R194" s="5">
        <f t="shared" si="19"/>
        <v>0.72575405993108322</v>
      </c>
      <c r="U194" s="14"/>
      <c r="V194" s="14"/>
      <c r="W194" s="5"/>
      <c r="X194" s="5"/>
      <c r="Y194" s="5"/>
      <c r="Z194" s="5"/>
    </row>
    <row r="195" spans="1:26" x14ac:dyDescent="0.2">
      <c r="A195" s="3">
        <v>44060</v>
      </c>
      <c r="B195" s="2">
        <v>194</v>
      </c>
      <c r="C195" s="1">
        <v>114.41011</v>
      </c>
      <c r="D195" s="29">
        <v>158.759995</v>
      </c>
      <c r="F195" s="5"/>
      <c r="G195" s="5">
        <f t="shared" si="20"/>
        <v>108.29424421454549</v>
      </c>
      <c r="H195" s="5">
        <f t="shared" si="21"/>
        <v>155.22714470363644</v>
      </c>
      <c r="I195" s="5">
        <f t="shared" si="14"/>
        <v>5.3455641161908822</v>
      </c>
      <c r="J195" s="5">
        <f t="shared" si="15"/>
        <v>2.225277404653208</v>
      </c>
      <c r="O195" s="5">
        <f t="shared" si="16"/>
        <v>114.3614508</v>
      </c>
      <c r="P195" s="5">
        <f t="shared" si="17"/>
        <v>159.66799789999999</v>
      </c>
      <c r="Q195" s="5">
        <f t="shared" si="18"/>
        <v>4.2530507137877073E-2</v>
      </c>
      <c r="R195" s="5">
        <f t="shared" si="19"/>
        <v>0.57193432136350553</v>
      </c>
      <c r="U195" s="14"/>
      <c r="V195" s="14"/>
      <c r="W195" s="5"/>
      <c r="X195" s="5"/>
      <c r="Y195" s="5"/>
      <c r="Z195" s="5"/>
    </row>
    <row r="196" spans="1:26" x14ac:dyDescent="0.2">
      <c r="A196" s="3">
        <v>44061</v>
      </c>
      <c r="B196" s="2">
        <v>195</v>
      </c>
      <c r="C196" s="1">
        <v>115.363472</v>
      </c>
      <c r="D196" s="29">
        <v>157.38000500000001</v>
      </c>
      <c r="F196" s="5"/>
      <c r="G196" s="5">
        <f t="shared" si="20"/>
        <v>109.04643232545457</v>
      </c>
      <c r="H196" s="5">
        <f t="shared" si="21"/>
        <v>155.58832704363641</v>
      </c>
      <c r="I196" s="5">
        <f t="shared" si="14"/>
        <v>5.4757711128401425</v>
      </c>
      <c r="J196" s="5">
        <f t="shared" si="15"/>
        <v>1.138440652841255</v>
      </c>
      <c r="O196" s="5">
        <f t="shared" si="16"/>
        <v>114.58031960000001</v>
      </c>
      <c r="P196" s="5">
        <f t="shared" si="17"/>
        <v>159.25999640000001</v>
      </c>
      <c r="Q196" s="5">
        <f t="shared" si="18"/>
        <v>0.67885647547084194</v>
      </c>
      <c r="R196" s="5">
        <f t="shared" si="19"/>
        <v>1.1945554328836083</v>
      </c>
      <c r="U196" s="14"/>
      <c r="V196" s="14"/>
      <c r="W196" s="5"/>
      <c r="X196" s="5"/>
      <c r="Y196" s="5"/>
      <c r="Z196" s="5"/>
    </row>
    <row r="197" spans="1:26" x14ac:dyDescent="0.2">
      <c r="A197" s="3">
        <v>44062</v>
      </c>
      <c r="B197" s="2">
        <v>196</v>
      </c>
      <c r="C197" s="1">
        <v>115.508217</v>
      </c>
      <c r="D197" s="29">
        <v>156.85000600000001</v>
      </c>
      <c r="F197" s="5"/>
      <c r="G197" s="5">
        <f t="shared" si="20"/>
        <v>109.86969139575761</v>
      </c>
      <c r="H197" s="5">
        <f t="shared" si="21"/>
        <v>156.03329026181828</v>
      </c>
      <c r="I197" s="5">
        <f t="shared" si="14"/>
        <v>4.8814930666295275</v>
      </c>
      <c r="J197" s="5">
        <f t="shared" si="15"/>
        <v>0.52069856993293806</v>
      </c>
      <c r="O197" s="5">
        <f t="shared" si="16"/>
        <v>114.94668940000001</v>
      </c>
      <c r="P197" s="5">
        <f t="shared" si="17"/>
        <v>158.3740008</v>
      </c>
      <c r="Q197" s="5">
        <f t="shared" si="18"/>
        <v>0.48613649711170842</v>
      </c>
      <c r="R197" s="5">
        <f t="shared" si="19"/>
        <v>0.97162559241470281</v>
      </c>
      <c r="U197" s="14"/>
      <c r="V197" s="14"/>
      <c r="W197" s="5"/>
      <c r="X197" s="5"/>
      <c r="Y197" s="5"/>
      <c r="Z197" s="5"/>
    </row>
    <row r="198" spans="1:26" x14ac:dyDescent="0.2">
      <c r="A198" s="3">
        <v>44063</v>
      </c>
      <c r="B198" s="2">
        <v>197</v>
      </c>
      <c r="C198" s="1">
        <v>118.071297</v>
      </c>
      <c r="D198" s="29">
        <v>156.16999799999999</v>
      </c>
      <c r="F198" s="5"/>
      <c r="G198" s="5">
        <f t="shared" si="20"/>
        <v>110.61308739030306</v>
      </c>
      <c r="H198" s="5">
        <f t="shared" si="21"/>
        <v>156.31918521090915</v>
      </c>
      <c r="I198" s="5">
        <f t="shared" ref="I198:I253" si="22">ABS(C198-G198)/C198*100</f>
        <v>6.3166999933073802</v>
      </c>
      <c r="J198" s="5">
        <f t="shared" ref="J198:J253" si="23">ABS(D198-H198)/D198*100</f>
        <v>9.5528726912810516E-2</v>
      </c>
      <c r="O198" s="5">
        <f t="shared" ref="O198:O258" si="24">((C197*$E$11) + (C196*$E$10) + (C195*$E$9))/$E$12</f>
        <v>115.2451721</v>
      </c>
      <c r="P198" s="5">
        <f t="shared" ref="P198:P258" si="25">((D197*$E$11) + (D196*$E$10) + (D195*$E$9))/$E$12</f>
        <v>157.39100350000001</v>
      </c>
      <c r="Q198" s="5">
        <f t="shared" ref="Q198:Q258" si="26">ABS(C198-O198)/C198*100</f>
        <v>2.3935748753568755</v>
      </c>
      <c r="R198" s="5">
        <f t="shared" ref="R198:R258" si="27">ABS(D198-P198)/D198*100</f>
        <v>0.78184383405064672</v>
      </c>
      <c r="U198" s="14"/>
      <c r="V198" s="14"/>
      <c r="W198" s="5"/>
      <c r="X198" s="5"/>
      <c r="Y198" s="5"/>
      <c r="Z198" s="5"/>
    </row>
    <row r="199" spans="1:26" x14ac:dyDescent="0.2">
      <c r="A199" s="3">
        <v>44064</v>
      </c>
      <c r="B199" s="2">
        <v>198</v>
      </c>
      <c r="C199" s="1">
        <v>124.1558</v>
      </c>
      <c r="D199" s="29">
        <v>157.5</v>
      </c>
      <c r="F199" s="5"/>
      <c r="G199" s="5">
        <f t="shared" si="20"/>
        <v>111.46190299757582</v>
      </c>
      <c r="H199" s="5">
        <f t="shared" si="21"/>
        <v>156.57111336545461</v>
      </c>
      <c r="I199" s="5">
        <f t="shared" si="22"/>
        <v>10.224167539836383</v>
      </c>
      <c r="J199" s="5">
        <f t="shared" si="23"/>
        <v>0.58976929177485238</v>
      </c>
      <c r="O199" s="5">
        <f t="shared" si="24"/>
        <v>116.76080800000001</v>
      </c>
      <c r="P199" s="5">
        <f t="shared" si="25"/>
        <v>156.61600179999999</v>
      </c>
      <c r="Q199" s="5">
        <f t="shared" si="26"/>
        <v>5.9562195241784819</v>
      </c>
      <c r="R199" s="5">
        <f t="shared" si="27"/>
        <v>0.56126869841270333</v>
      </c>
      <c r="U199" s="14"/>
      <c r="V199" s="14"/>
      <c r="W199" s="5"/>
      <c r="X199" s="5"/>
      <c r="Y199" s="5"/>
      <c r="Z199" s="5"/>
    </row>
    <row r="200" spans="1:26" x14ac:dyDescent="0.2">
      <c r="A200" s="3">
        <v>44067</v>
      </c>
      <c r="B200" s="2">
        <v>199</v>
      </c>
      <c r="C200" s="1">
        <v>125.640739</v>
      </c>
      <c r="D200" s="29">
        <v>159.36999499999999</v>
      </c>
      <c r="F200" s="5"/>
      <c r="G200" s="5">
        <f t="shared" si="20"/>
        <v>112.51795611333338</v>
      </c>
      <c r="H200" s="5">
        <f t="shared" si="21"/>
        <v>156.90190568787884</v>
      </c>
      <c r="I200" s="5">
        <f t="shared" si="22"/>
        <v>10.444687759013112</v>
      </c>
      <c r="J200" s="5">
        <f t="shared" si="23"/>
        <v>1.5486536923849132</v>
      </c>
      <c r="O200" s="5">
        <f t="shared" si="24"/>
        <v>120.6009325</v>
      </c>
      <c r="P200" s="5">
        <f t="shared" si="25"/>
        <v>156.97100060000002</v>
      </c>
      <c r="Q200" s="5">
        <f t="shared" si="26"/>
        <v>4.0112837126817587</v>
      </c>
      <c r="R200" s="5">
        <f t="shared" si="27"/>
        <v>1.5052986605163436</v>
      </c>
      <c r="U200" s="14"/>
      <c r="V200" s="14"/>
      <c r="W200" s="5"/>
      <c r="X200" s="5"/>
      <c r="Y200" s="5"/>
      <c r="Z200" s="5"/>
    </row>
    <row r="201" spans="1:26" x14ac:dyDescent="0.2">
      <c r="A201" s="3">
        <v>44068</v>
      </c>
      <c r="B201" s="2">
        <v>200</v>
      </c>
      <c r="C201" s="1">
        <v>124.610016</v>
      </c>
      <c r="D201" s="29">
        <v>164.529999</v>
      </c>
      <c r="F201" s="5"/>
      <c r="G201" s="5">
        <f t="shared" si="20"/>
        <v>113.52819647696975</v>
      </c>
      <c r="H201" s="5">
        <f t="shared" si="21"/>
        <v>157.2090940927273</v>
      </c>
      <c r="I201" s="5">
        <f t="shared" si="22"/>
        <v>8.8932012680507544</v>
      </c>
      <c r="J201" s="5">
        <f t="shared" si="23"/>
        <v>4.4495866721987314</v>
      </c>
      <c r="O201" s="5">
        <f t="shared" si="24"/>
        <v>123.6813689</v>
      </c>
      <c r="P201" s="5">
        <f t="shared" si="25"/>
        <v>158.16899709999998</v>
      </c>
      <c r="Q201" s="5">
        <f t="shared" si="26"/>
        <v>0.74524274196386131</v>
      </c>
      <c r="R201" s="5">
        <f t="shared" si="27"/>
        <v>3.8661654036720798</v>
      </c>
      <c r="U201" s="14"/>
      <c r="V201" s="14"/>
      <c r="W201" s="5"/>
      <c r="X201" s="5"/>
      <c r="Y201" s="5"/>
      <c r="Z201" s="5"/>
    </row>
    <row r="202" spans="1:26" x14ac:dyDescent="0.2">
      <c r="A202" s="3">
        <v>44069</v>
      </c>
      <c r="B202" s="2">
        <v>201</v>
      </c>
      <c r="C202" s="1">
        <v>126.304596</v>
      </c>
      <c r="D202" s="29">
        <v>165.30999800000001</v>
      </c>
      <c r="F202" s="5"/>
      <c r="G202" s="5">
        <f t="shared" si="20"/>
        <v>114.47745561696975</v>
      </c>
      <c r="H202" s="5">
        <f t="shared" si="21"/>
        <v>157.76674727333335</v>
      </c>
      <c r="I202" s="5">
        <f t="shared" si="22"/>
        <v>9.3639825925497231</v>
      </c>
      <c r="J202" s="5">
        <f t="shared" si="23"/>
        <v>4.5630940765401595</v>
      </c>
      <c r="O202" s="5">
        <f t="shared" si="24"/>
        <v>124.82838969999999</v>
      </c>
      <c r="P202" s="5">
        <f t="shared" si="25"/>
        <v>161.575998</v>
      </c>
      <c r="Q202" s="5">
        <f t="shared" si="26"/>
        <v>1.1687668911114013</v>
      </c>
      <c r="R202" s="5">
        <f t="shared" si="27"/>
        <v>2.2587865496193453</v>
      </c>
      <c r="U202" s="14"/>
      <c r="V202" s="14"/>
      <c r="W202" s="5"/>
      <c r="X202" s="5"/>
      <c r="Y202" s="5"/>
      <c r="Z202" s="5"/>
    </row>
    <row r="203" spans="1:26" x14ac:dyDescent="0.2">
      <c r="A203" s="3">
        <v>44070</v>
      </c>
      <c r="B203" s="2">
        <v>202</v>
      </c>
      <c r="C203" s="1">
        <v>124.794701</v>
      </c>
      <c r="D203" s="29">
        <v>165.990005</v>
      </c>
      <c r="F203" s="5"/>
      <c r="G203" s="5">
        <f t="shared" si="20"/>
        <v>115.43768314000005</v>
      </c>
      <c r="H203" s="5">
        <f t="shared" si="21"/>
        <v>158.22631428000005</v>
      </c>
      <c r="I203" s="5">
        <f t="shared" si="22"/>
        <v>7.4979288263208836</v>
      </c>
      <c r="J203" s="5">
        <f t="shared" si="23"/>
        <v>4.67720373886364</v>
      </c>
      <c r="O203" s="5">
        <f t="shared" si="24"/>
        <v>125.6634506</v>
      </c>
      <c r="P203" s="5">
        <f t="shared" si="25"/>
        <v>163.8879977</v>
      </c>
      <c r="Q203" s="5">
        <f t="shared" si="26"/>
        <v>0.69614301972645543</v>
      </c>
      <c r="R203" s="5">
        <f t="shared" si="27"/>
        <v>1.2663457055742584</v>
      </c>
      <c r="U203" s="14"/>
      <c r="V203" s="14"/>
      <c r="W203" s="5"/>
      <c r="X203" s="5"/>
      <c r="Y203" s="5"/>
      <c r="Z203" s="5"/>
    </row>
    <row r="204" spans="1:26" x14ac:dyDescent="0.2">
      <c r="A204" s="3">
        <v>44071</v>
      </c>
      <c r="B204" s="2">
        <v>203</v>
      </c>
      <c r="C204" s="1">
        <v>124.592552</v>
      </c>
      <c r="D204" s="29">
        <v>168.38000500000001</v>
      </c>
      <c r="F204" s="5"/>
      <c r="G204" s="5">
        <f t="shared" si="20"/>
        <v>116.40396316848489</v>
      </c>
      <c r="H204" s="5">
        <f t="shared" si="21"/>
        <v>158.82236815090914</v>
      </c>
      <c r="I204" s="5">
        <f t="shared" si="22"/>
        <v>6.5722940096091014</v>
      </c>
      <c r="J204" s="5">
        <f t="shared" si="23"/>
        <v>5.6762302917682348</v>
      </c>
      <c r="O204" s="5">
        <f t="shared" si="24"/>
        <v>125.21073250000001</v>
      </c>
      <c r="P204" s="5">
        <f t="shared" si="25"/>
        <v>165.49400170000001</v>
      </c>
      <c r="Q204" s="5">
        <f t="shared" si="26"/>
        <v>0.49616168067575039</v>
      </c>
      <c r="R204" s="5">
        <f t="shared" si="27"/>
        <v>1.7139821916503675</v>
      </c>
      <c r="U204" s="14"/>
      <c r="V204" s="14"/>
      <c r="W204" s="5"/>
      <c r="X204" s="5"/>
      <c r="Y204" s="5"/>
      <c r="Z204" s="5"/>
    </row>
    <row r="205" spans="1:26" x14ac:dyDescent="0.2">
      <c r="A205" s="3">
        <v>44074</v>
      </c>
      <c r="B205" s="2">
        <v>204</v>
      </c>
      <c r="C205" s="1">
        <v>128.81774899999999</v>
      </c>
      <c r="D205" s="29">
        <v>165.550003</v>
      </c>
      <c r="F205" s="5"/>
      <c r="G205" s="5">
        <f t="shared" si="20"/>
        <v>117.31028738060611</v>
      </c>
      <c r="H205" s="5">
        <f t="shared" si="21"/>
        <v>159.51880827818187</v>
      </c>
      <c r="I205" s="5">
        <f t="shared" si="22"/>
        <v>8.9331336005521109</v>
      </c>
      <c r="J205" s="5">
        <f t="shared" si="23"/>
        <v>3.64312570977008</v>
      </c>
      <c r="O205" s="5">
        <f t="shared" si="24"/>
        <v>124.9956055</v>
      </c>
      <c r="P205" s="5">
        <f t="shared" si="25"/>
        <v>167.04900360000002</v>
      </c>
      <c r="Q205" s="5">
        <f t="shared" si="26"/>
        <v>2.9670938435665382</v>
      </c>
      <c r="R205" s="5">
        <f t="shared" si="27"/>
        <v>0.90546697241679686</v>
      </c>
      <c r="U205" s="14"/>
      <c r="V205" s="14"/>
      <c r="W205" s="5"/>
      <c r="X205" s="5"/>
      <c r="Y205" s="5"/>
      <c r="Z205" s="5"/>
    </row>
    <row r="206" spans="1:26" x14ac:dyDescent="0.2">
      <c r="A206" s="3">
        <v>44075</v>
      </c>
      <c r="B206" s="2">
        <v>205</v>
      </c>
      <c r="C206" s="1">
        <v>133.94889800000001</v>
      </c>
      <c r="D206" s="29">
        <v>167.970001</v>
      </c>
      <c r="F206" s="5"/>
      <c r="G206" s="5">
        <f t="shared" si="20"/>
        <v>118.38257284909096</v>
      </c>
      <c r="H206" s="5">
        <f t="shared" si="21"/>
        <v>160.16247073636367</v>
      </c>
      <c r="I206" s="5">
        <f t="shared" si="22"/>
        <v>11.621092359348152</v>
      </c>
      <c r="J206" s="5">
        <f t="shared" si="23"/>
        <v>4.6481694452310709</v>
      </c>
      <c r="O206" s="5">
        <f t="shared" si="24"/>
        <v>126.7455803</v>
      </c>
      <c r="P206" s="5">
        <f t="shared" si="25"/>
        <v>166.48700400000001</v>
      </c>
      <c r="Q206" s="5">
        <f t="shared" si="26"/>
        <v>5.3776610390628319</v>
      </c>
      <c r="R206" s="5">
        <f t="shared" si="27"/>
        <v>0.88289396390488994</v>
      </c>
      <c r="U206" s="14"/>
      <c r="V206" s="14"/>
      <c r="W206" s="5"/>
      <c r="X206" s="5"/>
      <c r="Y206" s="5"/>
      <c r="Z206" s="5"/>
    </row>
    <row r="207" spans="1:26" x14ac:dyDescent="0.2">
      <c r="A207" s="3">
        <v>44076</v>
      </c>
      <c r="B207" s="2">
        <v>206</v>
      </c>
      <c r="C207" s="1">
        <v>131.17369099999999</v>
      </c>
      <c r="D207" s="29">
        <v>172.470001</v>
      </c>
      <c r="F207" s="5"/>
      <c r="G207" s="5">
        <f t="shared" si="20"/>
        <v>119.63152054303035</v>
      </c>
      <c r="H207" s="5">
        <f t="shared" si="21"/>
        <v>160.97092702545459</v>
      </c>
      <c r="I207" s="5">
        <f t="shared" si="22"/>
        <v>8.7991504767290909</v>
      </c>
      <c r="J207" s="5">
        <f t="shared" si="23"/>
        <v>6.667289330244401</v>
      </c>
      <c r="O207" s="5">
        <f t="shared" si="24"/>
        <v>130.5382841</v>
      </c>
      <c r="P207" s="5">
        <f t="shared" si="25"/>
        <v>167.32600240000002</v>
      </c>
      <c r="Q207" s="5">
        <f t="shared" si="26"/>
        <v>0.48440117462273163</v>
      </c>
      <c r="R207" s="5">
        <f t="shared" si="27"/>
        <v>2.9825468604247152</v>
      </c>
      <c r="U207" s="14"/>
      <c r="V207" s="14"/>
      <c r="W207" s="5"/>
      <c r="X207" s="5"/>
      <c r="Y207" s="5"/>
      <c r="Z207" s="5"/>
    </row>
    <row r="208" spans="1:26" x14ac:dyDescent="0.2">
      <c r="A208" s="3">
        <v>44077</v>
      </c>
      <c r="B208" s="2">
        <v>207</v>
      </c>
      <c r="C208" s="1">
        <v>120.671806</v>
      </c>
      <c r="D208" s="29">
        <v>166.300003</v>
      </c>
      <c r="F208" s="5"/>
      <c r="G208" s="5">
        <f t="shared" si="20"/>
        <v>120.75501366727276</v>
      </c>
      <c r="H208" s="5">
        <f t="shared" si="21"/>
        <v>161.83172137212125</v>
      </c>
      <c r="I208" s="5">
        <f t="shared" si="22"/>
        <v>6.8953693518732553E-2</v>
      </c>
      <c r="J208" s="5">
        <f t="shared" si="23"/>
        <v>2.6868800645053219</v>
      </c>
      <c r="O208" s="5">
        <f t="shared" si="24"/>
        <v>131.53506469999999</v>
      </c>
      <c r="P208" s="5">
        <f t="shared" si="25"/>
        <v>169.73600139999999</v>
      </c>
      <c r="Q208" s="5">
        <f t="shared" si="26"/>
        <v>9.002317160977924</v>
      </c>
      <c r="R208" s="5">
        <f t="shared" si="27"/>
        <v>2.0661445207550524</v>
      </c>
      <c r="U208" s="14"/>
      <c r="V208" s="14"/>
      <c r="W208" s="5"/>
      <c r="X208" s="5"/>
      <c r="Y208" s="5"/>
      <c r="Z208" s="5"/>
    </row>
    <row r="209" spans="1:26" x14ac:dyDescent="0.2">
      <c r="A209" s="3">
        <v>44078</v>
      </c>
      <c r="B209" s="2">
        <v>208</v>
      </c>
      <c r="C209" s="1">
        <v>120.751671</v>
      </c>
      <c r="D209" s="29">
        <v>166.69000199999999</v>
      </c>
      <c r="F209" s="5"/>
      <c r="G209" s="5">
        <f t="shared" si="20"/>
        <v>121.48981807151519</v>
      </c>
      <c r="H209" s="5">
        <f t="shared" si="21"/>
        <v>162.47761137636368</v>
      </c>
      <c r="I209" s="5">
        <f t="shared" si="22"/>
        <v>0.61129346318957878</v>
      </c>
      <c r="J209" s="5">
        <f t="shared" si="23"/>
        <v>2.5270805525794584</v>
      </c>
      <c r="O209" s="5">
        <f t="shared" si="24"/>
        <v>126.4777899</v>
      </c>
      <c r="P209" s="5">
        <f t="shared" si="25"/>
        <v>168.48500200000001</v>
      </c>
      <c r="Q209" s="5">
        <f t="shared" si="26"/>
        <v>4.742061830349332</v>
      </c>
      <c r="R209" s="5">
        <f t="shared" si="27"/>
        <v>1.0768492281858728</v>
      </c>
      <c r="U209" s="14"/>
      <c r="V209" s="14"/>
      <c r="W209" s="5"/>
      <c r="X209" s="5"/>
      <c r="Y209" s="5"/>
      <c r="Z209" s="5"/>
    </row>
    <row r="210" spans="1:26" x14ac:dyDescent="0.2">
      <c r="A210" s="3">
        <v>44082</v>
      </c>
      <c r="B210" s="2">
        <v>209</v>
      </c>
      <c r="C210" s="1">
        <v>112.625694</v>
      </c>
      <c r="D210" s="29">
        <v>164.270004</v>
      </c>
      <c r="F210" s="5"/>
      <c r="G210" s="5">
        <f t="shared" si="20"/>
        <v>122.1842498145455</v>
      </c>
      <c r="H210" s="5">
        <f t="shared" si="21"/>
        <v>163.00546420484852</v>
      </c>
      <c r="I210" s="5">
        <f t="shared" si="22"/>
        <v>8.4870116889539435</v>
      </c>
      <c r="J210" s="5">
        <f t="shared" si="23"/>
        <v>0.76979348898748312</v>
      </c>
      <c r="O210" s="5">
        <f t="shared" si="24"/>
        <v>122.81211549999999</v>
      </c>
      <c r="P210" s="5">
        <f t="shared" si="25"/>
        <v>167.7290021</v>
      </c>
      <c r="Q210" s="5">
        <f t="shared" si="26"/>
        <v>9.0444916592478393</v>
      </c>
      <c r="R210" s="5">
        <f t="shared" si="27"/>
        <v>2.1056784658019501</v>
      </c>
      <c r="U210" s="14"/>
      <c r="V210" s="14"/>
      <c r="W210" s="5"/>
      <c r="X210" s="5"/>
      <c r="Y210" s="5"/>
      <c r="Z210" s="5"/>
    </row>
    <row r="211" spans="1:26" x14ac:dyDescent="0.2">
      <c r="A211" s="3">
        <v>44083</v>
      </c>
      <c r="B211" s="2">
        <v>210</v>
      </c>
      <c r="C211" s="1">
        <v>117.117943</v>
      </c>
      <c r="D211" s="29">
        <v>165.75</v>
      </c>
      <c r="F211" s="5"/>
      <c r="G211" s="5">
        <f t="shared" si="20"/>
        <v>122.53441584666672</v>
      </c>
      <c r="H211" s="5">
        <f t="shared" si="21"/>
        <v>163.365105969697</v>
      </c>
      <c r="I211" s="5">
        <f t="shared" si="22"/>
        <v>4.6248018945028102</v>
      </c>
      <c r="J211" s="5">
        <f t="shared" si="23"/>
        <v>1.4388500936971356</v>
      </c>
      <c r="O211" s="5">
        <f t="shared" si="24"/>
        <v>116.6727095</v>
      </c>
      <c r="P211" s="5">
        <f t="shared" si="25"/>
        <v>165.40200320000002</v>
      </c>
      <c r="Q211" s="5">
        <f t="shared" si="26"/>
        <v>0.38015823075034755</v>
      </c>
      <c r="R211" s="5">
        <f t="shared" si="27"/>
        <v>0.20995282051280589</v>
      </c>
      <c r="U211" s="14"/>
      <c r="V211" s="14"/>
      <c r="W211" s="5"/>
      <c r="X211" s="5"/>
      <c r="Y211" s="5"/>
      <c r="Z211" s="5"/>
    </row>
    <row r="212" spans="1:26" x14ac:dyDescent="0.2">
      <c r="A212" s="3">
        <v>44084</v>
      </c>
      <c r="B212" s="2">
        <v>211</v>
      </c>
      <c r="C212" s="1">
        <v>113.29454</v>
      </c>
      <c r="D212" s="29">
        <v>164.270004</v>
      </c>
      <c r="F212" s="5"/>
      <c r="G212" s="5">
        <f t="shared" si="20"/>
        <v>123.01907810181824</v>
      </c>
      <c r="H212" s="5">
        <f t="shared" si="21"/>
        <v>163.88539357212125</v>
      </c>
      <c r="I212" s="5">
        <f t="shared" si="22"/>
        <v>8.5834128474489937</v>
      </c>
      <c r="J212" s="5">
        <f t="shared" si="23"/>
        <v>0.23413308486846751</v>
      </c>
      <c r="O212" s="5">
        <f t="shared" si="24"/>
        <v>116.4970139</v>
      </c>
      <c r="P212" s="5">
        <f t="shared" si="25"/>
        <v>165.49400159999999</v>
      </c>
      <c r="Q212" s="5">
        <f t="shared" si="26"/>
        <v>2.82667982058094</v>
      </c>
      <c r="R212" s="5">
        <f t="shared" si="27"/>
        <v>0.74511327095358804</v>
      </c>
      <c r="U212" s="14"/>
      <c r="V212" s="14"/>
      <c r="W212" s="5"/>
      <c r="X212" s="5"/>
      <c r="Y212" s="5"/>
      <c r="Z212" s="5"/>
    </row>
    <row r="213" spans="1:26" x14ac:dyDescent="0.2">
      <c r="A213" s="3">
        <v>44085</v>
      </c>
      <c r="B213" s="2">
        <v>212</v>
      </c>
      <c r="C213" s="1">
        <v>111.807106</v>
      </c>
      <c r="D213" s="29">
        <v>166.449997</v>
      </c>
      <c r="F213" s="5"/>
      <c r="G213" s="5">
        <f t="shared" si="20"/>
        <v>123.29225277333335</v>
      </c>
      <c r="H213" s="5">
        <f t="shared" si="21"/>
        <v>164.27548400303027</v>
      </c>
      <c r="I213" s="5">
        <f t="shared" si="22"/>
        <v>10.272286962989043</v>
      </c>
      <c r="J213" s="5">
        <f t="shared" si="23"/>
        <v>1.3064061496917447</v>
      </c>
      <c r="O213" s="5">
        <f t="shared" si="24"/>
        <v>114.3077917</v>
      </c>
      <c r="P213" s="5">
        <f t="shared" si="25"/>
        <v>164.7140028</v>
      </c>
      <c r="Q213" s="5">
        <f t="shared" si="26"/>
        <v>2.2366071258476103</v>
      </c>
      <c r="R213" s="5">
        <f t="shared" si="27"/>
        <v>1.0429523768630606</v>
      </c>
      <c r="U213" s="14"/>
      <c r="V213" s="14"/>
      <c r="W213" s="5"/>
      <c r="X213" s="5"/>
      <c r="Y213" s="5"/>
      <c r="Z213" s="5"/>
    </row>
    <row r="214" spans="1:26" x14ac:dyDescent="0.2">
      <c r="A214" s="3">
        <v>44088</v>
      </c>
      <c r="B214" s="2">
        <v>213</v>
      </c>
      <c r="C214" s="1">
        <v>115.161316</v>
      </c>
      <c r="D214" s="29">
        <v>168.470001</v>
      </c>
      <c r="F214" s="5"/>
      <c r="G214" s="5">
        <f t="shared" si="20"/>
        <v>123.43515934484851</v>
      </c>
      <c r="H214" s="5">
        <f t="shared" si="21"/>
        <v>164.65913921454546</v>
      </c>
      <c r="I214" s="5">
        <f t="shared" si="22"/>
        <v>7.1845682493316732</v>
      </c>
      <c r="J214" s="5">
        <f t="shared" si="23"/>
        <v>2.2620417657945731</v>
      </c>
      <c r="O214" s="5">
        <f t="shared" si="24"/>
        <v>113.3155036</v>
      </c>
      <c r="P214" s="5">
        <f t="shared" si="25"/>
        <v>165.6559997</v>
      </c>
      <c r="Q214" s="5">
        <f t="shared" si="26"/>
        <v>1.6028059283379497</v>
      </c>
      <c r="R214" s="5">
        <f t="shared" si="27"/>
        <v>1.6703278229338889</v>
      </c>
      <c r="U214" s="14"/>
      <c r="V214" s="14"/>
      <c r="W214" s="5"/>
      <c r="X214" s="5"/>
      <c r="Y214" s="5"/>
      <c r="Z214" s="5"/>
    </row>
    <row r="215" spans="1:26" x14ac:dyDescent="0.2">
      <c r="A215" s="3">
        <v>44089</v>
      </c>
      <c r="B215" s="2">
        <v>214</v>
      </c>
      <c r="C215" s="1">
        <v>115.34101099999999</v>
      </c>
      <c r="D215" s="29">
        <v>168.300003</v>
      </c>
      <c r="F215" s="5"/>
      <c r="G215" s="5">
        <f t="shared" si="20"/>
        <v>123.7238066848485</v>
      </c>
      <c r="H215" s="5">
        <f t="shared" si="21"/>
        <v>165.12263412545457</v>
      </c>
      <c r="I215" s="5">
        <f t="shared" si="22"/>
        <v>7.2678361427302756</v>
      </c>
      <c r="J215" s="5">
        <f t="shared" si="23"/>
        <v>1.887919677901275</v>
      </c>
      <c r="O215" s="5">
        <f t="shared" si="24"/>
        <v>113.78169779999999</v>
      </c>
      <c r="P215" s="5">
        <f t="shared" si="25"/>
        <v>167.02400039999998</v>
      </c>
      <c r="Q215" s="5">
        <f t="shared" si="26"/>
        <v>1.3519156685734317</v>
      </c>
      <c r="R215" s="5">
        <f t="shared" si="27"/>
        <v>0.75817146598626417</v>
      </c>
      <c r="U215" s="14"/>
      <c r="V215" s="14"/>
      <c r="W215" s="5"/>
      <c r="X215" s="5"/>
      <c r="Y215" s="5"/>
      <c r="Z215" s="5"/>
    </row>
    <row r="216" spans="1:26" x14ac:dyDescent="0.2">
      <c r="A216" s="3">
        <v>44090</v>
      </c>
      <c r="B216" s="2">
        <v>215</v>
      </c>
      <c r="C216" s="1">
        <v>111.936882</v>
      </c>
      <c r="D216" s="29">
        <v>170</v>
      </c>
      <c r="F216" s="5"/>
      <c r="G216" s="5">
        <f t="shared" si="20"/>
        <v>123.98564967333334</v>
      </c>
      <c r="H216" s="5">
        <f t="shared" si="21"/>
        <v>165.59037150666666</v>
      </c>
      <c r="I216" s="5">
        <f t="shared" si="22"/>
        <v>10.763894310843272</v>
      </c>
      <c r="J216" s="5">
        <f t="shared" si="23"/>
        <v>2.5938991137254961</v>
      </c>
      <c r="O216" s="5">
        <f t="shared" si="24"/>
        <v>114.5803215</v>
      </c>
      <c r="P216" s="5">
        <f t="shared" si="25"/>
        <v>167.98100120000001</v>
      </c>
      <c r="Q216" s="5">
        <f t="shared" si="26"/>
        <v>2.3615446962333646</v>
      </c>
      <c r="R216" s="5">
        <f t="shared" si="27"/>
        <v>1.1876463529411714</v>
      </c>
      <c r="U216" s="14"/>
      <c r="V216" s="14"/>
      <c r="W216" s="5"/>
      <c r="X216" s="5"/>
      <c r="Y216" s="5"/>
      <c r="Z216" s="5"/>
    </row>
    <row r="217" spans="1:26" x14ac:dyDescent="0.2">
      <c r="A217" s="3">
        <v>44091</v>
      </c>
      <c r="B217" s="2">
        <v>216</v>
      </c>
      <c r="C217" s="1">
        <v>110.149963</v>
      </c>
      <c r="D217" s="29">
        <v>170.33999600000001</v>
      </c>
      <c r="F217" s="5"/>
      <c r="G217" s="5">
        <f t="shared" si="20"/>
        <v>124.12281887272727</v>
      </c>
      <c r="H217" s="5">
        <f t="shared" si="21"/>
        <v>166.12176611939395</v>
      </c>
      <c r="I217" s="5">
        <f t="shared" si="22"/>
        <v>12.68530237520576</v>
      </c>
      <c r="J217" s="5">
        <f t="shared" si="23"/>
        <v>2.4763590346720799</v>
      </c>
      <c r="O217" s="5">
        <f t="shared" si="24"/>
        <v>113.6030075</v>
      </c>
      <c r="P217" s="5">
        <f t="shared" si="25"/>
        <v>169.18400109999999</v>
      </c>
      <c r="Q217" s="5">
        <f t="shared" si="26"/>
        <v>3.1348576122535823</v>
      </c>
      <c r="R217" s="5">
        <f t="shared" si="27"/>
        <v>0.67863973649501808</v>
      </c>
      <c r="U217" s="14"/>
      <c r="V217" s="14"/>
      <c r="W217" s="5"/>
      <c r="X217" s="5"/>
      <c r="Y217" s="5"/>
      <c r="Z217" s="5"/>
    </row>
    <row r="218" spans="1:26" x14ac:dyDescent="0.2">
      <c r="A218" s="3">
        <v>44092</v>
      </c>
      <c r="B218" s="2">
        <v>217</v>
      </c>
      <c r="C218" s="1">
        <v>106.655991</v>
      </c>
      <c r="D218" s="29">
        <v>168.699997</v>
      </c>
      <c r="F218" s="5"/>
      <c r="G218" s="5">
        <f t="shared" si="20"/>
        <v>124.16394838181819</v>
      </c>
      <c r="H218" s="5">
        <f t="shared" si="21"/>
        <v>166.73348754</v>
      </c>
      <c r="I218" s="5">
        <f t="shared" si="22"/>
        <v>16.415352965796536</v>
      </c>
      <c r="J218" s="5">
        <f t="shared" si="23"/>
        <v>1.1656843479374794</v>
      </c>
      <c r="O218" s="5">
        <f t="shared" si="24"/>
        <v>111.7242483</v>
      </c>
      <c r="P218" s="5">
        <f t="shared" si="25"/>
        <v>169.82999860000001</v>
      </c>
      <c r="Q218" s="5">
        <f t="shared" si="26"/>
        <v>4.7519668163788369</v>
      </c>
      <c r="R218" s="5">
        <f t="shared" si="27"/>
        <v>0.66982905755476352</v>
      </c>
      <c r="U218" s="14"/>
      <c r="V218" s="14"/>
      <c r="W218" s="5"/>
      <c r="X218" s="5"/>
      <c r="Y218" s="5"/>
      <c r="Z218" s="5"/>
    </row>
    <row r="219" spans="1:26" x14ac:dyDescent="0.2">
      <c r="A219" s="3">
        <v>44095</v>
      </c>
      <c r="B219" s="2">
        <v>218</v>
      </c>
      <c r="C219" s="1">
        <v>109.890411</v>
      </c>
      <c r="D219" s="29">
        <v>161.36999499999999</v>
      </c>
      <c r="F219" s="5"/>
      <c r="G219" s="5">
        <f t="shared" si="20"/>
        <v>124.0175454351515</v>
      </c>
      <c r="H219" s="5">
        <f t="shared" si="21"/>
        <v>167.31863437999999</v>
      </c>
      <c r="I219" s="5">
        <f t="shared" si="22"/>
        <v>12.85565711020182</v>
      </c>
      <c r="J219" s="5">
        <f t="shared" si="23"/>
        <v>3.6863354801492081</v>
      </c>
      <c r="O219" s="5">
        <f t="shared" si="24"/>
        <v>108.7603608</v>
      </c>
      <c r="P219" s="5">
        <f t="shared" si="25"/>
        <v>169.45199730000002</v>
      </c>
      <c r="Q219" s="5">
        <f t="shared" si="26"/>
        <v>1.028342864237717</v>
      </c>
      <c r="R219" s="5">
        <f t="shared" si="27"/>
        <v>5.0083674477402242</v>
      </c>
      <c r="U219" s="14"/>
      <c r="V219" s="14"/>
      <c r="W219" s="5"/>
      <c r="X219" s="5"/>
      <c r="Y219" s="5"/>
      <c r="Z219" s="5"/>
    </row>
    <row r="220" spans="1:26" x14ac:dyDescent="0.2">
      <c r="A220" s="3">
        <v>44096</v>
      </c>
      <c r="B220" s="2">
        <v>219</v>
      </c>
      <c r="C220" s="1">
        <v>111.61743199999999</v>
      </c>
      <c r="D220" s="29">
        <v>162.679993</v>
      </c>
      <c r="F220" s="5"/>
      <c r="G220" s="5">
        <f t="shared" si="20"/>
        <v>124.02394910363637</v>
      </c>
      <c r="H220" s="5">
        <f t="shared" si="21"/>
        <v>167.6629009321212</v>
      </c>
      <c r="I220" s="5">
        <f t="shared" si="22"/>
        <v>11.115214605220784</v>
      </c>
      <c r="J220" s="5">
        <f t="shared" si="23"/>
        <v>3.0630121382665707</v>
      </c>
      <c r="O220" s="5">
        <f t="shared" si="24"/>
        <v>108.9719954</v>
      </c>
      <c r="P220" s="5">
        <f t="shared" si="25"/>
        <v>165.36299579999999</v>
      </c>
      <c r="Q220" s="5">
        <f t="shared" si="26"/>
        <v>2.3700926930481581</v>
      </c>
      <c r="R220" s="5">
        <f t="shared" si="27"/>
        <v>1.6492518536068521</v>
      </c>
      <c r="U220" s="14"/>
      <c r="V220" s="14"/>
      <c r="W220" s="5"/>
      <c r="X220" s="5"/>
      <c r="Y220" s="5"/>
      <c r="Z220" s="5"/>
    </row>
    <row r="221" spans="1:26" x14ac:dyDescent="0.2">
      <c r="A221" s="3">
        <v>44097</v>
      </c>
      <c r="B221" s="2">
        <v>220</v>
      </c>
      <c r="C221" s="1">
        <v>106.935509</v>
      </c>
      <c r="D221" s="29">
        <v>158.78999300000001</v>
      </c>
      <c r="F221" s="5"/>
      <c r="G221" s="5">
        <f t="shared" si="20"/>
        <v>124.10662925030304</v>
      </c>
      <c r="H221" s="5">
        <f t="shared" si="21"/>
        <v>167.96255671878788</v>
      </c>
      <c r="I221" s="5">
        <f t="shared" si="22"/>
        <v>16.057454077581514</v>
      </c>
      <c r="J221" s="5">
        <f t="shared" si="23"/>
        <v>5.7765376428902986</v>
      </c>
      <c r="O221" s="5">
        <f t="shared" si="24"/>
        <v>110.1070375</v>
      </c>
      <c r="P221" s="5">
        <f t="shared" si="25"/>
        <v>163.49099439999998</v>
      </c>
      <c r="Q221" s="5">
        <f t="shared" si="26"/>
        <v>2.965832892795234</v>
      </c>
      <c r="R221" s="5">
        <f t="shared" si="27"/>
        <v>2.9605148984419736</v>
      </c>
      <c r="U221" s="14"/>
      <c r="V221" s="14"/>
      <c r="W221" s="5"/>
      <c r="X221" s="5"/>
      <c r="Y221" s="5"/>
      <c r="Z221" s="5"/>
    </row>
    <row r="222" spans="1:26" x14ac:dyDescent="0.2">
      <c r="A222" s="3">
        <v>44098</v>
      </c>
      <c r="B222" s="2">
        <v>221</v>
      </c>
      <c r="C222" s="1">
        <v>108.033615</v>
      </c>
      <c r="D222" s="29">
        <v>158.759995</v>
      </c>
      <c r="F222" s="5"/>
      <c r="G222" s="5">
        <f t="shared" si="20"/>
        <v>123.95424636424241</v>
      </c>
      <c r="H222" s="5">
        <f t="shared" si="21"/>
        <v>167.99832707636364</v>
      </c>
      <c r="I222" s="5">
        <f t="shared" si="22"/>
        <v>14.736738527394841</v>
      </c>
      <c r="J222" s="5">
        <f t="shared" si="23"/>
        <v>5.8190554089924431</v>
      </c>
      <c r="O222" s="5">
        <f t="shared" si="24"/>
        <v>108.9310663</v>
      </c>
      <c r="P222" s="5">
        <f t="shared" si="25"/>
        <v>160.47299340000001</v>
      </c>
      <c r="Q222" s="5">
        <f t="shared" si="26"/>
        <v>0.83071486592390731</v>
      </c>
      <c r="R222" s="5">
        <f t="shared" si="27"/>
        <v>1.0789861765868685</v>
      </c>
      <c r="U222" s="14"/>
      <c r="V222" s="14"/>
      <c r="W222" s="5"/>
      <c r="X222" s="5"/>
      <c r="Y222" s="5"/>
      <c r="Z222" s="5"/>
    </row>
    <row r="223" spans="1:26" x14ac:dyDescent="0.2">
      <c r="A223" s="3">
        <v>44099</v>
      </c>
      <c r="B223" s="2">
        <v>222</v>
      </c>
      <c r="C223" s="1">
        <v>112.086624</v>
      </c>
      <c r="D223" s="29">
        <v>161.490005</v>
      </c>
      <c r="F223" s="5"/>
      <c r="G223" s="5">
        <f t="shared" si="20"/>
        <v>123.84492030545455</v>
      </c>
      <c r="H223" s="5">
        <f t="shared" si="21"/>
        <v>167.97707263030304</v>
      </c>
      <c r="I223" s="5">
        <f t="shared" si="22"/>
        <v>10.490365295911268</v>
      </c>
      <c r="J223" s="5">
        <f t="shared" si="23"/>
        <v>4.0170087494288236</v>
      </c>
      <c r="O223" s="5">
        <f t="shared" si="24"/>
        <v>108.42094660000001</v>
      </c>
      <c r="P223" s="5">
        <f t="shared" si="25"/>
        <v>159.55299400000001</v>
      </c>
      <c r="Q223" s="5">
        <f t="shared" si="26"/>
        <v>3.2703968316504857</v>
      </c>
      <c r="R223" s="5">
        <f t="shared" si="27"/>
        <v>1.1994618490475519</v>
      </c>
      <c r="U223" s="14"/>
      <c r="V223" s="14"/>
      <c r="W223" s="5"/>
      <c r="X223" s="5"/>
      <c r="Y223" s="5"/>
      <c r="Z223" s="5"/>
    </row>
    <row r="224" spans="1:26" x14ac:dyDescent="0.2">
      <c r="A224" s="3">
        <v>44102</v>
      </c>
      <c r="B224" s="2">
        <v>223</v>
      </c>
      <c r="C224" s="1">
        <v>114.76200900000001</v>
      </c>
      <c r="D224" s="29">
        <v>164.63999899999999</v>
      </c>
      <c r="F224" s="5"/>
      <c r="G224" s="5">
        <f t="shared" si="20"/>
        <v>123.89836654060605</v>
      </c>
      <c r="H224" s="5">
        <f t="shared" si="21"/>
        <v>168.04297044</v>
      </c>
      <c r="I224" s="5">
        <f t="shared" si="22"/>
        <v>7.9611341943360721</v>
      </c>
      <c r="J224" s="5">
        <f t="shared" si="23"/>
        <v>2.0669165820391044</v>
      </c>
      <c r="O224" s="5">
        <f t="shared" si="24"/>
        <v>109.84049829999999</v>
      </c>
      <c r="P224" s="5">
        <f t="shared" si="25"/>
        <v>160.1309996</v>
      </c>
      <c r="Q224" s="5">
        <f t="shared" si="26"/>
        <v>4.2884494118606904</v>
      </c>
      <c r="R224" s="5">
        <f t="shared" si="27"/>
        <v>2.738702276109704</v>
      </c>
      <c r="U224" s="14"/>
      <c r="V224" s="14"/>
      <c r="W224" s="5"/>
      <c r="X224" s="5"/>
      <c r="Y224" s="5"/>
      <c r="Z224" s="5"/>
    </row>
    <row r="225" spans="1:26" x14ac:dyDescent="0.2">
      <c r="A225" s="3">
        <v>44103</v>
      </c>
      <c r="B225" s="2">
        <v>224</v>
      </c>
      <c r="C225" s="1">
        <v>113.893501</v>
      </c>
      <c r="D225" s="29">
        <v>164.509995</v>
      </c>
      <c r="F225" s="5"/>
      <c r="G225" s="5">
        <f t="shared" si="20"/>
        <v>124.05092737333335</v>
      </c>
      <c r="H225" s="5">
        <f t="shared" si="21"/>
        <v>168.18045750848484</v>
      </c>
      <c r="I225" s="5">
        <f t="shared" si="22"/>
        <v>8.9183546770885123</v>
      </c>
      <c r="J225" s="5">
        <f t="shared" si="23"/>
        <v>2.2311486353670071</v>
      </c>
      <c r="O225" s="5">
        <f t="shared" si="24"/>
        <v>112.6137147</v>
      </c>
      <c r="P225" s="5">
        <f t="shared" si="25"/>
        <v>162.51900000000001</v>
      </c>
      <c r="Q225" s="5">
        <f t="shared" si="26"/>
        <v>1.1236692952304608</v>
      </c>
      <c r="R225" s="5">
        <f t="shared" si="27"/>
        <v>1.210257771875805</v>
      </c>
      <c r="U225" s="14"/>
      <c r="V225" s="14"/>
      <c r="W225" s="5"/>
      <c r="X225" s="5"/>
      <c r="Y225" s="5"/>
      <c r="Z225" s="5"/>
    </row>
    <row r="226" spans="1:26" x14ac:dyDescent="0.2">
      <c r="A226" s="3">
        <v>44104</v>
      </c>
      <c r="B226" s="2">
        <v>225</v>
      </c>
      <c r="C226" s="1">
        <v>115.610542</v>
      </c>
      <c r="D226" s="29">
        <v>164.61000100000001</v>
      </c>
      <c r="F226" s="5"/>
      <c r="G226" s="5">
        <f t="shared" si="20"/>
        <v>124.15988695575759</v>
      </c>
      <c r="H226" s="5">
        <f t="shared" si="21"/>
        <v>168.28746756424241</v>
      </c>
      <c r="I226" s="5">
        <f t="shared" si="22"/>
        <v>7.3949527507254409</v>
      </c>
      <c r="J226" s="5">
        <f t="shared" si="23"/>
        <v>2.2340480784289611</v>
      </c>
      <c r="O226" s="5">
        <f t="shared" si="24"/>
        <v>113.79267800000001</v>
      </c>
      <c r="P226" s="5">
        <f t="shared" si="25"/>
        <v>163.94499819999999</v>
      </c>
      <c r="Q226" s="5">
        <f t="shared" si="26"/>
        <v>1.5724033194135412</v>
      </c>
      <c r="R226" s="5">
        <f t="shared" si="27"/>
        <v>0.4039868756212599</v>
      </c>
      <c r="U226" s="14"/>
      <c r="V226" s="14"/>
      <c r="W226" s="5"/>
      <c r="X226" s="5"/>
      <c r="Y226" s="5"/>
      <c r="Z226" s="5"/>
    </row>
    <row r="227" spans="1:26" x14ac:dyDescent="0.2">
      <c r="A227" s="3">
        <v>44105</v>
      </c>
      <c r="B227" s="2">
        <v>226</v>
      </c>
      <c r="C227" s="1">
        <v>116.58886</v>
      </c>
      <c r="D227" s="29">
        <v>163.679993</v>
      </c>
      <c r="F227" s="5"/>
      <c r="G227" s="5">
        <f t="shared" si="20"/>
        <v>124.3635059387879</v>
      </c>
      <c r="H227" s="5">
        <f t="shared" si="21"/>
        <v>168.46201746363636</v>
      </c>
      <c r="I227" s="5">
        <f t="shared" si="22"/>
        <v>6.6684295041463644</v>
      </c>
      <c r="J227" s="5">
        <f t="shared" si="23"/>
        <v>2.9215693231587325</v>
      </c>
      <c r="O227" s="5">
        <f t="shared" si="24"/>
        <v>114.9257231</v>
      </c>
      <c r="P227" s="5">
        <f t="shared" si="25"/>
        <v>164.58599880000003</v>
      </c>
      <c r="Q227" s="5">
        <f t="shared" si="26"/>
        <v>1.426497265690734</v>
      </c>
      <c r="R227" s="5">
        <f t="shared" si="27"/>
        <v>0.55352262875526337</v>
      </c>
      <c r="U227" s="14"/>
      <c r="V227" s="14"/>
      <c r="W227" s="5"/>
      <c r="X227" s="5"/>
      <c r="Y227" s="5"/>
      <c r="Z227" s="5"/>
    </row>
    <row r="228" spans="1:26" x14ac:dyDescent="0.2">
      <c r="A228" s="3">
        <v>44106</v>
      </c>
      <c r="B228" s="2">
        <v>227</v>
      </c>
      <c r="C228" s="1">
        <v>112.82534800000001</v>
      </c>
      <c r="D228" s="29">
        <v>165.61000100000001</v>
      </c>
      <c r="F228" s="5"/>
      <c r="G228" s="5">
        <f t="shared" si="20"/>
        <v>124.60806543818184</v>
      </c>
      <c r="H228" s="5">
        <f t="shared" si="21"/>
        <v>168.52801400181818</v>
      </c>
      <c r="I228" s="5">
        <f t="shared" si="22"/>
        <v>10.443324702337133</v>
      </c>
      <c r="J228" s="5">
        <f t="shared" si="23"/>
        <v>1.7619787357033871</v>
      </c>
      <c r="O228" s="5">
        <f t="shared" si="24"/>
        <v>115.7562928</v>
      </c>
      <c r="P228" s="5">
        <f t="shared" si="25"/>
        <v>164.12499580000002</v>
      </c>
      <c r="Q228" s="5">
        <f t="shared" si="26"/>
        <v>2.5977715575049602</v>
      </c>
      <c r="R228" s="5">
        <f t="shared" si="27"/>
        <v>0.89668811728344178</v>
      </c>
      <c r="U228" s="14"/>
      <c r="V228" s="14"/>
      <c r="W228" s="5"/>
      <c r="X228" s="5"/>
      <c r="Y228" s="5"/>
      <c r="Z228" s="5"/>
    </row>
    <row r="229" spans="1:26" x14ac:dyDescent="0.2">
      <c r="A229" s="3">
        <v>44109</v>
      </c>
      <c r="B229" s="2">
        <v>228</v>
      </c>
      <c r="C229" s="1">
        <v>116.29935500000001</v>
      </c>
      <c r="D229" s="29">
        <v>168.720001</v>
      </c>
      <c r="F229" s="5"/>
      <c r="G229" s="5">
        <f t="shared" si="20"/>
        <v>124.66050513757578</v>
      </c>
      <c r="H229" s="5">
        <f t="shared" si="21"/>
        <v>168.51626630909089</v>
      </c>
      <c r="I229" s="5">
        <f t="shared" si="22"/>
        <v>7.1893349172708456</v>
      </c>
      <c r="J229" s="5">
        <f t="shared" si="23"/>
        <v>0.12075313519533547</v>
      </c>
      <c r="O229" s="5">
        <f t="shared" si="24"/>
        <v>114.5114404</v>
      </c>
      <c r="P229" s="5">
        <f t="shared" si="25"/>
        <v>164.83099860000002</v>
      </c>
      <c r="Q229" s="5">
        <f t="shared" si="26"/>
        <v>1.5373383627106167</v>
      </c>
      <c r="R229" s="5">
        <f t="shared" si="27"/>
        <v>2.3050037796052294</v>
      </c>
      <c r="U229" s="14"/>
      <c r="V229" s="14"/>
      <c r="W229" s="5"/>
      <c r="X229" s="5"/>
      <c r="Y229" s="5"/>
      <c r="Z229" s="5"/>
    </row>
    <row r="230" spans="1:26" x14ac:dyDescent="0.2">
      <c r="A230" s="3">
        <v>44110</v>
      </c>
      <c r="B230" s="2">
        <v>229</v>
      </c>
      <c r="C230" s="1">
        <v>112.96511099999999</v>
      </c>
      <c r="D230" s="29">
        <v>166.88999899999999</v>
      </c>
      <c r="F230" s="5"/>
      <c r="G230" s="5">
        <f t="shared" si="20"/>
        <v>124.81124204606061</v>
      </c>
      <c r="H230" s="5">
        <f t="shared" si="21"/>
        <v>168.51090688848484</v>
      </c>
      <c r="I230" s="5">
        <f t="shared" si="22"/>
        <v>10.486539552960402</v>
      </c>
      <c r="J230" s="5">
        <f t="shared" si="23"/>
        <v>0.97124327293264046</v>
      </c>
      <c r="O230" s="5">
        <f t="shared" si="24"/>
        <v>115.31505390000001</v>
      </c>
      <c r="P230" s="5">
        <f t="shared" si="25"/>
        <v>166.77899940000003</v>
      </c>
      <c r="Q230" s="5">
        <f t="shared" si="26"/>
        <v>2.0802377647378369</v>
      </c>
      <c r="R230" s="5">
        <f t="shared" si="27"/>
        <v>6.6510636146601521E-2</v>
      </c>
      <c r="U230" s="14"/>
      <c r="V230" s="14"/>
      <c r="W230" s="5"/>
      <c r="X230" s="5"/>
      <c r="Y230" s="5"/>
      <c r="Z230" s="5"/>
    </row>
    <row r="231" spans="1:26" x14ac:dyDescent="0.2">
      <c r="A231" s="3">
        <v>44111</v>
      </c>
      <c r="B231" s="2">
        <v>230</v>
      </c>
      <c r="C231" s="1">
        <v>114.881805</v>
      </c>
      <c r="D231" s="29">
        <v>171.550003</v>
      </c>
      <c r="F231" s="5"/>
      <c r="G231" s="5">
        <f t="shared" ref="G231:G258" si="28">_xlfn.FORECAST.LINEAR(B231,  C131:C230,B131:B230)</f>
        <v>124.81427635818181</v>
      </c>
      <c r="H231" s="5">
        <f t="shared" ref="H231:H258" si="29">_xlfn.FORECAST.LINEAR(B231,  D131:D230,B131:B230)</f>
        <v>168.50569996545454</v>
      </c>
      <c r="I231" s="5">
        <f t="shared" si="22"/>
        <v>8.6458176368153463</v>
      </c>
      <c r="J231" s="5">
        <f t="shared" si="23"/>
        <v>1.774586407057926</v>
      </c>
      <c r="O231" s="5">
        <f t="shared" si="24"/>
        <v>113.9374316</v>
      </c>
      <c r="P231" s="5">
        <f t="shared" si="25"/>
        <v>167.18299999999999</v>
      </c>
      <c r="Q231" s="5">
        <f t="shared" si="26"/>
        <v>0.82203913839968257</v>
      </c>
      <c r="R231" s="5">
        <f t="shared" si="27"/>
        <v>2.5456152279985744</v>
      </c>
      <c r="U231" s="14"/>
      <c r="V231" s="14"/>
      <c r="W231" s="5"/>
      <c r="X231" s="5"/>
      <c r="Y231" s="5"/>
      <c r="Z231" s="5"/>
    </row>
    <row r="232" spans="1:26" x14ac:dyDescent="0.2">
      <c r="A232" s="3">
        <v>44112</v>
      </c>
      <c r="B232" s="2">
        <v>231</v>
      </c>
      <c r="C232" s="1">
        <v>114.77198799999999</v>
      </c>
      <c r="D232" s="29">
        <v>173.779999</v>
      </c>
      <c r="F232" s="5"/>
      <c r="G232" s="5">
        <f t="shared" si="28"/>
        <v>124.86285550848486</v>
      </c>
      <c r="H232" s="5">
        <f t="shared" si="29"/>
        <v>168.62871096363634</v>
      </c>
      <c r="I232" s="5">
        <f t="shared" si="22"/>
        <v>8.792099609257324</v>
      </c>
      <c r="J232" s="5">
        <f t="shared" si="23"/>
        <v>2.9642582955496892</v>
      </c>
      <c r="O232" s="5">
        <f t="shared" si="24"/>
        <v>114.59030680000001</v>
      </c>
      <c r="P232" s="5">
        <f t="shared" si="25"/>
        <v>169.58600139999999</v>
      </c>
      <c r="Q232" s="5">
        <f t="shared" si="26"/>
        <v>0.15829751071314166</v>
      </c>
      <c r="R232" s="5">
        <f t="shared" si="27"/>
        <v>2.4133948809609658</v>
      </c>
      <c r="U232" s="14"/>
      <c r="V232" s="14"/>
      <c r="W232" s="5"/>
      <c r="X232" s="5"/>
      <c r="Y232" s="5"/>
      <c r="Z232" s="5"/>
    </row>
    <row r="233" spans="1:26" x14ac:dyDescent="0.2">
      <c r="A233" s="3">
        <v>44113</v>
      </c>
      <c r="B233" s="2">
        <v>232</v>
      </c>
      <c r="C233" s="1">
        <v>116.768547</v>
      </c>
      <c r="D233" s="29">
        <v>174.38000500000001</v>
      </c>
      <c r="F233" s="5"/>
      <c r="G233" s="5">
        <f t="shared" si="28"/>
        <v>124.92109236363636</v>
      </c>
      <c r="H233" s="5">
        <f t="shared" si="29"/>
        <v>169.03034143272728</v>
      </c>
      <c r="I233" s="5">
        <f t="shared" si="22"/>
        <v>6.9817991000918802</v>
      </c>
      <c r="J233" s="5">
        <f t="shared" si="23"/>
        <v>3.0678193679789878</v>
      </c>
      <c r="O233" s="5">
        <f t="shared" si="24"/>
        <v>114.44355769999999</v>
      </c>
      <c r="P233" s="5">
        <f t="shared" si="25"/>
        <v>171.73300019999999</v>
      </c>
      <c r="Q233" s="5">
        <f t="shared" si="26"/>
        <v>1.9911092153951464</v>
      </c>
      <c r="R233" s="5">
        <f t="shared" si="27"/>
        <v>1.5179520151980836</v>
      </c>
      <c r="U233" s="14"/>
      <c r="V233" s="14"/>
      <c r="W233" s="5"/>
      <c r="X233" s="5"/>
      <c r="Y233" s="5"/>
      <c r="Z233" s="5"/>
    </row>
    <row r="234" spans="1:26" x14ac:dyDescent="0.2">
      <c r="A234" s="3">
        <v>44116</v>
      </c>
      <c r="B234" s="2">
        <v>233</v>
      </c>
      <c r="C234" s="1">
        <v>124.18575300000001</v>
      </c>
      <c r="D234" s="29">
        <v>175.36000100000001</v>
      </c>
      <c r="F234" s="5"/>
      <c r="G234" s="5">
        <f t="shared" si="28"/>
        <v>125.02784343575757</v>
      </c>
      <c r="H234" s="5">
        <f t="shared" si="29"/>
        <v>169.34883095030301</v>
      </c>
      <c r="I234" s="5">
        <f t="shared" si="22"/>
        <v>0.67808940672733153</v>
      </c>
      <c r="J234" s="5">
        <f t="shared" si="23"/>
        <v>3.4279026091571478</v>
      </c>
      <c r="O234" s="5">
        <f t="shared" si="24"/>
        <v>115.79223089999999</v>
      </c>
      <c r="P234" s="5">
        <f t="shared" si="25"/>
        <v>173.63400279999999</v>
      </c>
      <c r="Q234" s="5">
        <f t="shared" si="26"/>
        <v>6.7588446317187554</v>
      </c>
      <c r="R234" s="5">
        <f t="shared" si="27"/>
        <v>0.98425991683247127</v>
      </c>
      <c r="U234" s="14"/>
      <c r="V234" s="14"/>
      <c r="W234" s="5"/>
      <c r="X234" s="5"/>
      <c r="Y234" s="5"/>
      <c r="Z234" s="5"/>
    </row>
    <row r="235" spans="1:26" x14ac:dyDescent="0.2">
      <c r="A235" s="3">
        <v>44117</v>
      </c>
      <c r="B235" s="2">
        <v>234</v>
      </c>
      <c r="C235" s="1">
        <v>120.891434</v>
      </c>
      <c r="D235" s="29">
        <v>171.550003</v>
      </c>
      <c r="F235" s="5"/>
      <c r="G235" s="5">
        <f t="shared" si="28"/>
        <v>125.43905479030303</v>
      </c>
      <c r="H235" s="5">
        <f t="shared" si="29"/>
        <v>169.76395570545458</v>
      </c>
      <c r="I235" s="5">
        <f t="shared" si="22"/>
        <v>3.7617394713863916</v>
      </c>
      <c r="J235" s="5">
        <f t="shared" si="23"/>
        <v>1.041123441161016</v>
      </c>
      <c r="O235" s="5">
        <f t="shared" si="24"/>
        <v>120.0778382</v>
      </c>
      <c r="P235" s="5">
        <f t="shared" si="25"/>
        <v>174.75000180000004</v>
      </c>
      <c r="Q235" s="5">
        <f t="shared" si="26"/>
        <v>0.67299706280264793</v>
      </c>
      <c r="R235" s="5">
        <f t="shared" si="27"/>
        <v>1.865344648230657</v>
      </c>
      <c r="U235" s="14"/>
      <c r="V235" s="14"/>
      <c r="W235" s="5"/>
      <c r="X235" s="5"/>
      <c r="Y235" s="5"/>
      <c r="Z235" s="5"/>
    </row>
    <row r="236" spans="1:26" x14ac:dyDescent="0.2">
      <c r="A236" s="3">
        <v>44118</v>
      </c>
      <c r="B236" s="2">
        <v>235</v>
      </c>
      <c r="C236" s="1">
        <v>120.98127700000001</v>
      </c>
      <c r="D236" s="29">
        <v>173.470001</v>
      </c>
      <c r="F236" s="5"/>
      <c r="G236" s="5">
        <f t="shared" si="28"/>
        <v>125.67920971090911</v>
      </c>
      <c r="H236" s="5">
        <f t="shared" si="29"/>
        <v>170.03639436484852</v>
      </c>
      <c r="I236" s="5">
        <f t="shared" si="22"/>
        <v>3.8831898847530764</v>
      </c>
      <c r="J236" s="5">
        <f t="shared" si="23"/>
        <v>1.9793662393254252</v>
      </c>
      <c r="O236" s="5">
        <f t="shared" si="24"/>
        <v>121.0551523</v>
      </c>
      <c r="P236" s="5">
        <f t="shared" si="25"/>
        <v>173.25900279999999</v>
      </c>
      <c r="Q236" s="5">
        <f t="shared" si="26"/>
        <v>6.1063415622565655E-2</v>
      </c>
      <c r="R236" s="5">
        <f t="shared" si="27"/>
        <v>0.12163382647355026</v>
      </c>
      <c r="U236" s="14"/>
      <c r="V236" s="14"/>
      <c r="W236" s="5"/>
      <c r="X236" s="5"/>
      <c r="Y236" s="5"/>
      <c r="Z236" s="5"/>
    </row>
    <row r="237" spans="1:26" x14ac:dyDescent="0.2">
      <c r="A237" s="3">
        <v>44119</v>
      </c>
      <c r="B237" s="2">
        <v>236</v>
      </c>
      <c r="C237" s="1">
        <v>120.502106</v>
      </c>
      <c r="D237" s="29">
        <v>172.61000100000001</v>
      </c>
      <c r="F237" s="5"/>
      <c r="G237" s="5">
        <f t="shared" si="28"/>
        <v>125.90800164000002</v>
      </c>
      <c r="H237" s="5">
        <f t="shared" si="29"/>
        <v>170.39517274545454</v>
      </c>
      <c r="I237" s="5">
        <f t="shared" si="22"/>
        <v>4.4861420430278836</v>
      </c>
      <c r="J237" s="5">
        <f t="shared" si="23"/>
        <v>1.2831401666844706</v>
      </c>
      <c r="O237" s="5">
        <f t="shared" si="24"/>
        <v>121.5952193</v>
      </c>
      <c r="P237" s="5">
        <f t="shared" si="25"/>
        <v>173.27200160000001</v>
      </c>
      <c r="Q237" s="5">
        <f t="shared" si="26"/>
        <v>0.90713211269519123</v>
      </c>
      <c r="R237" s="5">
        <f t="shared" si="27"/>
        <v>0.38352389558238803</v>
      </c>
      <c r="U237" s="14"/>
      <c r="V237" s="14"/>
      <c r="W237" s="5"/>
      <c r="X237" s="5"/>
      <c r="Y237" s="5"/>
      <c r="Z237" s="5"/>
    </row>
    <row r="238" spans="1:26" x14ac:dyDescent="0.2">
      <c r="A238" s="3">
        <v>44120</v>
      </c>
      <c r="B238" s="2">
        <v>237</v>
      </c>
      <c r="C238" s="1">
        <v>118.81501</v>
      </c>
      <c r="D238" s="29">
        <v>174.86000100000001</v>
      </c>
      <c r="F238" s="5"/>
      <c r="G238" s="5">
        <f t="shared" si="28"/>
        <v>126.08136324545457</v>
      </c>
      <c r="H238" s="5">
        <f t="shared" si="29"/>
        <v>170.81631861393942</v>
      </c>
      <c r="I238" s="5">
        <f t="shared" si="22"/>
        <v>6.1156862634229192</v>
      </c>
      <c r="J238" s="5">
        <f t="shared" si="23"/>
        <v>2.312525656488241</v>
      </c>
      <c r="O238" s="5">
        <f t="shared" si="24"/>
        <v>120.72372289999998</v>
      </c>
      <c r="P238" s="5">
        <f t="shared" si="25"/>
        <v>172.65600140000001</v>
      </c>
      <c r="Q238" s="5">
        <f t="shared" si="26"/>
        <v>1.6064577194413259</v>
      </c>
      <c r="R238" s="5">
        <f t="shared" si="27"/>
        <v>1.2604366850026514</v>
      </c>
      <c r="U238" s="14"/>
      <c r="V238" s="14"/>
      <c r="W238" s="5"/>
      <c r="X238" s="5"/>
      <c r="Y238" s="5"/>
      <c r="Z238" s="5"/>
    </row>
    <row r="239" spans="1:26" x14ac:dyDescent="0.2">
      <c r="A239" s="3">
        <v>44123</v>
      </c>
      <c r="B239" s="2">
        <v>238</v>
      </c>
      <c r="C239" s="1">
        <v>115.78025100000001</v>
      </c>
      <c r="D239" s="29">
        <v>171.58999600000001</v>
      </c>
      <c r="F239" s="5"/>
      <c r="G239" s="5">
        <f t="shared" si="28"/>
        <v>126.16911392606059</v>
      </c>
      <c r="H239" s="5">
        <f t="shared" si="29"/>
        <v>171.38498998181819</v>
      </c>
      <c r="I239" s="5">
        <f t="shared" si="22"/>
        <v>8.9729144964978378</v>
      </c>
      <c r="J239" s="5">
        <f t="shared" si="23"/>
        <v>0.11947434172200787</v>
      </c>
      <c r="O239" s="5">
        <f t="shared" si="24"/>
        <v>119.7543922</v>
      </c>
      <c r="P239" s="5">
        <f t="shared" si="25"/>
        <v>173.90700100000001</v>
      </c>
      <c r="Q239" s="5">
        <f t="shared" si="26"/>
        <v>3.4324862536357701</v>
      </c>
      <c r="R239" s="5">
        <f t="shared" si="27"/>
        <v>1.3503147351317584</v>
      </c>
      <c r="U239" s="14"/>
      <c r="V239" s="14"/>
      <c r="W239" s="5"/>
      <c r="X239" s="5"/>
      <c r="Y239" s="5"/>
      <c r="Z239" s="5"/>
    </row>
    <row r="240" spans="1:26" x14ac:dyDescent="0.2">
      <c r="A240" s="3">
        <v>44124</v>
      </c>
      <c r="B240" s="2">
        <v>239</v>
      </c>
      <c r="C240" s="1">
        <v>117.30761699999999</v>
      </c>
      <c r="D240" s="29">
        <v>173.259995</v>
      </c>
      <c r="F240" s="5"/>
      <c r="G240" s="5">
        <f t="shared" si="28"/>
        <v>126.11221278424242</v>
      </c>
      <c r="H240" s="5">
        <f t="shared" si="29"/>
        <v>171.78532884484852</v>
      </c>
      <c r="I240" s="5">
        <f t="shared" si="22"/>
        <v>7.5055618803017907</v>
      </c>
      <c r="J240" s="5">
        <f t="shared" si="23"/>
        <v>0.85112905327711785</v>
      </c>
      <c r="O240" s="5">
        <f t="shared" si="24"/>
        <v>117.6350497</v>
      </c>
      <c r="P240" s="5">
        <f t="shared" si="25"/>
        <v>172.77499850000001</v>
      </c>
      <c r="Q240" s="5">
        <f t="shared" si="26"/>
        <v>0.27912313656495369</v>
      </c>
      <c r="R240" s="5">
        <f t="shared" si="27"/>
        <v>0.27992411058305416</v>
      </c>
      <c r="U240" s="14"/>
      <c r="V240" s="14"/>
      <c r="W240" s="5"/>
      <c r="X240" s="5"/>
      <c r="Y240" s="5"/>
      <c r="Z240" s="5"/>
    </row>
    <row r="241" spans="1:26" x14ac:dyDescent="0.2">
      <c r="A241" s="3">
        <v>44125</v>
      </c>
      <c r="B241" s="2">
        <v>240</v>
      </c>
      <c r="C241" s="1">
        <v>116.668724</v>
      </c>
      <c r="D241" s="29">
        <v>172.86999499999999</v>
      </c>
      <c r="F241" s="5"/>
      <c r="G241" s="5">
        <f t="shared" si="28"/>
        <v>126.09269514484849</v>
      </c>
      <c r="H241" s="5">
        <f t="shared" si="29"/>
        <v>172.20236311212125</v>
      </c>
      <c r="I241" s="5">
        <f t="shared" si="22"/>
        <v>8.0775471109536561</v>
      </c>
      <c r="J241" s="5">
        <f t="shared" si="23"/>
        <v>0.38620460877478557</v>
      </c>
      <c r="O241" s="5">
        <f t="shared" si="24"/>
        <v>117.1508858</v>
      </c>
      <c r="P241" s="5">
        <f t="shared" si="25"/>
        <v>173.07899649999999</v>
      </c>
      <c r="Q241" s="5">
        <f t="shared" si="26"/>
        <v>0.41327425506085086</v>
      </c>
      <c r="R241" s="5">
        <f t="shared" si="27"/>
        <v>0.12090096954072303</v>
      </c>
      <c r="U241" s="14"/>
      <c r="V241" s="14"/>
      <c r="W241" s="5"/>
      <c r="X241" s="5"/>
      <c r="Y241" s="5"/>
      <c r="Z241" s="5"/>
    </row>
    <row r="242" spans="1:26" x14ac:dyDescent="0.2">
      <c r="A242" s="3">
        <v>44126</v>
      </c>
      <c r="B242" s="2">
        <v>241</v>
      </c>
      <c r="C242" s="1">
        <v>115.55064400000001</v>
      </c>
      <c r="D242" s="29">
        <v>176.85000600000001</v>
      </c>
      <c r="F242" s="5"/>
      <c r="G242" s="5">
        <f t="shared" si="28"/>
        <v>126.04460101090908</v>
      </c>
      <c r="H242" s="5">
        <f t="shared" si="29"/>
        <v>172.59344993575758</v>
      </c>
      <c r="I242" s="5">
        <f t="shared" si="22"/>
        <v>9.0816949587135749</v>
      </c>
      <c r="J242" s="5">
        <f t="shared" si="23"/>
        <v>2.4068735763811233</v>
      </c>
      <c r="O242" s="5">
        <f t="shared" si="24"/>
        <v>116.6826973</v>
      </c>
      <c r="P242" s="5">
        <f t="shared" si="25"/>
        <v>172.7309952</v>
      </c>
      <c r="Q242" s="5">
        <f t="shared" si="26"/>
        <v>0.97970315076737735</v>
      </c>
      <c r="R242" s="5">
        <f t="shared" si="27"/>
        <v>2.3290984790806353</v>
      </c>
      <c r="U242" s="14"/>
      <c r="V242" s="14"/>
      <c r="W242" s="5"/>
      <c r="X242" s="5"/>
      <c r="Y242" s="5"/>
      <c r="Z242" s="5"/>
    </row>
    <row r="243" spans="1:26" x14ac:dyDescent="0.2">
      <c r="A243" s="3">
        <v>44127</v>
      </c>
      <c r="B243" s="2">
        <v>242</v>
      </c>
      <c r="C243" s="1">
        <v>114.84187300000001</v>
      </c>
      <c r="D243" s="29">
        <v>175.53999300000001</v>
      </c>
      <c r="F243" s="5"/>
      <c r="G243" s="5">
        <f t="shared" si="28"/>
        <v>125.93731759151514</v>
      </c>
      <c r="H243" s="5">
        <f t="shared" si="29"/>
        <v>173.17152722121213</v>
      </c>
      <c r="I243" s="5">
        <f t="shared" si="22"/>
        <v>9.661497415246032</v>
      </c>
      <c r="J243" s="5">
        <f t="shared" si="23"/>
        <v>1.3492456837387927</v>
      </c>
      <c r="O243" s="5">
        <f t="shared" si="24"/>
        <v>116.23746260000001</v>
      </c>
      <c r="P243" s="5">
        <f t="shared" si="25"/>
        <v>174.93800049999999</v>
      </c>
      <c r="Q243" s="5">
        <f t="shared" si="26"/>
        <v>1.2152271323544228</v>
      </c>
      <c r="R243" s="5">
        <f t="shared" si="27"/>
        <v>0.34293752079619982</v>
      </c>
      <c r="U243" s="14"/>
      <c r="V243" s="14"/>
      <c r="W243" s="5"/>
      <c r="X243" s="5"/>
      <c r="Y243" s="5"/>
      <c r="Z243" s="5"/>
    </row>
    <row r="244" spans="1:26" x14ac:dyDescent="0.2">
      <c r="A244" s="3">
        <v>44130</v>
      </c>
      <c r="B244" s="2">
        <v>243</v>
      </c>
      <c r="C244" s="1">
        <v>114.85185199999999</v>
      </c>
      <c r="D244" s="29">
        <v>170.16999799999999</v>
      </c>
      <c r="F244" s="5"/>
      <c r="G244" s="5">
        <f t="shared" si="28"/>
        <v>125.78960859939394</v>
      </c>
      <c r="H244" s="5">
        <f t="shared" si="29"/>
        <v>173.78187686909092</v>
      </c>
      <c r="I244" s="5">
        <f t="shared" si="22"/>
        <v>9.5233611029571819</v>
      </c>
      <c r="J244" s="5">
        <f t="shared" si="23"/>
        <v>2.1225121417060429</v>
      </c>
      <c r="O244" s="5">
        <f t="shared" si="24"/>
        <v>115.41987450000001</v>
      </c>
      <c r="P244" s="5">
        <f t="shared" si="25"/>
        <v>175.39899730000002</v>
      </c>
      <c r="Q244" s="5">
        <f t="shared" si="26"/>
        <v>0.49456973493123307</v>
      </c>
      <c r="R244" s="5">
        <f t="shared" si="27"/>
        <v>3.0728091681590235</v>
      </c>
      <c r="U244" s="14"/>
      <c r="V244" s="14"/>
      <c r="W244" s="5"/>
      <c r="X244" s="5"/>
      <c r="Y244" s="5"/>
      <c r="Z244" s="5"/>
    </row>
    <row r="245" spans="1:26" x14ac:dyDescent="0.2">
      <c r="A245" s="3">
        <v>44131</v>
      </c>
      <c r="B245" s="2">
        <v>244</v>
      </c>
      <c r="C245" s="1">
        <v>116.39917800000001</v>
      </c>
      <c r="D245" s="29">
        <v>166.75</v>
      </c>
      <c r="F245" s="5"/>
      <c r="G245" s="5">
        <f t="shared" si="28"/>
        <v>125.6074115060606</v>
      </c>
      <c r="H245" s="5">
        <f t="shared" si="29"/>
        <v>174.21591033030307</v>
      </c>
      <c r="I245" s="5">
        <f t="shared" si="22"/>
        <v>7.9109093932438199</v>
      </c>
      <c r="J245" s="5">
        <f t="shared" si="23"/>
        <v>4.4773075444096397</v>
      </c>
      <c r="O245" s="5">
        <f t="shared" si="24"/>
        <v>114.98861669999999</v>
      </c>
      <c r="P245" s="5">
        <f t="shared" si="25"/>
        <v>173.11699809999999</v>
      </c>
      <c r="Q245" s="5">
        <f t="shared" si="26"/>
        <v>1.2118309804559031</v>
      </c>
      <c r="R245" s="5">
        <f t="shared" si="27"/>
        <v>3.8182897151424222</v>
      </c>
      <c r="U245" s="14"/>
      <c r="V245" s="14"/>
      <c r="W245" s="5"/>
      <c r="X245" s="5"/>
      <c r="Y245" s="5"/>
      <c r="Z245" s="5"/>
    </row>
    <row r="246" spans="1:26" x14ac:dyDescent="0.2">
      <c r="A246" s="3">
        <v>44132</v>
      </c>
      <c r="B246" s="2">
        <v>245</v>
      </c>
      <c r="C246" s="1">
        <v>111.008476</v>
      </c>
      <c r="D246" s="29">
        <v>161.16000399999999</v>
      </c>
      <c r="F246" s="5"/>
      <c r="G246" s="5">
        <f t="shared" si="28"/>
        <v>125.51328931939392</v>
      </c>
      <c r="H246" s="5">
        <f t="shared" si="29"/>
        <v>174.61584646666671</v>
      </c>
      <c r="I246" s="5">
        <f t="shared" si="22"/>
        <v>13.066401631704158</v>
      </c>
      <c r="J246" s="5">
        <f t="shared" si="23"/>
        <v>8.3493684119458838</v>
      </c>
      <c r="O246" s="5">
        <f t="shared" si="24"/>
        <v>115.6235192</v>
      </c>
      <c r="P246" s="5">
        <f t="shared" si="25"/>
        <v>169.533998</v>
      </c>
      <c r="Q246" s="5">
        <f t="shared" si="26"/>
        <v>4.1573791176090031</v>
      </c>
      <c r="R246" s="5">
        <f t="shared" si="27"/>
        <v>5.1960745793975107</v>
      </c>
      <c r="U246" s="14"/>
      <c r="V246" s="14"/>
      <c r="W246" s="5"/>
      <c r="X246" s="5"/>
      <c r="Y246" s="5"/>
      <c r="Z246" s="5"/>
    </row>
    <row r="247" spans="1:26" x14ac:dyDescent="0.2">
      <c r="A247" s="3">
        <v>44133</v>
      </c>
      <c r="B247" s="2">
        <v>246</v>
      </c>
      <c r="C247" s="1">
        <v>115.12138400000001</v>
      </c>
      <c r="D247" s="29">
        <v>164.60000600000001</v>
      </c>
      <c r="F247" s="5"/>
      <c r="G247" s="5">
        <f t="shared" si="28"/>
        <v>125.19310586484848</v>
      </c>
      <c r="H247" s="5">
        <f t="shared" si="29"/>
        <v>174.82013217939397</v>
      </c>
      <c r="I247" s="5">
        <f t="shared" si="22"/>
        <v>8.7487845566975384</v>
      </c>
      <c r="J247" s="5">
        <f t="shared" si="23"/>
        <v>6.209067926397255</v>
      </c>
      <c r="O247" s="5">
        <f t="shared" si="24"/>
        <v>113.39436180000001</v>
      </c>
      <c r="P247" s="5">
        <f t="shared" si="25"/>
        <v>164.63900159999997</v>
      </c>
      <c r="Q247" s="5">
        <f t="shared" si="26"/>
        <v>1.5001749805231608</v>
      </c>
      <c r="R247" s="5">
        <f t="shared" si="27"/>
        <v>2.3691129148539804E-2</v>
      </c>
      <c r="U247" s="14"/>
      <c r="V247" s="14"/>
      <c r="W247" s="5"/>
      <c r="X247" s="5"/>
      <c r="Y247" s="5"/>
      <c r="Z247" s="5"/>
    </row>
    <row r="248" spans="1:26" x14ac:dyDescent="0.2">
      <c r="A248" s="3">
        <v>44134</v>
      </c>
      <c r="B248" s="2">
        <v>247</v>
      </c>
      <c r="C248" s="1">
        <v>108.672516</v>
      </c>
      <c r="D248" s="29">
        <v>164.949997</v>
      </c>
      <c r="F248" s="5"/>
      <c r="G248" s="5">
        <f t="shared" si="28"/>
        <v>125.07456191575756</v>
      </c>
      <c r="H248" s="5">
        <f t="shared" si="29"/>
        <v>175.06376684181822</v>
      </c>
      <c r="I248" s="5">
        <f t="shared" si="22"/>
        <v>15.093094849996438</v>
      </c>
      <c r="J248" s="5">
        <f t="shared" si="23"/>
        <v>6.1314155960962067</v>
      </c>
      <c r="O248" s="5">
        <f t="shared" si="24"/>
        <v>114.1430704</v>
      </c>
      <c r="P248" s="5">
        <f t="shared" si="25"/>
        <v>163.9980042</v>
      </c>
      <c r="Q248" s="5">
        <f t="shared" si="26"/>
        <v>5.0339815450670136</v>
      </c>
      <c r="R248" s="5">
        <f t="shared" si="27"/>
        <v>0.57714023480703625</v>
      </c>
      <c r="U248" s="14"/>
      <c r="V248" s="14"/>
      <c r="W248" s="5"/>
      <c r="X248" s="5"/>
      <c r="Y248" s="5"/>
      <c r="Z248" s="5"/>
    </row>
    <row r="249" spans="1:26" x14ac:dyDescent="0.2">
      <c r="A249" s="3">
        <v>44137</v>
      </c>
      <c r="B249" s="2">
        <v>248</v>
      </c>
      <c r="C249" s="1">
        <v>108.58266399999999</v>
      </c>
      <c r="D249" s="29">
        <v>173.61000100000001</v>
      </c>
      <c r="F249" s="5"/>
      <c r="G249" s="5">
        <f t="shared" si="28"/>
        <v>124.72565942969699</v>
      </c>
      <c r="H249" s="5">
        <f t="shared" si="29"/>
        <v>175.23537190242428</v>
      </c>
      <c r="I249" s="5">
        <f t="shared" si="22"/>
        <v>14.867009921304744</v>
      </c>
      <c r="J249" s="5">
        <f t="shared" si="23"/>
        <v>0.9362196262093595</v>
      </c>
      <c r="O249" s="5">
        <f t="shared" si="24"/>
        <v>111.07436840000001</v>
      </c>
      <c r="P249" s="5">
        <f t="shared" si="25"/>
        <v>164.08700110000001</v>
      </c>
      <c r="Q249" s="5">
        <f t="shared" si="26"/>
        <v>2.2947534239904241</v>
      </c>
      <c r="R249" s="5">
        <f t="shared" si="27"/>
        <v>5.4852830166160773</v>
      </c>
      <c r="U249" s="14"/>
      <c r="V249" s="14"/>
      <c r="W249" s="5"/>
      <c r="X249" s="5"/>
      <c r="Y249" s="5"/>
      <c r="Z249" s="5"/>
    </row>
    <row r="250" spans="1:26" x14ac:dyDescent="0.2">
      <c r="A250" s="3">
        <v>44138</v>
      </c>
      <c r="B250" s="2">
        <v>249</v>
      </c>
      <c r="C250" s="1">
        <v>110.24979399999999</v>
      </c>
      <c r="D250" s="29">
        <v>179.21000699999999</v>
      </c>
      <c r="F250" s="5"/>
      <c r="G250" s="5">
        <f t="shared" si="28"/>
        <v>124.27361371939395</v>
      </c>
      <c r="H250" s="5">
        <f t="shared" si="29"/>
        <v>175.52745299272726</v>
      </c>
      <c r="I250" s="5">
        <f t="shared" si="22"/>
        <v>12.720041653224273</v>
      </c>
      <c r="J250" s="5">
        <f t="shared" si="23"/>
        <v>2.054881905826123</v>
      </c>
      <c r="O250" s="5">
        <f t="shared" si="24"/>
        <v>109.91736359999999</v>
      </c>
      <c r="P250" s="5">
        <f t="shared" si="25"/>
        <v>169.21000079999999</v>
      </c>
      <c r="Q250" s="5">
        <f t="shared" si="26"/>
        <v>0.30152473572876415</v>
      </c>
      <c r="R250" s="5">
        <f t="shared" si="27"/>
        <v>5.5800489980450712</v>
      </c>
      <c r="U250" s="14"/>
      <c r="V250" s="14"/>
      <c r="W250" s="5"/>
      <c r="X250" s="5"/>
      <c r="Y250" s="5"/>
      <c r="Z250" s="5"/>
    </row>
    <row r="251" spans="1:26" x14ac:dyDescent="0.2">
      <c r="A251" s="3">
        <v>44139</v>
      </c>
      <c r="B251" s="2">
        <v>250</v>
      </c>
      <c r="C251" s="1">
        <v>114.752022</v>
      </c>
      <c r="D251" s="29">
        <v>178.91000399999999</v>
      </c>
      <c r="F251" s="5"/>
      <c r="G251" s="5">
        <f t="shared" si="28"/>
        <v>123.8880472290909</v>
      </c>
      <c r="H251" s="5">
        <f t="shared" si="29"/>
        <v>176.04668512181817</v>
      </c>
      <c r="I251" s="5">
        <f t="shared" si="22"/>
        <v>7.9615374699810557</v>
      </c>
      <c r="J251" s="5">
        <f t="shared" si="23"/>
        <v>1.6004241317784638</v>
      </c>
      <c r="O251" s="5">
        <f t="shared" si="24"/>
        <v>109.4341994</v>
      </c>
      <c r="P251" s="5">
        <f t="shared" si="25"/>
        <v>174.67800319999998</v>
      </c>
      <c r="Q251" s="5">
        <f t="shared" si="26"/>
        <v>4.6341864023973365</v>
      </c>
      <c r="R251" s="5">
        <f t="shared" si="27"/>
        <v>2.36543552925079</v>
      </c>
      <c r="U251" s="14"/>
      <c r="V251" s="14"/>
      <c r="W251" s="5"/>
      <c r="X251" s="5"/>
      <c r="Y251" s="5"/>
      <c r="Z251" s="5"/>
    </row>
    <row r="252" spans="1:26" x14ac:dyDescent="0.2">
      <c r="A252" s="3">
        <v>44140</v>
      </c>
      <c r="B252" s="2">
        <v>251</v>
      </c>
      <c r="C252" s="1">
        <v>118.824997</v>
      </c>
      <c r="D252" s="29">
        <v>183.279999</v>
      </c>
      <c r="F252" s="5"/>
      <c r="G252" s="5">
        <f t="shared" si="28"/>
        <v>123.68841326787879</v>
      </c>
      <c r="H252" s="5">
        <f t="shared" si="29"/>
        <v>176.5758338993939</v>
      </c>
      <c r="I252" s="5">
        <f t="shared" si="22"/>
        <v>4.0929235351706259</v>
      </c>
      <c r="J252" s="5">
        <f t="shared" si="23"/>
        <v>3.6578814585251633</v>
      </c>
      <c r="O252" s="5">
        <f t="shared" si="24"/>
        <v>112.16748199999999</v>
      </c>
      <c r="P252" s="5">
        <f t="shared" si="25"/>
        <v>177.94000429999997</v>
      </c>
      <c r="Q252" s="5">
        <f t="shared" si="26"/>
        <v>5.6027899584125418</v>
      </c>
      <c r="R252" s="5">
        <f t="shared" si="27"/>
        <v>2.9135719822870763</v>
      </c>
      <c r="U252" s="14"/>
      <c r="V252" s="14"/>
      <c r="W252" s="5"/>
      <c r="X252" s="5"/>
      <c r="Y252" s="5"/>
      <c r="Z252" s="5"/>
    </row>
    <row r="253" spans="1:26" x14ac:dyDescent="0.2">
      <c r="A253" s="3">
        <v>44141</v>
      </c>
      <c r="B253" s="2">
        <v>252</v>
      </c>
      <c r="C253" s="1">
        <v>118.69000200000001</v>
      </c>
      <c r="D253" s="29">
        <v>184.270004</v>
      </c>
      <c r="F253" s="5"/>
      <c r="G253" s="5">
        <f t="shared" si="28"/>
        <v>123.68059941878788</v>
      </c>
      <c r="H253" s="5">
        <f t="shared" si="29"/>
        <v>177.3105347406061</v>
      </c>
      <c r="I253" s="5">
        <f t="shared" si="22"/>
        <v>4.2047327784086406</v>
      </c>
      <c r="J253" s="5">
        <f t="shared" si="23"/>
        <v>3.7767781561419507</v>
      </c>
      <c r="O253" s="5">
        <f t="shared" si="24"/>
        <v>115.88806389999999</v>
      </c>
      <c r="P253" s="5">
        <f t="shared" si="25"/>
        <v>181.15500209999999</v>
      </c>
      <c r="Q253" s="5">
        <f t="shared" si="26"/>
        <v>2.3607195659159355</v>
      </c>
      <c r="R253" s="5">
        <f t="shared" si="27"/>
        <v>1.6904552191793569</v>
      </c>
      <c r="U253" s="14"/>
      <c r="V253" s="14"/>
      <c r="W253" s="5"/>
      <c r="X253" s="5"/>
      <c r="Y253" s="5"/>
      <c r="Z253" s="5"/>
    </row>
    <row r="254" spans="1:26" x14ac:dyDescent="0.2">
      <c r="A254" s="3">
        <v>44144</v>
      </c>
      <c r="B254" s="2">
        <v>253</v>
      </c>
      <c r="C254" s="1">
        <v>116.32</v>
      </c>
      <c r="D254" s="29">
        <v>196.99</v>
      </c>
      <c r="F254" s="5"/>
      <c r="G254" s="5">
        <f t="shared" si="28"/>
        <v>123.64601313515152</v>
      </c>
      <c r="H254" s="5">
        <f t="shared" si="29"/>
        <v>178.04784112060605</v>
      </c>
      <c r="O254" s="5">
        <f t="shared" si="24"/>
        <v>117.9429045</v>
      </c>
      <c r="P254" s="5">
        <f t="shared" si="25"/>
        <v>182.9010025</v>
      </c>
      <c r="Q254" s="5">
        <f t="shared" si="26"/>
        <v>1.3952067572214617</v>
      </c>
      <c r="R254" s="5">
        <f t="shared" si="27"/>
        <v>7.1521384334230191</v>
      </c>
      <c r="U254" s="14"/>
      <c r="V254" s="14"/>
      <c r="W254" s="5"/>
      <c r="X254" s="5"/>
      <c r="Y254" s="5"/>
      <c r="Z254" s="5"/>
    </row>
    <row r="255" spans="1:26" x14ac:dyDescent="0.2">
      <c r="A255" s="3">
        <v>44145</v>
      </c>
      <c r="B255" s="2">
        <v>254</v>
      </c>
      <c r="C255" s="1">
        <v>115.97</v>
      </c>
      <c r="D255" s="29">
        <v>201.98</v>
      </c>
      <c r="F255" s="5"/>
      <c r="G255" s="5">
        <f t="shared" si="28"/>
        <v>123.49849595212123</v>
      </c>
      <c r="H255" s="5">
        <f t="shared" si="29"/>
        <v>179.26941199939392</v>
      </c>
      <c r="O255" s="5">
        <f t="shared" si="24"/>
        <v>117.53199999999998</v>
      </c>
      <c r="P255" s="5">
        <f t="shared" si="25"/>
        <v>190.43200100000001</v>
      </c>
      <c r="Q255" s="5">
        <f t="shared" si="26"/>
        <v>1.3469000603604238</v>
      </c>
      <c r="R255" s="5">
        <f t="shared" si="27"/>
        <v>5.7173972670561328</v>
      </c>
      <c r="U255" s="14"/>
      <c r="V255" s="14"/>
      <c r="W255" s="5"/>
      <c r="X255" s="5"/>
      <c r="Y255" s="5"/>
      <c r="Z255" s="5"/>
    </row>
    <row r="256" spans="1:26" x14ac:dyDescent="0.2">
      <c r="A256" s="3">
        <v>44146</v>
      </c>
      <c r="B256" s="2">
        <v>255</v>
      </c>
      <c r="C256" s="1">
        <v>119.49</v>
      </c>
      <c r="D256" s="29">
        <v>199.29</v>
      </c>
      <c r="F256" s="5"/>
      <c r="G256" s="5">
        <f t="shared" si="28"/>
        <v>123.30926841575754</v>
      </c>
      <c r="H256" s="5">
        <f t="shared" si="29"/>
        <v>180.6019243018182</v>
      </c>
      <c r="O256" s="5">
        <f t="shared" si="24"/>
        <v>116.6190004</v>
      </c>
      <c r="P256" s="5">
        <f t="shared" si="25"/>
        <v>196.94100079999998</v>
      </c>
      <c r="Q256" s="5">
        <f t="shared" si="26"/>
        <v>2.4027111892208475</v>
      </c>
      <c r="R256" s="5">
        <f t="shared" si="27"/>
        <v>1.1786839279442063</v>
      </c>
      <c r="U256" s="14"/>
      <c r="V256" s="14"/>
      <c r="W256" s="14"/>
      <c r="X256" s="14"/>
      <c r="Y256" s="14"/>
      <c r="Z256" s="14"/>
    </row>
    <row r="257" spans="1:18" x14ac:dyDescent="0.2">
      <c r="A257" s="3">
        <v>44147</v>
      </c>
      <c r="B257" s="2">
        <v>256</v>
      </c>
      <c r="C257" s="1">
        <v>119.21</v>
      </c>
      <c r="D257" s="29">
        <v>195.68</v>
      </c>
      <c r="F257" s="5"/>
      <c r="G257" s="5">
        <f t="shared" si="28"/>
        <v>123.29032793212119</v>
      </c>
      <c r="H257" s="5">
        <f t="shared" si="29"/>
        <v>181.78322136484854</v>
      </c>
      <c r="O257" s="5">
        <f t="shared" si="24"/>
        <v>117.8</v>
      </c>
      <c r="P257" s="5">
        <f t="shared" si="25"/>
        <v>199.63699999999997</v>
      </c>
      <c r="Q257" s="5">
        <f t="shared" si="26"/>
        <v>1.1827866789698822</v>
      </c>
      <c r="R257" s="5">
        <f t="shared" si="27"/>
        <v>2.0221790678658857</v>
      </c>
    </row>
    <row r="258" spans="1:18" x14ac:dyDescent="0.2">
      <c r="A258" s="3">
        <v>44148</v>
      </c>
      <c r="B258" s="2">
        <v>257</v>
      </c>
      <c r="C258" s="1">
        <v>119.26</v>
      </c>
      <c r="D258" s="29">
        <v>198.84</v>
      </c>
      <c r="F258" s="5"/>
      <c r="G258" s="5">
        <f t="shared" si="28"/>
        <v>123.28127397151515</v>
      </c>
      <c r="H258" s="5">
        <f t="shared" si="29"/>
        <v>182.78504604303032</v>
      </c>
      <c r="O258" s="5">
        <f t="shared" si="24"/>
        <v>118.646</v>
      </c>
      <c r="P258" s="5">
        <f t="shared" si="25"/>
        <v>198.02300000000002</v>
      </c>
      <c r="Q258" s="5">
        <f t="shared" si="26"/>
        <v>0.51484152272346495</v>
      </c>
      <c r="R258" s="5">
        <f t="shared" si="27"/>
        <v>0.41088312210821709</v>
      </c>
    </row>
    <row r="260" spans="1:18" x14ac:dyDescent="0.2">
      <c r="D260" s="51" t="s">
        <v>93</v>
      </c>
      <c r="E260" s="51"/>
      <c r="F260" s="51"/>
      <c r="G260" s="51"/>
    </row>
    <row r="261" spans="1:18" x14ac:dyDescent="0.2">
      <c r="D261" s="28" t="s">
        <v>0</v>
      </c>
      <c r="E261" t="s">
        <v>5</v>
      </c>
      <c r="F261" t="s">
        <v>47</v>
      </c>
      <c r="G261" t="s">
        <v>92</v>
      </c>
    </row>
    <row r="262" spans="1:18" x14ac:dyDescent="0.2">
      <c r="D262" s="40">
        <v>44144</v>
      </c>
      <c r="E262" s="2">
        <v>253</v>
      </c>
      <c r="F262" s="1">
        <v>116.32</v>
      </c>
      <c r="G262" s="1">
        <v>196.99</v>
      </c>
    </row>
    <row r="263" spans="1:18" x14ac:dyDescent="0.2">
      <c r="D263" s="40">
        <v>44145</v>
      </c>
      <c r="E263" s="2">
        <v>254</v>
      </c>
      <c r="F263" s="1">
        <v>115.97</v>
      </c>
      <c r="G263" s="1">
        <v>201.98</v>
      </c>
    </row>
    <row r="264" spans="1:18" x14ac:dyDescent="0.2">
      <c r="D264" s="40">
        <v>44146</v>
      </c>
      <c r="E264" s="2">
        <v>255</v>
      </c>
      <c r="F264" s="1">
        <v>119.49</v>
      </c>
      <c r="G264" s="1">
        <v>199.29</v>
      </c>
    </row>
    <row r="265" spans="1:18" x14ac:dyDescent="0.2">
      <c r="D265" s="40">
        <v>44147</v>
      </c>
      <c r="E265" s="2">
        <v>256</v>
      </c>
      <c r="F265" s="1">
        <v>119.21</v>
      </c>
      <c r="G265" s="1">
        <v>195.68</v>
      </c>
    </row>
    <row r="266" spans="1:18" x14ac:dyDescent="0.2">
      <c r="D266" s="40">
        <v>44148</v>
      </c>
      <c r="E266" s="2">
        <v>257</v>
      </c>
      <c r="F266" s="1">
        <v>119.26</v>
      </c>
      <c r="G266" s="1">
        <v>198.84</v>
      </c>
    </row>
    <row r="271" spans="1:18" x14ac:dyDescent="0.2">
      <c r="D271" s="28" t="s">
        <v>0</v>
      </c>
      <c r="E271" t="s">
        <v>5</v>
      </c>
      <c r="F271" t="s">
        <v>47</v>
      </c>
      <c r="G271" t="s">
        <v>92</v>
      </c>
    </row>
    <row r="272" spans="1:18" x14ac:dyDescent="0.2">
      <c r="D272" s="40">
        <v>44144</v>
      </c>
      <c r="E272" s="2">
        <v>253</v>
      </c>
      <c r="F272" s="5">
        <v>117.9429045</v>
      </c>
      <c r="G272" s="5">
        <v>182.9010025</v>
      </c>
    </row>
    <row r="273" spans="4:7" x14ac:dyDescent="0.2">
      <c r="D273" s="40">
        <v>44145</v>
      </c>
      <c r="E273" s="2">
        <v>254</v>
      </c>
      <c r="F273" s="5">
        <v>117.53199999999998</v>
      </c>
      <c r="G273" s="5">
        <v>190.43200100000001</v>
      </c>
    </row>
    <row r="274" spans="4:7" x14ac:dyDescent="0.2">
      <c r="D274" s="40">
        <v>44146</v>
      </c>
      <c r="E274" s="2">
        <v>255</v>
      </c>
      <c r="F274" s="5">
        <v>116.6190004</v>
      </c>
      <c r="G274" s="5">
        <v>196.94100079999998</v>
      </c>
    </row>
    <row r="275" spans="4:7" x14ac:dyDescent="0.2">
      <c r="D275" s="40">
        <v>44147</v>
      </c>
      <c r="E275" s="2">
        <v>256</v>
      </c>
      <c r="F275" s="5">
        <v>117.8</v>
      </c>
      <c r="G275" s="5">
        <v>199.63699999999997</v>
      </c>
    </row>
    <row r="276" spans="4:7" x14ac:dyDescent="0.2">
      <c r="D276" s="40">
        <v>44148</v>
      </c>
      <c r="E276" s="2">
        <v>257</v>
      </c>
      <c r="F276" s="5">
        <v>118.646</v>
      </c>
      <c r="G276" s="5">
        <v>198.02300000000002</v>
      </c>
    </row>
  </sheetData>
  <mergeCells count="5">
    <mergeCell ref="D260:G260"/>
    <mergeCell ref="E7:F7"/>
    <mergeCell ref="U1:V1"/>
    <mergeCell ref="E1:F1"/>
    <mergeCell ref="E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W281"/>
  <sheetViews>
    <sheetView tabSelected="1" topLeftCell="AB1" workbookViewId="0">
      <selection activeCell="AM11" sqref="AM11"/>
    </sheetView>
  </sheetViews>
  <sheetFormatPr baseColWidth="10" defaultRowHeight="16" x14ac:dyDescent="0.2"/>
  <cols>
    <col min="1" max="2" width="10.83203125" style="2"/>
    <col min="3" max="3" width="24.33203125" style="2" customWidth="1"/>
    <col min="4" max="4" width="29" style="28" customWidth="1"/>
    <col min="6" max="6" width="15.5" customWidth="1"/>
    <col min="8" max="8" width="14.1640625" bestFit="1" customWidth="1"/>
    <col min="9" max="9" width="14.6640625" bestFit="1" customWidth="1"/>
    <col min="12" max="12" width="14.6640625" bestFit="1" customWidth="1"/>
    <col min="13" max="13" width="20.33203125" bestFit="1" customWidth="1"/>
    <col min="16" max="16" width="16" bestFit="1" customWidth="1"/>
    <col min="18" max="18" width="18" customWidth="1"/>
    <col min="22" max="22" width="18.83203125" bestFit="1" customWidth="1"/>
    <col min="23" max="23" width="22.5" customWidth="1"/>
    <col min="24" max="24" width="21.83203125" customWidth="1"/>
    <col min="25" max="25" width="12.1640625" customWidth="1"/>
    <col min="27" max="27" width="10.83203125" style="24"/>
    <col min="29" max="29" width="15.5" customWidth="1"/>
    <col min="31" max="31" width="14.1640625" bestFit="1" customWidth="1"/>
    <col min="35" max="35" width="14.6640625" bestFit="1" customWidth="1"/>
    <col min="36" max="36" width="20.33203125" bestFit="1" customWidth="1"/>
    <col min="39" max="39" width="16" bestFit="1" customWidth="1"/>
    <col min="41" max="41" width="18" customWidth="1"/>
    <col min="45" max="45" width="18.83203125" bestFit="1" customWidth="1"/>
    <col min="46" max="46" width="22.5" customWidth="1"/>
    <col min="47" max="47" width="21.83203125" customWidth="1"/>
    <col min="48" max="48" width="12.1640625" customWidth="1"/>
    <col min="49" max="49" width="10.83203125" style="46"/>
  </cols>
  <sheetData>
    <row r="1" spans="1:49" x14ac:dyDescent="0.2">
      <c r="E1" s="50" t="s">
        <v>47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48"/>
      <c r="X1" s="48"/>
      <c r="Y1" s="48"/>
      <c r="Z1" s="48"/>
      <c r="AB1" s="50" t="s">
        <v>92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48"/>
      <c r="AU1" s="48"/>
      <c r="AV1" s="48"/>
      <c r="AW1" s="49"/>
    </row>
    <row r="2" spans="1:49" x14ac:dyDescent="0.2">
      <c r="O2" s="21"/>
      <c r="R2" s="12" t="s">
        <v>64</v>
      </c>
      <c r="S2" s="12"/>
      <c r="AL2" s="21"/>
      <c r="AO2" s="12" t="s">
        <v>64</v>
      </c>
      <c r="AP2" s="12"/>
    </row>
    <row r="3" spans="1:49" x14ac:dyDescent="0.2">
      <c r="A3" s="2" t="s">
        <v>0</v>
      </c>
      <c r="B3" s="2" t="s">
        <v>5</v>
      </c>
      <c r="C3" s="2" t="s">
        <v>1</v>
      </c>
      <c r="D3" s="28" t="s">
        <v>4</v>
      </c>
      <c r="H3" t="s">
        <v>52</v>
      </c>
      <c r="I3" t="s">
        <v>59</v>
      </c>
      <c r="L3" s="20" t="s">
        <v>59</v>
      </c>
      <c r="M3" s="20" t="s">
        <v>60</v>
      </c>
      <c r="N3" s="20" t="s">
        <v>61</v>
      </c>
      <c r="O3" s="20" t="s">
        <v>62</v>
      </c>
      <c r="P3" s="20" t="s">
        <v>63</v>
      </c>
      <c r="AE3" t="s">
        <v>52</v>
      </c>
      <c r="AF3" t="s">
        <v>53</v>
      </c>
      <c r="AI3" s="20" t="s">
        <v>59</v>
      </c>
      <c r="AJ3" s="20" t="s">
        <v>60</v>
      </c>
      <c r="AK3" s="20" t="s">
        <v>61</v>
      </c>
      <c r="AL3" s="20" t="s">
        <v>62</v>
      </c>
      <c r="AM3" s="20" t="s">
        <v>63</v>
      </c>
    </row>
    <row r="4" spans="1:49" ht="19" x14ac:dyDescent="0.25">
      <c r="A4" s="3">
        <v>43777</v>
      </c>
      <c r="B4" s="2">
        <v>1</v>
      </c>
      <c r="C4" s="1">
        <v>63.954543999999999</v>
      </c>
      <c r="D4" s="29">
        <v>177.02937299999999</v>
      </c>
      <c r="H4" s="5">
        <f>$G$5*B4+$G$6</f>
        <v>56.047986370004338</v>
      </c>
      <c r="I4" s="5">
        <f>C4-H4</f>
        <v>7.9065576299956604</v>
      </c>
      <c r="L4" s="5">
        <v>-22.934344252002042</v>
      </c>
      <c r="M4" s="5">
        <f>STANDARDIZE(L4, AVERAGE($L$4:$L$260), STDEV($L$4:$L$260))</f>
        <v>-2.3299427381924516</v>
      </c>
      <c r="N4">
        <v>1</v>
      </c>
      <c r="O4" s="9">
        <f>(N4-0.5)/257</f>
        <v>1.9455252918287938E-3</v>
      </c>
      <c r="P4" s="5">
        <f>_xlfn.NORM.S.INV(O4)</f>
        <v>-2.8868618330563121</v>
      </c>
      <c r="R4" t="s">
        <v>65</v>
      </c>
      <c r="S4">
        <f>COUNT(L4:L260)</f>
        <v>257</v>
      </c>
      <c r="AE4" s="5">
        <f>$AD$5*B4+$AD$6</f>
        <v>161.61830424681591</v>
      </c>
      <c r="AF4" s="5">
        <f>D4-AE4</f>
        <v>15.411068753184082</v>
      </c>
      <c r="AI4" s="5">
        <v>21.024004445521058</v>
      </c>
      <c r="AJ4" s="5">
        <f>STANDARDIZE(AI4, AVERAGE($AI$4:$AI$260), STDEV($AI$4:$AI$260))</f>
        <v>1.1196539466539841</v>
      </c>
      <c r="AK4">
        <v>1</v>
      </c>
      <c r="AL4" s="9">
        <f>(AK4-0.5)/257</f>
        <v>1.9455252918287938E-3</v>
      </c>
      <c r="AM4" s="5">
        <f>_xlfn.NORM.S.INV(AL4)</f>
        <v>-2.8868618330563121</v>
      </c>
      <c r="AO4" t="s">
        <v>65</v>
      </c>
      <c r="AP4">
        <f>COUNT(AI4:AI260)</f>
        <v>257</v>
      </c>
      <c r="AR4" s="26"/>
    </row>
    <row r="5" spans="1:49" x14ac:dyDescent="0.2">
      <c r="A5" s="3">
        <v>43780</v>
      </c>
      <c r="B5" s="2">
        <v>2</v>
      </c>
      <c r="C5" s="1">
        <v>64.460991000000007</v>
      </c>
      <c r="D5" s="29">
        <v>176.658142</v>
      </c>
      <c r="F5" t="s">
        <v>48</v>
      </c>
      <c r="G5">
        <f>SLOPE(C4:C255,B4:B255)</f>
        <v>0.2437129327692055</v>
      </c>
      <c r="H5" s="5">
        <f t="shared" ref="H5:H68" si="0">$G$5*B5+$G$6</f>
        <v>56.291699302773544</v>
      </c>
      <c r="I5" s="5">
        <f t="shared" ref="I5:I68" si="1">C5-H5</f>
        <v>8.1692916972264626</v>
      </c>
      <c r="L5" s="5">
        <v>-21.490516319232832</v>
      </c>
      <c r="M5" s="5">
        <f t="shared" ref="M5:M68" si="2">STANDARDIZE(L5, AVERAGE($L$4:$L$260), STDEV($L$4:$L$260))</f>
        <v>-2.1832738786370016</v>
      </c>
      <c r="N5">
        <v>2</v>
      </c>
      <c r="O5" s="9">
        <f t="shared" ref="O5:O68" si="3">(N5-0.5)/257</f>
        <v>5.8365758754863814E-3</v>
      </c>
      <c r="P5" s="5">
        <f t="shared" ref="P5:P68" si="4">_xlfn.NORM.S.INV(O5)</f>
        <v>-2.5218739841912798</v>
      </c>
      <c r="R5" t="s">
        <v>66</v>
      </c>
      <c r="S5" s="5">
        <f>MIN(L4:L260)</f>
        <v>-22.934344252002042</v>
      </c>
      <c r="AC5" t="s">
        <v>48</v>
      </c>
      <c r="AD5">
        <f>SLOPE(D4:D255,B4:B255)</f>
        <v>-3.1389257294555939E-2</v>
      </c>
      <c r="AE5" s="5">
        <f t="shared" ref="AE5:AE68" si="5">$AD$5*B5+$AD$6</f>
        <v>161.58691498952138</v>
      </c>
      <c r="AF5" s="5">
        <f t="shared" ref="AF5:AF68" si="6">D5-AE5</f>
        <v>15.071227010478623</v>
      </c>
      <c r="AI5" s="5">
        <v>19.381223930931952</v>
      </c>
      <c r="AJ5" s="5">
        <f>STANDARDIZE(AI5, AVERAGE($AI$4:$AI$260), STDEV($AI$4:$AI$260))</f>
        <v>1.0283724510869385</v>
      </c>
      <c r="AK5">
        <v>2</v>
      </c>
      <c r="AL5" s="9">
        <f>(AK5-0.5)/257</f>
        <v>5.8365758754863814E-3</v>
      </c>
      <c r="AM5" s="5">
        <f>_xlfn.NORM.S.INV(AL5)</f>
        <v>-2.5218739841912798</v>
      </c>
      <c r="AO5" t="s">
        <v>66</v>
      </c>
      <c r="AP5" s="5">
        <f>MIN(AI4:AI260)</f>
        <v>-56.241709833011328</v>
      </c>
    </row>
    <row r="6" spans="1:49" x14ac:dyDescent="0.2">
      <c r="A6" s="3">
        <v>43781</v>
      </c>
      <c r="B6" s="2">
        <v>3</v>
      </c>
      <c r="C6" s="1">
        <v>64.401978</v>
      </c>
      <c r="D6" s="29">
        <v>177.810913</v>
      </c>
      <c r="F6" t="s">
        <v>49</v>
      </c>
      <c r="G6">
        <f>INTERCEPT(C4:C255,B4:B255)</f>
        <v>55.804273437235132</v>
      </c>
      <c r="H6" s="5">
        <f t="shared" si="0"/>
        <v>56.535412235542751</v>
      </c>
      <c r="I6" s="5">
        <f t="shared" si="1"/>
        <v>7.8665657644572491</v>
      </c>
      <c r="L6" s="5">
        <v>-20.928587646924889</v>
      </c>
      <c r="M6" s="5">
        <f t="shared" si="2"/>
        <v>-2.1261912889125876</v>
      </c>
      <c r="N6">
        <v>3</v>
      </c>
      <c r="O6" s="9">
        <f t="shared" si="3"/>
        <v>9.727626459143969E-3</v>
      </c>
      <c r="P6" s="5">
        <f t="shared" si="4"/>
        <v>-2.3366910755775643</v>
      </c>
      <c r="R6" t="s">
        <v>67</v>
      </c>
      <c r="S6" s="5">
        <f>MAX(L4:L260)</f>
        <v>28.183473345077758</v>
      </c>
      <c r="AC6" t="s">
        <v>49</v>
      </c>
      <c r="AD6">
        <f>INTERCEPT(D4:D255,B4:B255)</f>
        <v>161.64969350411047</v>
      </c>
      <c r="AE6" s="5">
        <f t="shared" si="5"/>
        <v>161.55552573222681</v>
      </c>
      <c r="AF6" s="5">
        <f t="shared" si="6"/>
        <v>16.255387267773187</v>
      </c>
      <c r="AI6" s="5">
        <v>20.649561474699283</v>
      </c>
      <c r="AJ6" s="5">
        <f>STANDARDIZE(AI6, AVERAGE($AI$4:$AI$260), STDEV($AI$4:$AI$260))</f>
        <v>1.0988479326565948</v>
      </c>
      <c r="AK6">
        <v>3</v>
      </c>
      <c r="AL6" s="9">
        <f>(AK6-0.5)/257</f>
        <v>9.727626459143969E-3</v>
      </c>
      <c r="AM6" s="5">
        <f>_xlfn.NORM.S.INV(AL6)</f>
        <v>-2.3366910755775643</v>
      </c>
      <c r="AO6" t="s">
        <v>67</v>
      </c>
      <c r="AP6" s="5">
        <f>MAX(AI4:AI260)</f>
        <v>48.303177848706724</v>
      </c>
    </row>
    <row r="7" spans="1:49" x14ac:dyDescent="0.2">
      <c r="A7" s="3">
        <v>43782</v>
      </c>
      <c r="B7" s="2">
        <v>4</v>
      </c>
      <c r="C7" s="1">
        <v>65.019051000000005</v>
      </c>
      <c r="D7" s="29">
        <v>177.752319</v>
      </c>
      <c r="F7" t="s">
        <v>50</v>
      </c>
      <c r="G7">
        <f>CORREL(C4:C255,B4:B255)</f>
        <v>0.8726735064682708</v>
      </c>
      <c r="H7" s="5">
        <f t="shared" si="0"/>
        <v>56.779125168311957</v>
      </c>
      <c r="I7" s="5">
        <f t="shared" si="1"/>
        <v>8.2399258316880477</v>
      </c>
      <c r="L7" s="5">
        <v>-20.564379781386478</v>
      </c>
      <c r="M7" s="5">
        <f t="shared" si="2"/>
        <v>-2.089193838546608</v>
      </c>
      <c r="N7">
        <v>4</v>
      </c>
      <c r="O7" s="9">
        <f t="shared" si="3"/>
        <v>1.3618677042801557E-2</v>
      </c>
      <c r="P7" s="5">
        <f t="shared" si="4"/>
        <v>-2.208099267239914</v>
      </c>
      <c r="R7" t="s">
        <v>68</v>
      </c>
      <c r="S7" s="5">
        <f>S6-S5</f>
        <v>51.117817597079799</v>
      </c>
      <c r="AC7" t="s">
        <v>50</v>
      </c>
      <c r="AD7">
        <f>CORREL(D4:D255,B4:B255)</f>
        <v>-0.13296648984702517</v>
      </c>
      <c r="AE7" s="5">
        <f t="shared" si="5"/>
        <v>161.52413647493225</v>
      </c>
      <c r="AF7" s="5">
        <f t="shared" si="6"/>
        <v>16.228182525067751</v>
      </c>
      <c r="AI7" s="5">
        <v>19.74958384602823</v>
      </c>
      <c r="AJ7" s="5">
        <f>STANDARDIZE(AI7, AVERAGE($AI$4:$AI$260), STDEV($AI$4:$AI$260))</f>
        <v>1.0488404586255768</v>
      </c>
      <c r="AK7">
        <v>4</v>
      </c>
      <c r="AL7" s="9">
        <f>(AK7-0.5)/257</f>
        <v>1.3618677042801557E-2</v>
      </c>
      <c r="AM7" s="5">
        <f>_xlfn.NORM.S.INV(AL7)</f>
        <v>-2.208099267239914</v>
      </c>
      <c r="AO7" t="s">
        <v>68</v>
      </c>
      <c r="AP7" s="5">
        <f>AP6-AP5</f>
        <v>104.54488768171805</v>
      </c>
    </row>
    <row r="8" spans="1:49" ht="19" x14ac:dyDescent="0.2">
      <c r="A8" s="3">
        <v>43783</v>
      </c>
      <c r="B8" s="2">
        <v>5</v>
      </c>
      <c r="C8" s="1">
        <v>64.569159999999997</v>
      </c>
      <c r="D8" s="29">
        <v>176.37780799999999</v>
      </c>
      <c r="F8" t="s">
        <v>51</v>
      </c>
      <c r="G8">
        <f>G7^2</f>
        <v>0.76155904889162707</v>
      </c>
      <c r="H8" s="5">
        <f t="shared" si="0"/>
        <v>57.022838101081156</v>
      </c>
      <c r="I8" s="5">
        <f t="shared" si="1"/>
        <v>7.5463218989188405</v>
      </c>
      <c r="L8" s="5">
        <v>-19.817446714155679</v>
      </c>
      <c r="M8" s="5">
        <f t="shared" si="2"/>
        <v>-2.0133178850146116</v>
      </c>
      <c r="N8">
        <v>5</v>
      </c>
      <c r="O8" s="9">
        <f t="shared" si="3"/>
        <v>1.7509727626459144E-2</v>
      </c>
      <c r="P8" s="5">
        <f t="shared" si="4"/>
        <v>-2.1081333635267803</v>
      </c>
      <c r="R8" t="s">
        <v>69</v>
      </c>
      <c r="S8" s="5">
        <f>S7/(1+3.22*LOG(S4))</f>
        <v>5.8353775260887488</v>
      </c>
      <c r="T8" s="12" t="s">
        <v>98</v>
      </c>
      <c r="AC8" t="s">
        <v>51</v>
      </c>
      <c r="AD8">
        <f>AD7^2</f>
        <v>1.7680087422239046E-2</v>
      </c>
      <c r="AE8" s="5">
        <f t="shared" si="5"/>
        <v>161.49274721763769</v>
      </c>
      <c r="AF8" s="5">
        <f t="shared" si="6"/>
        <v>14.885060782362302</v>
      </c>
      <c r="AI8" s="5">
        <v>19.744843304939423</v>
      </c>
      <c r="AJ8" s="5">
        <f>STANDARDIZE(AI8, AVERAGE($AI$4:$AI$260), STDEV($AI$4:$AI$260))</f>
        <v>1.0485770493164572</v>
      </c>
      <c r="AK8">
        <v>5</v>
      </c>
      <c r="AL8" s="9">
        <f>(AK8-0.5)/257</f>
        <v>1.7509727626459144E-2</v>
      </c>
      <c r="AM8" s="5">
        <f>_xlfn.NORM.S.INV(AL8)</f>
        <v>-2.1081333635267803</v>
      </c>
      <c r="AO8" t="s">
        <v>69</v>
      </c>
      <c r="AP8" s="5">
        <f>AP7/(1+3.22*LOG(AP4))</f>
        <v>11.93436881155546</v>
      </c>
      <c r="AQ8" s="12" t="s">
        <v>98</v>
      </c>
    </row>
    <row r="9" spans="1:49" x14ac:dyDescent="0.2">
      <c r="A9" s="3">
        <v>43784</v>
      </c>
      <c r="B9" s="2">
        <v>6</v>
      </c>
      <c r="C9" s="1">
        <v>65.336212000000003</v>
      </c>
      <c r="D9" s="29">
        <v>178.43956</v>
      </c>
      <c r="H9" s="5">
        <f t="shared" si="0"/>
        <v>57.266551033850362</v>
      </c>
      <c r="I9" s="5">
        <f t="shared" si="1"/>
        <v>8.069660966149641</v>
      </c>
      <c r="L9" s="5">
        <v>-18.209772117540453</v>
      </c>
      <c r="M9" s="5">
        <f t="shared" si="2"/>
        <v>-1.8500049345790459</v>
      </c>
      <c r="N9">
        <v>6</v>
      </c>
      <c r="O9" s="9">
        <f t="shared" si="3"/>
        <v>2.1400778210116732E-2</v>
      </c>
      <c r="P9" s="5">
        <f t="shared" si="4"/>
        <v>-2.0256412963396588</v>
      </c>
      <c r="R9" t="s">
        <v>70</v>
      </c>
      <c r="S9" s="5">
        <f>S7/S8</f>
        <v>8.7599846571267683</v>
      </c>
      <c r="T9">
        <v>9</v>
      </c>
      <c r="AE9" s="5">
        <f t="shared" si="5"/>
        <v>161.46135796034315</v>
      </c>
      <c r="AF9" s="5">
        <f t="shared" si="6"/>
        <v>16.97820203965685</v>
      </c>
      <c r="AI9" s="5">
        <v>22.765123503877504</v>
      </c>
      <c r="AJ9" s="5">
        <f>STANDARDIZE(AI9, AVERAGE($AI$4:$AI$260), STDEV($AI$4:$AI$260))</f>
        <v>1.2163996471268281</v>
      </c>
      <c r="AK9">
        <v>6</v>
      </c>
      <c r="AL9" s="9">
        <f>(AK9-0.5)/257</f>
        <v>2.1400778210116732E-2</v>
      </c>
      <c r="AM9" s="5">
        <f>_xlfn.NORM.S.INV(AL9)</f>
        <v>-2.0256412963396588</v>
      </c>
      <c r="AO9" t="s">
        <v>70</v>
      </c>
      <c r="AP9" s="5">
        <f>AP7/AP8</f>
        <v>8.7599846571267683</v>
      </c>
      <c r="AQ9">
        <v>9</v>
      </c>
      <c r="AR9" s="12" t="s">
        <v>99</v>
      </c>
    </row>
    <row r="10" spans="1:49" x14ac:dyDescent="0.2">
      <c r="A10" s="3">
        <v>43787</v>
      </c>
      <c r="B10" s="2">
        <v>7</v>
      </c>
      <c r="C10" s="1">
        <v>65.665633999999997</v>
      </c>
      <c r="D10" s="29">
        <v>176.52507</v>
      </c>
      <c r="F10" t="s">
        <v>54</v>
      </c>
      <c r="G10" s="5">
        <f>AVERAGE(I4:I255)</f>
        <v>5.5828357809722155E-14</v>
      </c>
      <c r="H10" s="5">
        <f t="shared" si="0"/>
        <v>57.510263966619569</v>
      </c>
      <c r="I10" s="5">
        <f t="shared" si="1"/>
        <v>8.1553700333804287</v>
      </c>
      <c r="J10" s="5"/>
      <c r="L10" s="5">
        <v>-18.150120983078857</v>
      </c>
      <c r="M10" s="5">
        <f t="shared" si="2"/>
        <v>-1.8439453732808442</v>
      </c>
      <c r="N10">
        <v>7</v>
      </c>
      <c r="O10" s="9">
        <f t="shared" si="3"/>
        <v>2.5291828793774319E-2</v>
      </c>
      <c r="P10" s="5">
        <f t="shared" si="4"/>
        <v>-1.9549950240885074</v>
      </c>
      <c r="R10" t="s">
        <v>71</v>
      </c>
      <c r="S10" s="5">
        <f>S7/T9</f>
        <v>5.6797575107866445</v>
      </c>
      <c r="T10" s="12" t="s">
        <v>100</v>
      </c>
      <c r="AC10" t="s">
        <v>54</v>
      </c>
      <c r="AD10" s="5">
        <f>AVERAGE(AF4:AF255)</f>
        <v>5.9775817452833827E-14</v>
      </c>
      <c r="AE10" s="5">
        <f t="shared" si="5"/>
        <v>161.42996870304859</v>
      </c>
      <c r="AF10" s="5">
        <f t="shared" si="6"/>
        <v>15.095101296951412</v>
      </c>
      <c r="AG10" s="5"/>
      <c r="AI10" s="5">
        <v>19.19678296011017</v>
      </c>
      <c r="AJ10" s="5">
        <f>STANDARDIZE(AI10, AVERAGE($AI$4:$AI$260), STDEV($AI$4:$AI$260))</f>
        <v>1.0181239440521073</v>
      </c>
      <c r="AK10">
        <v>7</v>
      </c>
      <c r="AL10" s="9">
        <f>(AK10-0.5)/257</f>
        <v>2.5291828793774319E-2</v>
      </c>
      <c r="AM10" s="5">
        <f>_xlfn.NORM.S.INV(AL10)</f>
        <v>-1.9549950240885074</v>
      </c>
      <c r="AO10" t="s">
        <v>71</v>
      </c>
      <c r="AP10" s="5">
        <f>AP7/AQ9</f>
        <v>11.616098631302005</v>
      </c>
      <c r="AQ10" t="s">
        <v>100</v>
      </c>
    </row>
    <row r="11" spans="1:49" x14ac:dyDescent="0.2">
      <c r="A11" s="3">
        <v>43788</v>
      </c>
      <c r="B11" s="2">
        <v>8</v>
      </c>
      <c r="C11" s="1">
        <v>65.466507000000007</v>
      </c>
      <c r="D11" s="29">
        <v>176.839249</v>
      </c>
      <c r="F11" t="s">
        <v>55</v>
      </c>
      <c r="G11" s="5">
        <f>STDEV(I4:I255)</f>
        <v>9.9400167261818275</v>
      </c>
      <c r="H11" s="5">
        <f t="shared" si="0"/>
        <v>57.753976899388775</v>
      </c>
      <c r="I11" s="5">
        <f t="shared" si="1"/>
        <v>7.7125301006112323</v>
      </c>
      <c r="L11" s="5">
        <v>-17.63091518477124</v>
      </c>
      <c r="M11" s="5">
        <f t="shared" si="2"/>
        <v>-1.7912027156663044</v>
      </c>
      <c r="N11">
        <v>8</v>
      </c>
      <c r="O11" s="9">
        <f t="shared" si="3"/>
        <v>2.9182879377431907E-2</v>
      </c>
      <c r="P11" s="5">
        <f t="shared" si="4"/>
        <v>-1.8929406788672947</v>
      </c>
      <c r="R11" t="s">
        <v>54</v>
      </c>
      <c r="S11" s="5">
        <f>AVERAGE(L4:L260)</f>
        <v>1.9246830081747022E-3</v>
      </c>
      <c r="AC11" t="s">
        <v>55</v>
      </c>
      <c r="AD11" s="5">
        <f>STDEV(AF4:AF255)</f>
        <v>17.054351808954927</v>
      </c>
      <c r="AE11" s="5">
        <f t="shared" si="5"/>
        <v>161.39857944575402</v>
      </c>
      <c r="AF11" s="5">
        <f t="shared" si="6"/>
        <v>15.440669554245972</v>
      </c>
      <c r="AI11" s="5">
        <v>20.012619188226523</v>
      </c>
      <c r="AJ11" s="5">
        <f>STANDARDIZE(AI11, AVERAGE($AI$4:$AI$260), STDEV($AI$4:$AI$260))</f>
        <v>1.0634560808645923</v>
      </c>
      <c r="AK11">
        <v>8</v>
      </c>
      <c r="AL11" s="9">
        <f>(AK11-0.5)/257</f>
        <v>2.9182879377431907E-2</v>
      </c>
      <c r="AM11" s="5">
        <f>_xlfn.NORM.S.INV(AL11)</f>
        <v>-1.8929406788672947</v>
      </c>
      <c r="AO11" t="s">
        <v>54</v>
      </c>
      <c r="AP11" s="5">
        <f>AVERAGE(AI4:AI260)</f>
        <v>0.8737464417510572</v>
      </c>
    </row>
    <row r="12" spans="1:49" x14ac:dyDescent="0.2">
      <c r="A12" s="3">
        <v>43789</v>
      </c>
      <c r="B12" s="2">
        <v>9</v>
      </c>
      <c r="C12" s="1">
        <v>64.704375999999996</v>
      </c>
      <c r="D12" s="29">
        <v>173.99208100000001</v>
      </c>
      <c r="H12" s="5">
        <f t="shared" si="0"/>
        <v>57.997689832157981</v>
      </c>
      <c r="I12" s="5">
        <f t="shared" si="1"/>
        <v>6.7066861678420153</v>
      </c>
      <c r="L12" s="5">
        <v>-17.417281386463628</v>
      </c>
      <c r="M12" s="5">
        <f t="shared" si="2"/>
        <v>-1.7695010815247763</v>
      </c>
      <c r="N12">
        <v>9</v>
      </c>
      <c r="O12" s="9">
        <f t="shared" si="3"/>
        <v>3.3073929961089495E-2</v>
      </c>
      <c r="P12" s="5">
        <f t="shared" si="4"/>
        <v>-1.8374203838470633</v>
      </c>
      <c r="R12" t="s">
        <v>55</v>
      </c>
      <c r="S12" s="5">
        <f>STDEV(L4:L260)</f>
        <v>9.8441341750758919</v>
      </c>
      <c r="AE12" s="5">
        <f t="shared" si="5"/>
        <v>161.36719018845946</v>
      </c>
      <c r="AF12" s="5">
        <f t="shared" si="6"/>
        <v>12.624890811540553</v>
      </c>
      <c r="AI12" s="5">
        <v>-56.241709833011328</v>
      </c>
      <c r="AJ12" s="5">
        <f>STANDARDIZE(AI12, AVERAGE($AI$4:$AI$260), STDEV($AI$4:$AI$260))</f>
        <v>-3.1736341053804944</v>
      </c>
      <c r="AK12">
        <v>9</v>
      </c>
      <c r="AL12" s="9">
        <f>(AK12-0.5)/257</f>
        <v>3.3073929961089495E-2</v>
      </c>
      <c r="AM12" s="5">
        <f>_xlfn.NORM.S.INV(AL12)</f>
        <v>-1.8374203838470633</v>
      </c>
      <c r="AO12" t="s">
        <v>55</v>
      </c>
      <c r="AP12" s="5">
        <f>STDEV(AI4:AI260)</f>
        <v>17.99686239126633</v>
      </c>
    </row>
    <row r="13" spans="1:49" x14ac:dyDescent="0.2">
      <c r="A13" s="3">
        <v>43790</v>
      </c>
      <c r="B13" s="2">
        <v>10</v>
      </c>
      <c r="C13" s="1">
        <v>64.414268000000007</v>
      </c>
      <c r="D13" s="29">
        <v>173.31463600000001</v>
      </c>
      <c r="H13" s="5">
        <f t="shared" si="0"/>
        <v>58.241402764927187</v>
      </c>
      <c r="I13" s="5">
        <f t="shared" si="1"/>
        <v>6.1728652350728197</v>
      </c>
      <c r="L13" s="5">
        <v>-17.319466588156004</v>
      </c>
      <c r="M13" s="5">
        <f t="shared" si="2"/>
        <v>-1.7595647278985449</v>
      </c>
      <c r="N13">
        <v>10</v>
      </c>
      <c r="O13" s="9">
        <f t="shared" si="3"/>
        <v>3.6964980544747082E-2</v>
      </c>
      <c r="P13" s="5">
        <f t="shared" si="4"/>
        <v>-1.7870465756496254</v>
      </c>
      <c r="AE13" s="5">
        <f t="shared" si="5"/>
        <v>161.33580093116493</v>
      </c>
      <c r="AF13" s="5">
        <f t="shared" si="6"/>
        <v>11.978835068835082</v>
      </c>
      <c r="AI13" s="5">
        <v>29.509009076823077</v>
      </c>
      <c r="AJ13" s="5">
        <f>STANDARDIZE(AI13, AVERAGE($AI$4:$AI$260), STDEV($AI$4:$AI$260))</f>
        <v>1.5911252757574224</v>
      </c>
      <c r="AK13">
        <v>10</v>
      </c>
      <c r="AL13" s="9">
        <f>(AK13-0.5)/257</f>
        <v>3.6964980544747082E-2</v>
      </c>
      <c r="AM13" s="5">
        <f>_xlfn.NORM.S.INV(AL13)</f>
        <v>-1.7870465756496254</v>
      </c>
    </row>
    <row r="14" spans="1:49" ht="17" thickBot="1" x14ac:dyDescent="0.25">
      <c r="A14" s="3">
        <v>43791</v>
      </c>
      <c r="B14" s="2">
        <v>11</v>
      </c>
      <c r="C14" s="1">
        <v>64.357726999999997</v>
      </c>
      <c r="D14" s="29">
        <v>173.56990099999999</v>
      </c>
      <c r="H14" s="5">
        <f t="shared" si="0"/>
        <v>58.485115697696394</v>
      </c>
      <c r="I14" s="5">
        <f t="shared" si="1"/>
        <v>5.8726113023036035</v>
      </c>
      <c r="L14" s="5">
        <v>-17.023433848617266</v>
      </c>
      <c r="M14" s="5">
        <f t="shared" si="2"/>
        <v>-1.7294927343363018</v>
      </c>
      <c r="N14">
        <v>11</v>
      </c>
      <c r="O14" s="9">
        <f t="shared" si="3"/>
        <v>4.085603112840467E-2</v>
      </c>
      <c r="P14" s="5">
        <f t="shared" si="4"/>
        <v>-1.7408375250838715</v>
      </c>
      <c r="AE14" s="5">
        <f t="shared" si="5"/>
        <v>161.30441167387036</v>
      </c>
      <c r="AF14" s="5">
        <f t="shared" si="6"/>
        <v>12.265489326129625</v>
      </c>
      <c r="AI14" s="5">
        <v>25.107624819528496</v>
      </c>
      <c r="AJ14" s="5">
        <f>STANDARDIZE(AI14, AVERAGE($AI$4:$AI$260), STDEV($AI$4:$AI$260))</f>
        <v>1.3465612977925454</v>
      </c>
      <c r="AK14">
        <v>11</v>
      </c>
      <c r="AL14" s="9">
        <f>(AK14-0.5)/257</f>
        <v>4.085603112840467E-2</v>
      </c>
      <c r="AM14" s="5">
        <f>_xlfn.NORM.S.INV(AL14)</f>
        <v>-1.7408375250838715</v>
      </c>
    </row>
    <row r="15" spans="1:49" x14ac:dyDescent="0.2">
      <c r="A15" s="3">
        <v>43794</v>
      </c>
      <c r="B15" s="2">
        <v>12</v>
      </c>
      <c r="C15" s="1">
        <v>65.486168000000006</v>
      </c>
      <c r="D15" s="29">
        <v>173.29499799999999</v>
      </c>
      <c r="E15" s="19" t="s">
        <v>56</v>
      </c>
      <c r="F15" s="19" t="s">
        <v>58</v>
      </c>
      <c r="H15" s="5">
        <f t="shared" si="0"/>
        <v>58.7288286304656</v>
      </c>
      <c r="I15" s="5">
        <f t="shared" si="1"/>
        <v>6.7573393695344066</v>
      </c>
      <c r="L15" s="5">
        <v>-16.975350512463301</v>
      </c>
      <c r="M15" s="5">
        <f t="shared" si="2"/>
        <v>-1.7246082685926607</v>
      </c>
      <c r="N15">
        <v>12</v>
      </c>
      <c r="O15" s="9">
        <f t="shared" si="3"/>
        <v>4.4747081712062257E-2</v>
      </c>
      <c r="P15" s="5">
        <f t="shared" si="4"/>
        <v>-1.6980720533929912</v>
      </c>
      <c r="S15" t="s">
        <v>72</v>
      </c>
      <c r="T15" t="s">
        <v>73</v>
      </c>
      <c r="U15" t="s">
        <v>74</v>
      </c>
      <c r="V15" t="s">
        <v>75</v>
      </c>
      <c r="W15" t="s">
        <v>77</v>
      </c>
      <c r="X15" t="s">
        <v>76</v>
      </c>
      <c r="Y15" t="s">
        <v>78</v>
      </c>
      <c r="AB15" s="19" t="s">
        <v>56</v>
      </c>
      <c r="AC15" s="19" t="s">
        <v>58</v>
      </c>
      <c r="AE15" s="5">
        <f t="shared" si="5"/>
        <v>161.2730224165758</v>
      </c>
      <c r="AF15" s="5">
        <f t="shared" si="6"/>
        <v>12.021975583424194</v>
      </c>
      <c r="AI15" s="5">
        <v>25.376238562233937</v>
      </c>
      <c r="AJ15" s="5">
        <f>STANDARDIZE(AI15, AVERAGE($AI$4:$AI$260), STDEV($AI$4:$AI$260))</f>
        <v>1.3614868852013704</v>
      </c>
      <c r="AK15">
        <v>12</v>
      </c>
      <c r="AL15" s="9">
        <f>(AK15-0.5)/257</f>
        <v>4.4747081712062257E-2</v>
      </c>
      <c r="AM15" s="5">
        <f>_xlfn.NORM.S.INV(AL15)</f>
        <v>-1.6980720533929912</v>
      </c>
      <c r="AP15" t="s">
        <v>72</v>
      </c>
      <c r="AQ15" t="s">
        <v>73</v>
      </c>
      <c r="AR15" t="s">
        <v>74</v>
      </c>
      <c r="AS15" t="s">
        <v>75</v>
      </c>
      <c r="AT15" t="s">
        <v>77</v>
      </c>
      <c r="AU15" t="s">
        <v>76</v>
      </c>
      <c r="AV15" t="s">
        <v>78</v>
      </c>
    </row>
    <row r="16" spans="1:49" x14ac:dyDescent="0.2">
      <c r="A16" s="3">
        <v>43795</v>
      </c>
      <c r="B16" s="2">
        <v>13</v>
      </c>
      <c r="C16" s="1">
        <v>64.974815000000007</v>
      </c>
      <c r="D16" s="29">
        <v>175.26838699999999</v>
      </c>
      <c r="E16">
        <v>-22.934344252002042</v>
      </c>
      <c r="F16">
        <v>1</v>
      </c>
      <c r="H16" s="5">
        <f t="shared" si="0"/>
        <v>58.972541563234806</v>
      </c>
      <c r="I16" s="5">
        <f t="shared" si="1"/>
        <v>6.0022734367652006</v>
      </c>
      <c r="L16" s="5">
        <v>-16.965683907386151</v>
      </c>
      <c r="M16" s="5">
        <f t="shared" si="2"/>
        <v>-1.7236263025908538</v>
      </c>
      <c r="N16">
        <v>13</v>
      </c>
      <c r="O16" s="9">
        <f t="shared" si="3"/>
        <v>4.8638132295719845E-2</v>
      </c>
      <c r="P16" s="5">
        <f t="shared" si="4"/>
        <v>-1.6582041640969811</v>
      </c>
      <c r="S16">
        <v>1</v>
      </c>
      <c r="T16" s="5">
        <f>S5</f>
        <v>-22.934344252002042</v>
      </c>
      <c r="U16" s="5">
        <f>T16+$S$10</f>
        <v>-17.254586741215398</v>
      </c>
      <c r="V16" s="22">
        <f>_xlfn.NORM.DIST(U16,$S$11,$S$12,1) - _xlfn.NORM.DIST(T16,$S$11,$S$12,1)</f>
        <v>2.9898644737703095E-2</v>
      </c>
      <c r="W16">
        <f>V16*$S$4</f>
        <v>7.6839516975896958</v>
      </c>
      <c r="X16">
        <f>COUNTIF(L3:L260, "&lt;=" &amp; U16) -  COUNTIF(L3:L260, "&lt;" &amp; T16)</f>
        <v>10</v>
      </c>
      <c r="Y16">
        <f>(W16-X16)^2/W16</f>
        <v>0.69808868538049995</v>
      </c>
      <c r="AB16">
        <v>-56.241709833011328</v>
      </c>
      <c r="AC16">
        <v>1</v>
      </c>
      <c r="AE16" s="5">
        <f t="shared" si="5"/>
        <v>161.24163315928124</v>
      </c>
      <c r="AF16" s="5">
        <f t="shared" si="6"/>
        <v>14.026753840718754</v>
      </c>
      <c r="AI16" s="5">
        <v>42.065956363295868</v>
      </c>
      <c r="AJ16" s="5">
        <f>STANDARDIZE(AI16, AVERAGE($AI$4:$AI$260), STDEV($AI$4:$AI$260))</f>
        <v>2.2888550807353463</v>
      </c>
      <c r="AK16">
        <v>13</v>
      </c>
      <c r="AL16" s="9">
        <f>(AK16-0.5)/257</f>
        <v>4.8638132295719845E-2</v>
      </c>
      <c r="AM16" s="5">
        <f>_xlfn.NORM.S.INV(AL16)</f>
        <v>-1.6582041640969811</v>
      </c>
      <c r="AP16">
        <v>1</v>
      </c>
      <c r="AQ16" s="5">
        <f>AP5</f>
        <v>-56.241709833011328</v>
      </c>
      <c r="AR16" s="5">
        <f>AQ16+$AP$10</f>
        <v>-44.625611201709319</v>
      </c>
      <c r="AS16" s="22">
        <f>_xlfn.NORM.DIST(AR16,$AP$11,$AP$12,1) - _xlfn.NORM.DIST(AQ16,$AP$11,$AP$12,1)</f>
        <v>4.9800154963021677E-3</v>
      </c>
      <c r="AT16">
        <f>AS16*$AP$4</f>
        <v>1.2798639825496572</v>
      </c>
      <c r="AU16">
        <f>COUNTIF(AI3:AI260, "&lt;=" &amp; AR16) -  COUNTIF(AI3:AI260, "&lt;" &amp; AQ16)</f>
        <v>2</v>
      </c>
      <c r="AV16">
        <f>(AT16-AU16)^2/AT16</f>
        <v>0.40519609169415749</v>
      </c>
    </row>
    <row r="17" spans="1:48" x14ac:dyDescent="0.2">
      <c r="A17" s="3">
        <v>43796</v>
      </c>
      <c r="B17" s="2">
        <v>14</v>
      </c>
      <c r="C17" s="1">
        <v>65.847565000000003</v>
      </c>
      <c r="D17" s="29">
        <v>176.151993</v>
      </c>
      <c r="E17">
        <v>-19.526489745530057</v>
      </c>
      <c r="F17">
        <v>4</v>
      </c>
      <c r="H17" s="5">
        <f t="shared" si="0"/>
        <v>59.216254496004012</v>
      </c>
      <c r="I17" s="5">
        <f t="shared" si="1"/>
        <v>6.6313105039959908</v>
      </c>
      <c r="L17" s="5">
        <v>-16.707813453694413</v>
      </c>
      <c r="M17" s="5">
        <f t="shared" si="2"/>
        <v>-1.6974309613749008</v>
      </c>
      <c r="N17">
        <v>14</v>
      </c>
      <c r="O17" s="9">
        <f t="shared" si="3"/>
        <v>5.2529182879377433E-2</v>
      </c>
      <c r="P17" s="5">
        <f t="shared" si="4"/>
        <v>-1.6208101278939697</v>
      </c>
      <c r="S17">
        <v>2</v>
      </c>
      <c r="T17" s="5">
        <f>U16</f>
        <v>-17.254586741215398</v>
      </c>
      <c r="U17" s="5">
        <f t="shared" ref="U17:U24" si="7">T17+$S$10</f>
        <v>-11.574829230428755</v>
      </c>
      <c r="V17" s="22">
        <f t="shared" ref="V17:V24" si="8">_xlfn.NORM.DIST(U17,$S$11,$S$12,1) - _xlfn.NORM.DIST(T17,$S$11,$S$12,1)</f>
        <v>7.9993146475703658E-2</v>
      </c>
      <c r="W17">
        <f t="shared" ref="W17:W24" si="9">V17*$S$4</f>
        <v>20.558238644255841</v>
      </c>
      <c r="X17">
        <f t="shared" ref="X17:X24" si="10">COUNTIF(L4:L261, "&lt;=" &amp; U17) -  COUNTIF(L4:L261, "&lt;" &amp; T17)</f>
        <v>27</v>
      </c>
      <c r="Y17">
        <f t="shared" ref="Y17:Y24" si="11">(W17-X17)^2/W17</f>
        <v>2.0184749327225688</v>
      </c>
      <c r="AB17">
        <v>-49.707654352903951</v>
      </c>
      <c r="AC17">
        <v>0</v>
      </c>
      <c r="AE17" s="5">
        <f t="shared" si="5"/>
        <v>161.2102439019867</v>
      </c>
      <c r="AF17" s="5">
        <f t="shared" si="6"/>
        <v>14.941749098013304</v>
      </c>
      <c r="AI17" s="5">
        <v>21.48649976117207</v>
      </c>
      <c r="AJ17" s="5">
        <f>STANDARDIZE(AI17, AVERAGE($AI$4:$AI$260), STDEV($AI$4:$AI$260))</f>
        <v>1.1453526104319243</v>
      </c>
      <c r="AK17">
        <v>14</v>
      </c>
      <c r="AL17" s="9">
        <f>(AK17-0.5)/257</f>
        <v>5.2529182879377433E-2</v>
      </c>
      <c r="AM17" s="5">
        <f>_xlfn.NORM.S.INV(AL17)</f>
        <v>-1.6208101278939697</v>
      </c>
      <c r="AP17">
        <v>2</v>
      </c>
      <c r="AQ17" s="5">
        <f>AR16</f>
        <v>-44.625611201709319</v>
      </c>
      <c r="AR17" s="5">
        <f>AQ17+$AP$10</f>
        <v>-33.00951257040731</v>
      </c>
      <c r="AS17" s="22">
        <f t="shared" ref="AS17:AS24" si="12">_xlfn.NORM.DIST(AR17,$AP$11,$AP$12,1) - _xlfn.NORM.DIST(AQ17,$AP$11,$AP$12,1)</f>
        <v>2.4135652642373516E-2</v>
      </c>
      <c r="AT17">
        <f t="shared" ref="AT17:AT24" si="13">AS17*$AP$4</f>
        <v>6.2028627290899934</v>
      </c>
      <c r="AU17">
        <f t="shared" ref="AU17:AU24" si="14">COUNTIF(AI4:AI261, "&lt;=" &amp; AR17) -  COUNTIF(AI4:AI261, "&lt;" &amp; AQ17)</f>
        <v>4</v>
      </c>
      <c r="AV17">
        <f t="shared" ref="AV17:AV24" si="15">(AT17-AU17)^2/AT17</f>
        <v>0.78231687773070013</v>
      </c>
    </row>
    <row r="18" spans="1:48" x14ac:dyDescent="0.2">
      <c r="A18" s="3">
        <v>43798</v>
      </c>
      <c r="B18" s="2">
        <v>15</v>
      </c>
      <c r="C18" s="1">
        <v>65.702515000000005</v>
      </c>
      <c r="D18" s="29">
        <v>175.29785200000001</v>
      </c>
      <c r="E18">
        <v>-16.118635239058069</v>
      </c>
      <c r="F18">
        <v>10</v>
      </c>
      <c r="H18" s="5">
        <f t="shared" si="0"/>
        <v>59.459967428773211</v>
      </c>
      <c r="I18" s="5">
        <f t="shared" si="1"/>
        <v>6.2425475712267939</v>
      </c>
      <c r="L18" s="5">
        <v>-16.651577915848065</v>
      </c>
      <c r="M18" s="5">
        <f t="shared" si="2"/>
        <v>-1.6917183677789369</v>
      </c>
      <c r="N18">
        <v>15</v>
      </c>
      <c r="O18" s="9">
        <f t="shared" si="3"/>
        <v>5.642023346303502E-2</v>
      </c>
      <c r="P18" s="5">
        <f t="shared" si="4"/>
        <v>-1.585554225481004</v>
      </c>
      <c r="S18">
        <v>3</v>
      </c>
      <c r="T18" s="5">
        <f t="shared" ref="T18:T24" si="16">U17</f>
        <v>-11.574829230428755</v>
      </c>
      <c r="U18" s="5">
        <f t="shared" si="7"/>
        <v>-5.8950717196421101</v>
      </c>
      <c r="V18" s="22">
        <f t="shared" si="8"/>
        <v>0.15477786790822562</v>
      </c>
      <c r="W18">
        <f t="shared" si="9"/>
        <v>39.777912052413981</v>
      </c>
      <c r="X18">
        <f t="shared" si="10"/>
        <v>39</v>
      </c>
      <c r="Y18">
        <f t="shared" si="11"/>
        <v>1.5213145438442101E-2</v>
      </c>
      <c r="AB18">
        <v>-43.173598872796575</v>
      </c>
      <c r="AC18">
        <v>1</v>
      </c>
      <c r="AE18" s="5">
        <f t="shared" si="5"/>
        <v>161.17885464469214</v>
      </c>
      <c r="AF18" s="5">
        <f t="shared" si="6"/>
        <v>14.118997355307869</v>
      </c>
      <c r="AI18" s="5">
        <v>48.303177848706724</v>
      </c>
      <c r="AJ18" s="5">
        <f>STANDARDIZE(AI18, AVERAGE($AI$4:$AI$260), STDEV($AI$4:$AI$260))</f>
        <v>2.6354277971238265</v>
      </c>
      <c r="AK18">
        <v>15</v>
      </c>
      <c r="AL18" s="9">
        <f>(AK18-0.5)/257</f>
        <v>5.642023346303502E-2</v>
      </c>
      <c r="AM18" s="5">
        <f>_xlfn.NORM.S.INV(AL18)</f>
        <v>-1.585554225481004</v>
      </c>
      <c r="AP18">
        <v>3</v>
      </c>
      <c r="AQ18" s="5">
        <f t="shared" ref="AQ18:AQ24" si="17">AR17</f>
        <v>-33.00951257040731</v>
      </c>
      <c r="AR18" s="5">
        <f t="shared" ref="AR18:AR24" si="18">AQ18+$AP$10</f>
        <v>-21.393413939105304</v>
      </c>
      <c r="AS18" s="22">
        <f t="shared" si="12"/>
        <v>7.8123164705368453E-2</v>
      </c>
      <c r="AT18">
        <f t="shared" si="13"/>
        <v>20.077653329279691</v>
      </c>
      <c r="AU18">
        <f t="shared" si="14"/>
        <v>35</v>
      </c>
      <c r="AV18">
        <f t="shared" si="15"/>
        <v>11.090759786972885</v>
      </c>
    </row>
    <row r="19" spans="1:48" x14ac:dyDescent="0.2">
      <c r="A19" s="3">
        <v>43801</v>
      </c>
      <c r="B19" s="2">
        <v>16</v>
      </c>
      <c r="C19" s="1">
        <v>64.942841000000001</v>
      </c>
      <c r="D19" s="29">
        <v>171.144913</v>
      </c>
      <c r="E19">
        <v>-12.710780732586082</v>
      </c>
      <c r="F19">
        <v>17</v>
      </c>
      <c r="H19" s="5">
        <f t="shared" si="0"/>
        <v>59.703680361542418</v>
      </c>
      <c r="I19" s="5">
        <f t="shared" si="1"/>
        <v>5.2391606384575837</v>
      </c>
      <c r="L19" s="5">
        <v>-15.982488579694092</v>
      </c>
      <c r="M19" s="5">
        <f t="shared" si="2"/>
        <v>-1.623750040219158</v>
      </c>
      <c r="N19">
        <v>16</v>
      </c>
      <c r="O19" s="9">
        <f t="shared" si="3"/>
        <v>6.0311284046692608E-2</v>
      </c>
      <c r="P19" s="5">
        <f t="shared" si="4"/>
        <v>-1.5521657535429034</v>
      </c>
      <c r="S19">
        <v>4</v>
      </c>
      <c r="T19" s="5">
        <f t="shared" si="16"/>
        <v>-5.8950717196421101</v>
      </c>
      <c r="U19" s="5">
        <f t="shared" si="7"/>
        <v>-0.21531420885546559</v>
      </c>
      <c r="V19" s="22">
        <f t="shared" si="8"/>
        <v>0.2166226674671467</v>
      </c>
      <c r="W19">
        <f t="shared" si="9"/>
        <v>55.672025539056705</v>
      </c>
      <c r="X19">
        <f t="shared" si="10"/>
        <v>43</v>
      </c>
      <c r="Y19">
        <f t="shared" si="11"/>
        <v>2.884397140352839</v>
      </c>
      <c r="AB19">
        <v>-36.639543392689191</v>
      </c>
      <c r="AC19">
        <v>3</v>
      </c>
      <c r="AE19" s="5">
        <f t="shared" si="5"/>
        <v>161.14746538739757</v>
      </c>
      <c r="AF19" s="5">
        <f t="shared" si="6"/>
        <v>9.9974476126024285</v>
      </c>
      <c r="AI19" s="5">
        <v>45.257345620590399</v>
      </c>
      <c r="AJ19" s="5">
        <f>STANDARDIZE(AI19, AVERAGE($AI$4:$AI$260), STDEV($AI$4:$AI$260))</f>
        <v>2.4661853946484689</v>
      </c>
      <c r="AK19">
        <v>16</v>
      </c>
      <c r="AL19" s="9">
        <f>(AK19-0.5)/257</f>
        <v>6.0311284046692608E-2</v>
      </c>
      <c r="AM19" s="5">
        <f>_xlfn.NORM.S.INV(AL19)</f>
        <v>-1.5521657535429034</v>
      </c>
      <c r="AP19">
        <v>4</v>
      </c>
      <c r="AQ19" s="5">
        <f t="shared" si="17"/>
        <v>-21.393413939105304</v>
      </c>
      <c r="AR19" s="5">
        <f t="shared" si="18"/>
        <v>-9.777315307803299</v>
      </c>
      <c r="AS19" s="22">
        <f t="shared" si="12"/>
        <v>0.16899106312346962</v>
      </c>
      <c r="AT19">
        <f t="shared" si="13"/>
        <v>43.430703222731694</v>
      </c>
      <c r="AU19">
        <f t="shared" si="14"/>
        <v>33</v>
      </c>
      <c r="AV19">
        <f t="shared" si="15"/>
        <v>2.5051302799020645</v>
      </c>
    </row>
    <row r="20" spans="1:48" x14ac:dyDescent="0.2">
      <c r="A20" s="3">
        <v>43802</v>
      </c>
      <c r="B20" s="2">
        <v>17</v>
      </c>
      <c r="C20" s="1">
        <v>63.784916000000003</v>
      </c>
      <c r="D20" s="29">
        <v>169.40713500000001</v>
      </c>
      <c r="E20">
        <v>-9.3029262261140957</v>
      </c>
      <c r="F20">
        <v>21</v>
      </c>
      <c r="H20" s="5">
        <f t="shared" si="0"/>
        <v>59.947393294311624</v>
      </c>
      <c r="I20" s="5">
        <f t="shared" si="1"/>
        <v>3.8375227056883787</v>
      </c>
      <c r="L20" s="5">
        <v>-15.811874772924554</v>
      </c>
      <c r="M20" s="5">
        <f t="shared" si="2"/>
        <v>-1.6064185203784886</v>
      </c>
      <c r="N20">
        <v>17</v>
      </c>
      <c r="O20" s="9">
        <f t="shared" si="3"/>
        <v>6.4202334630350189E-2</v>
      </c>
      <c r="P20" s="5">
        <f t="shared" si="4"/>
        <v>-1.5204231125445944</v>
      </c>
      <c r="S20">
        <v>5</v>
      </c>
      <c r="T20" s="5">
        <f t="shared" si="16"/>
        <v>-0.21531420885546559</v>
      </c>
      <c r="U20" s="5">
        <f t="shared" si="7"/>
        <v>5.4644433019311789</v>
      </c>
      <c r="V20" s="22">
        <f t="shared" si="8"/>
        <v>0.21932185115487418</v>
      </c>
      <c r="W20">
        <f t="shared" si="9"/>
        <v>56.365715746802664</v>
      </c>
      <c r="X20">
        <f t="shared" si="10"/>
        <v>40</v>
      </c>
      <c r="Y20">
        <f t="shared" si="11"/>
        <v>4.7517652948519089</v>
      </c>
      <c r="AB20">
        <v>-30.105487912581815</v>
      </c>
      <c r="AC20">
        <v>7</v>
      </c>
      <c r="AE20" s="5">
        <f t="shared" si="5"/>
        <v>161.11607613010301</v>
      </c>
      <c r="AF20" s="5">
        <f t="shared" si="6"/>
        <v>8.2910588698970002</v>
      </c>
      <c r="AI20" s="5">
        <v>43.28178859141218</v>
      </c>
      <c r="AJ20" s="5">
        <f>STANDARDIZE(AI20, AVERAGE($AI$4:$AI$260), STDEV($AI$4:$AI$260))</f>
        <v>2.3564130917754449</v>
      </c>
      <c r="AK20">
        <v>17</v>
      </c>
      <c r="AL20" s="9">
        <f>(AK20-0.5)/257</f>
        <v>6.4202334630350189E-2</v>
      </c>
      <c r="AM20" s="5">
        <f>_xlfn.NORM.S.INV(AL20)</f>
        <v>-1.5204231125445944</v>
      </c>
      <c r="AP20">
        <v>5</v>
      </c>
      <c r="AQ20" s="5">
        <f t="shared" si="17"/>
        <v>-9.777315307803299</v>
      </c>
      <c r="AR20" s="5">
        <f t="shared" si="18"/>
        <v>1.8387833234987063</v>
      </c>
      <c r="AS20" s="22">
        <f t="shared" si="12"/>
        <v>0.24439942523260327</v>
      </c>
      <c r="AT20">
        <f t="shared" si="13"/>
        <v>62.810652284779039</v>
      </c>
      <c r="AU20">
        <f t="shared" si="14"/>
        <v>36</v>
      </c>
      <c r="AV20">
        <f t="shared" si="15"/>
        <v>11.444095066491096</v>
      </c>
    </row>
    <row r="21" spans="1:48" x14ac:dyDescent="0.2">
      <c r="A21" s="3">
        <v>43803</v>
      </c>
      <c r="B21" s="2">
        <v>18</v>
      </c>
      <c r="C21" s="1">
        <v>64.347892999999999</v>
      </c>
      <c r="D21" s="29">
        <v>170.055115</v>
      </c>
      <c r="E21">
        <v>-5.895071719642111</v>
      </c>
      <c r="F21">
        <v>23</v>
      </c>
      <c r="H21" s="5">
        <f t="shared" si="0"/>
        <v>60.19110622708083</v>
      </c>
      <c r="I21" s="5">
        <f t="shared" si="1"/>
        <v>4.156786772919169</v>
      </c>
      <c r="L21" s="5">
        <v>-15.668196571232173</v>
      </c>
      <c r="M21" s="5">
        <f t="shared" si="2"/>
        <v>-1.5918232091873679</v>
      </c>
      <c r="N21">
        <v>18</v>
      </c>
      <c r="O21" s="9">
        <f t="shared" si="3"/>
        <v>6.8093385214007776E-2</v>
      </c>
      <c r="P21" s="5">
        <f t="shared" si="4"/>
        <v>-1.4901425037298881</v>
      </c>
      <c r="S21">
        <v>6</v>
      </c>
      <c r="T21" s="5">
        <f t="shared" si="16"/>
        <v>5.4644433019311789</v>
      </c>
      <c r="U21" s="5">
        <f t="shared" si="7"/>
        <v>11.144200812717823</v>
      </c>
      <c r="V21" s="22">
        <f t="shared" si="8"/>
        <v>0.16063660107753608</v>
      </c>
      <c r="W21">
        <f t="shared" si="9"/>
        <v>41.283606476926771</v>
      </c>
      <c r="X21">
        <f t="shared" si="10"/>
        <v>78</v>
      </c>
      <c r="Y21">
        <f t="shared" si="11"/>
        <v>32.654452175698779</v>
      </c>
      <c r="AB21">
        <v>-23.571432432474438</v>
      </c>
      <c r="AC21">
        <v>22</v>
      </c>
      <c r="AE21" s="5">
        <f t="shared" si="5"/>
        <v>161.08468687280848</v>
      </c>
      <c r="AF21" s="5">
        <f t="shared" si="6"/>
        <v>8.9704281271915249</v>
      </c>
      <c r="AI21" s="5">
        <v>-47.744550090305893</v>
      </c>
      <c r="AJ21" s="5">
        <f>STANDARDIZE(AI21, AVERAGE($AI$4:$AI$260), STDEV($AI$4:$AI$260))</f>
        <v>-2.7014873745798518</v>
      </c>
      <c r="AK21">
        <v>18</v>
      </c>
      <c r="AL21" s="9">
        <f>(AK21-0.5)/257</f>
        <v>6.8093385214007776E-2</v>
      </c>
      <c r="AM21" s="5">
        <f>_xlfn.NORM.S.INV(AL21)</f>
        <v>-1.4901425037298881</v>
      </c>
      <c r="AP21">
        <v>6</v>
      </c>
      <c r="AQ21" s="5">
        <f t="shared" si="17"/>
        <v>1.8387833234987063</v>
      </c>
      <c r="AR21" s="5">
        <f t="shared" si="18"/>
        <v>13.454881954800712</v>
      </c>
      <c r="AS21" s="22">
        <f t="shared" si="12"/>
        <v>0.23636501581624614</v>
      </c>
      <c r="AT21">
        <f t="shared" si="13"/>
        <v>60.745809064775258</v>
      </c>
      <c r="AU21">
        <f t="shared" si="14"/>
        <v>79</v>
      </c>
      <c r="AV21">
        <f t="shared" si="15"/>
        <v>5.4854070071619674</v>
      </c>
    </row>
    <row r="22" spans="1:48" x14ac:dyDescent="0.2">
      <c r="A22" s="3">
        <v>43804</v>
      </c>
      <c r="B22" s="2">
        <v>19</v>
      </c>
      <c r="C22" s="1">
        <v>65.291945999999996</v>
      </c>
      <c r="D22" s="29">
        <v>170.84053</v>
      </c>
      <c r="E22">
        <v>-2.4872172131701227</v>
      </c>
      <c r="F22">
        <v>24</v>
      </c>
      <c r="H22" s="5">
        <f t="shared" si="0"/>
        <v>60.434819159850036</v>
      </c>
      <c r="I22" s="5">
        <f t="shared" si="1"/>
        <v>4.8571268401499594</v>
      </c>
      <c r="L22" s="5">
        <v>-15.582761445232507</v>
      </c>
      <c r="M22" s="5">
        <f t="shared" si="2"/>
        <v>-1.5831444239859249</v>
      </c>
      <c r="N22">
        <v>19</v>
      </c>
      <c r="O22" s="9">
        <f t="shared" si="3"/>
        <v>7.1984435797665364E-2</v>
      </c>
      <c r="P22" s="5">
        <f t="shared" si="4"/>
        <v>-1.4611697164034938</v>
      </c>
      <c r="S22">
        <v>7</v>
      </c>
      <c r="T22" s="5">
        <f t="shared" si="16"/>
        <v>11.144200812717823</v>
      </c>
      <c r="U22" s="5">
        <f t="shared" si="7"/>
        <v>16.823958323504467</v>
      </c>
      <c r="V22" s="22">
        <f t="shared" si="8"/>
        <v>8.5104180499702142E-2</v>
      </c>
      <c r="W22">
        <f t="shared" si="9"/>
        <v>21.87177438842345</v>
      </c>
      <c r="X22">
        <f t="shared" si="10"/>
        <v>11</v>
      </c>
      <c r="Y22">
        <f t="shared" si="11"/>
        <v>5.4040187254007144</v>
      </c>
      <c r="AB22">
        <v>-17.037376952367055</v>
      </c>
      <c r="AC22">
        <v>16</v>
      </c>
      <c r="AE22" s="5">
        <f t="shared" si="5"/>
        <v>161.05329761551391</v>
      </c>
      <c r="AF22" s="5">
        <f t="shared" si="6"/>
        <v>9.7872323844860887</v>
      </c>
      <c r="AI22" s="5">
        <v>30.530403334117636</v>
      </c>
      <c r="AJ22" s="5">
        <f>STANDARDIZE(AI22, AVERAGE($AI$4:$AI$260), STDEV($AI$4:$AI$260))</f>
        <v>1.6478792940462008</v>
      </c>
      <c r="AK22">
        <v>19</v>
      </c>
      <c r="AL22" s="9">
        <f>(AK22-0.5)/257</f>
        <v>7.1984435797665364E-2</v>
      </c>
      <c r="AM22" s="5">
        <f>_xlfn.NORM.S.INV(AL22)</f>
        <v>-1.4611697164034938</v>
      </c>
      <c r="AP22">
        <v>7</v>
      </c>
      <c r="AQ22" s="5">
        <f t="shared" si="17"/>
        <v>13.454881954800712</v>
      </c>
      <c r="AR22" s="5">
        <f t="shared" si="18"/>
        <v>25.070980586102717</v>
      </c>
      <c r="AS22" s="22">
        <f t="shared" si="12"/>
        <v>0.1528636319941824</v>
      </c>
      <c r="AT22">
        <f t="shared" si="13"/>
        <v>39.285953422504875</v>
      </c>
      <c r="AU22" s="5">
        <f>COUNTIF(AI4:AI266, "&lt;="&amp;AR22) -  COUNTIF(AI4:AI266, "&lt;"&amp;AQ22)</f>
        <v>59</v>
      </c>
      <c r="AV22">
        <f t="shared" si="15"/>
        <v>9.8926867901088951</v>
      </c>
    </row>
    <row r="23" spans="1:48" x14ac:dyDescent="0.2">
      <c r="A23" s="3">
        <v>43805</v>
      </c>
      <c r="B23" s="2">
        <v>20</v>
      </c>
      <c r="C23" s="1">
        <v>66.553130999999993</v>
      </c>
      <c r="D23" s="29">
        <v>172.26414500000001</v>
      </c>
      <c r="E23">
        <v>0.92063729330186561</v>
      </c>
      <c r="F23">
        <v>22</v>
      </c>
      <c r="H23" s="5">
        <f t="shared" si="0"/>
        <v>60.678532092619243</v>
      </c>
      <c r="I23" s="5">
        <f t="shared" si="1"/>
        <v>5.8745989073807507</v>
      </c>
      <c r="L23" s="5">
        <v>-15.353329378001703</v>
      </c>
      <c r="M23" s="5">
        <f t="shared" si="2"/>
        <v>-1.5598379489673604</v>
      </c>
      <c r="N23">
        <v>20</v>
      </c>
      <c r="O23" s="9">
        <f t="shared" si="3"/>
        <v>7.5875486381322951E-2</v>
      </c>
      <c r="P23" s="5">
        <f t="shared" si="4"/>
        <v>-1.4333740412575702</v>
      </c>
      <c r="S23">
        <v>8</v>
      </c>
      <c r="T23" s="5">
        <f t="shared" si="16"/>
        <v>16.823958323504467</v>
      </c>
      <c r="U23" s="5">
        <f t="shared" si="7"/>
        <v>22.503715834291111</v>
      </c>
      <c r="V23" s="22">
        <f t="shared" si="8"/>
        <v>3.260767681986021E-2</v>
      </c>
      <c r="W23">
        <f t="shared" si="9"/>
        <v>8.3801729427040748</v>
      </c>
      <c r="X23">
        <f t="shared" si="10"/>
        <v>6</v>
      </c>
      <c r="Y23">
        <f t="shared" si="11"/>
        <v>0.67602700754676159</v>
      </c>
      <c r="AB23">
        <v>-10.503321472259678</v>
      </c>
      <c r="AC23">
        <v>23</v>
      </c>
      <c r="AE23" s="5">
        <f t="shared" si="5"/>
        <v>161.02190835821935</v>
      </c>
      <c r="AF23" s="5">
        <f t="shared" si="6"/>
        <v>11.242236641780664</v>
      </c>
      <c r="AI23" s="5">
        <v>45.64456710600129</v>
      </c>
      <c r="AJ23" s="5">
        <f>STANDARDIZE(AI23, AVERAGE($AI$4:$AI$260), STDEV($AI$4:$AI$260))</f>
        <v>2.4877014498914543</v>
      </c>
      <c r="AK23">
        <v>20</v>
      </c>
      <c r="AL23" s="9">
        <f>(AK23-0.5)/257</f>
        <v>7.5875486381322951E-2</v>
      </c>
      <c r="AM23" s="5">
        <f>_xlfn.NORM.S.INV(AL23)</f>
        <v>-1.4333740412575702</v>
      </c>
      <c r="AP23">
        <v>8</v>
      </c>
      <c r="AQ23" s="5">
        <f t="shared" si="17"/>
        <v>25.070980586102717</v>
      </c>
      <c r="AR23" s="5">
        <f t="shared" si="18"/>
        <v>36.687079217404722</v>
      </c>
      <c r="AS23" s="22">
        <f t="shared" si="12"/>
        <v>6.6092550765775249E-2</v>
      </c>
      <c r="AT23">
        <f t="shared" si="13"/>
        <v>16.985785546804237</v>
      </c>
      <c r="AU23">
        <f t="shared" si="14"/>
        <v>4</v>
      </c>
      <c r="AV23">
        <f t="shared" si="15"/>
        <v>9.9277496353011809</v>
      </c>
    </row>
    <row r="24" spans="1:48" x14ac:dyDescent="0.2">
      <c r="A24" s="3">
        <v>43808</v>
      </c>
      <c r="B24" s="2">
        <v>21</v>
      </c>
      <c r="C24" s="1">
        <v>65.621384000000006</v>
      </c>
      <c r="D24" s="29">
        <v>171.31179800000001</v>
      </c>
      <c r="E24">
        <v>4.3284917997738503</v>
      </c>
      <c r="F24">
        <v>20</v>
      </c>
      <c r="H24" s="5">
        <f t="shared" si="0"/>
        <v>60.922245025388449</v>
      </c>
      <c r="I24" s="5">
        <f t="shared" si="1"/>
        <v>4.6991389746115573</v>
      </c>
      <c r="L24" s="5">
        <v>-15.348531722617608</v>
      </c>
      <c r="M24" s="5">
        <f t="shared" si="2"/>
        <v>-1.5593505871233659</v>
      </c>
      <c r="N24">
        <v>21</v>
      </c>
      <c r="O24" s="9">
        <f t="shared" si="3"/>
        <v>7.9766536964980539E-2</v>
      </c>
      <c r="P24" s="5">
        <f t="shared" si="4"/>
        <v>-1.4066436798489586</v>
      </c>
      <c r="S24">
        <v>9</v>
      </c>
      <c r="T24" s="5">
        <f t="shared" si="16"/>
        <v>22.503715834291111</v>
      </c>
      <c r="U24" s="5">
        <f t="shared" si="7"/>
        <v>28.183473345077754</v>
      </c>
      <c r="V24" s="22">
        <f t="shared" si="8"/>
        <v>9.0330366865620793E-3</v>
      </c>
      <c r="W24">
        <f t="shared" si="9"/>
        <v>2.3214904284464541</v>
      </c>
      <c r="X24">
        <f t="shared" si="10"/>
        <v>3</v>
      </c>
      <c r="Y24">
        <f t="shared" si="11"/>
        <v>0.19831020324208717</v>
      </c>
      <c r="AB24">
        <v>-3.9692659921523017</v>
      </c>
      <c r="AC24">
        <v>21</v>
      </c>
      <c r="AE24" s="5">
        <f t="shared" si="5"/>
        <v>160.99051910092479</v>
      </c>
      <c r="AF24" s="5">
        <f t="shared" si="6"/>
        <v>10.321278899075224</v>
      </c>
      <c r="AI24" s="5">
        <v>-41.399275347600422</v>
      </c>
      <c r="AJ24" s="5">
        <f>STANDARDIZE(AI24, AVERAGE($AI$4:$AI$260), STDEV($AI$4:$AI$260))</f>
        <v>-2.3489106528850323</v>
      </c>
      <c r="AK24">
        <v>21</v>
      </c>
      <c r="AL24" s="9">
        <f>(AK24-0.5)/257</f>
        <v>7.9766536964980539E-2</v>
      </c>
      <c r="AM24" s="5">
        <f>_xlfn.NORM.S.INV(AL24)</f>
        <v>-1.4066436798489586</v>
      </c>
      <c r="AP24">
        <v>9</v>
      </c>
      <c r="AQ24" s="5">
        <f t="shared" si="17"/>
        <v>36.687079217404722</v>
      </c>
      <c r="AR24" s="5">
        <f t="shared" si="18"/>
        <v>48.303177848706724</v>
      </c>
      <c r="AS24" s="22">
        <f t="shared" si="12"/>
        <v>1.9095198461231089E-2</v>
      </c>
      <c r="AT24">
        <f t="shared" si="13"/>
        <v>4.9074660045363903</v>
      </c>
      <c r="AU24">
        <f t="shared" si="14"/>
        <v>5</v>
      </c>
      <c r="AV24">
        <f t="shared" si="15"/>
        <v>1.7447987023331921E-3</v>
      </c>
    </row>
    <row r="25" spans="1:48" x14ac:dyDescent="0.2">
      <c r="A25" s="3">
        <v>43809</v>
      </c>
      <c r="B25" s="2">
        <v>22</v>
      </c>
      <c r="C25" s="1">
        <v>66.004897999999997</v>
      </c>
      <c r="D25" s="29">
        <v>170.86998</v>
      </c>
      <c r="E25">
        <v>7.7363463062458351</v>
      </c>
      <c r="F25">
        <v>49</v>
      </c>
      <c r="H25" s="5">
        <f t="shared" si="0"/>
        <v>61.165957958157655</v>
      </c>
      <c r="I25" s="5">
        <f t="shared" si="1"/>
        <v>4.8389400418423421</v>
      </c>
      <c r="L25" s="5">
        <v>-15.304482840155359</v>
      </c>
      <c r="M25" s="5">
        <f t="shared" si="2"/>
        <v>-1.5548759546489552</v>
      </c>
      <c r="N25">
        <v>22</v>
      </c>
      <c r="O25" s="9">
        <f t="shared" si="3"/>
        <v>8.3657587548638127E-2</v>
      </c>
      <c r="P25" s="5">
        <f t="shared" si="4"/>
        <v>-1.380882228250236</v>
      </c>
      <c r="V25" s="22">
        <f>SUM(V16:V24)</f>
        <v>0.98799567282731371</v>
      </c>
      <c r="W25">
        <f>SUM(W16:W24)</f>
        <v>253.91488791661962</v>
      </c>
      <c r="X25">
        <f>SUM(X16:X24)</f>
        <v>257</v>
      </c>
      <c r="Y25">
        <f>SUM(Y16:Y24)</f>
        <v>49.300747310634605</v>
      </c>
      <c r="AB25">
        <v>2.5647894879550748</v>
      </c>
      <c r="AC25">
        <v>18</v>
      </c>
      <c r="AE25" s="5">
        <f t="shared" si="5"/>
        <v>160.95912984363025</v>
      </c>
      <c r="AF25" s="5">
        <f t="shared" si="6"/>
        <v>9.9108501563697473</v>
      </c>
      <c r="AI25" s="5">
        <v>-40.789048604894987</v>
      </c>
      <c r="AJ25" s="5">
        <f>STANDARDIZE(AI25, AVERAGE($AI$4:$AI$260), STDEV($AI$4:$AI$260))</f>
        <v>-2.3150032567268237</v>
      </c>
      <c r="AK25">
        <v>22</v>
      </c>
      <c r="AL25" s="9">
        <f>(AK25-0.5)/257</f>
        <v>8.3657587548638127E-2</v>
      </c>
      <c r="AM25" s="5">
        <f>_xlfn.NORM.S.INV(AL25)</f>
        <v>-1.380882228250236</v>
      </c>
      <c r="AS25" s="22">
        <f>SUM(AS16:AS24)</f>
        <v>0.99504571823755184</v>
      </c>
      <c r="AT25">
        <f>SUM(AT16:AT24)</f>
        <v>255.72674958705082</v>
      </c>
      <c r="AU25">
        <f>SUM(AU16:AU24)</f>
        <v>257</v>
      </c>
      <c r="AV25">
        <f>SUM(AV16:AV24)</f>
        <v>51.535086334065284</v>
      </c>
    </row>
    <row r="26" spans="1:48" x14ac:dyDescent="0.2">
      <c r="A26" s="3">
        <v>43810</v>
      </c>
      <c r="B26" s="2">
        <v>23</v>
      </c>
      <c r="C26" s="1">
        <v>66.567886000000001</v>
      </c>
      <c r="D26" s="29">
        <v>172.804092</v>
      </c>
      <c r="E26">
        <v>11.14420081271782</v>
      </c>
      <c r="F26">
        <v>41</v>
      </c>
      <c r="H26" s="5">
        <f t="shared" si="0"/>
        <v>61.409670890926861</v>
      </c>
      <c r="I26" s="5">
        <f t="shared" si="1"/>
        <v>5.1582151090731401</v>
      </c>
      <c r="L26" s="5">
        <v>-15.269609050309654</v>
      </c>
      <c r="M26" s="5">
        <f t="shared" si="2"/>
        <v>-1.5513333587003955</v>
      </c>
      <c r="N26">
        <v>23</v>
      </c>
      <c r="O26" s="9">
        <f t="shared" si="3"/>
        <v>8.7548638132295714E-2</v>
      </c>
      <c r="P26" s="5">
        <f t="shared" si="4"/>
        <v>-1.3560059457994387</v>
      </c>
      <c r="X26" t="s">
        <v>79</v>
      </c>
      <c r="Y26">
        <f>T9-1</f>
        <v>8</v>
      </c>
      <c r="AB26">
        <v>9.0988449680624512</v>
      </c>
      <c r="AC26">
        <v>23</v>
      </c>
      <c r="AE26" s="5">
        <f t="shared" si="5"/>
        <v>160.92774058633569</v>
      </c>
      <c r="AF26" s="5">
        <f t="shared" si="6"/>
        <v>11.87635141366431</v>
      </c>
      <c r="AI26" s="5">
        <v>-40.762207575716772</v>
      </c>
      <c r="AJ26" s="5">
        <f>STANDARDIZE(AI26, AVERAGE($AI$4:$AI$260), STDEV($AI$4:$AI$260))</f>
        <v>-2.3135118284659044</v>
      </c>
      <c r="AK26">
        <v>23</v>
      </c>
      <c r="AL26" s="9">
        <f>(AK26-0.5)/257</f>
        <v>8.7548638132295714E-2</v>
      </c>
      <c r="AM26" s="5">
        <f>_xlfn.NORM.S.INV(AL26)</f>
        <v>-1.3560059457994387</v>
      </c>
      <c r="AU26" t="s">
        <v>79</v>
      </c>
      <c r="AV26">
        <f>AQ9-1</f>
        <v>8</v>
      </c>
    </row>
    <row r="27" spans="1:48" x14ac:dyDescent="0.2">
      <c r="A27" s="3">
        <v>43811</v>
      </c>
      <c r="B27" s="2">
        <v>24</v>
      </c>
      <c r="C27" s="1">
        <v>66.737517999999994</v>
      </c>
      <c r="D27" s="29">
        <v>174.15898100000001</v>
      </c>
      <c r="E27">
        <v>14.552055319189812</v>
      </c>
      <c r="F27">
        <v>11</v>
      </c>
      <c r="H27" s="5">
        <f t="shared" si="0"/>
        <v>61.653383823696061</v>
      </c>
      <c r="I27" s="5">
        <f t="shared" si="1"/>
        <v>5.0841341763039338</v>
      </c>
      <c r="L27" s="5">
        <v>-14.938702520925219</v>
      </c>
      <c r="M27" s="5">
        <f t="shared" si="2"/>
        <v>-1.5177187691895933</v>
      </c>
      <c r="N27">
        <v>24</v>
      </c>
      <c r="O27" s="9">
        <f t="shared" si="3"/>
        <v>9.1439688715953302E-2</v>
      </c>
      <c r="P27" s="5">
        <f t="shared" si="4"/>
        <v>-1.3319416069271142</v>
      </c>
      <c r="X27" t="s">
        <v>80</v>
      </c>
      <c r="Y27" s="23">
        <f>_xlfn.CHISQ.DIST.RT(Y25,Y26)</f>
        <v>5.5671837223358096E-8</v>
      </c>
      <c r="AB27">
        <v>15.632900448169835</v>
      </c>
      <c r="AC27">
        <v>77</v>
      </c>
      <c r="AE27" s="5">
        <f t="shared" si="5"/>
        <v>160.89635132904112</v>
      </c>
      <c r="AF27" s="5">
        <f t="shared" si="6"/>
        <v>13.262629670958887</v>
      </c>
      <c r="AI27" s="5">
        <v>-36.248216570407308</v>
      </c>
      <c r="AJ27" s="5">
        <f>STANDARDIZE(AI27, AVERAGE($AI$4:$AI$260), STDEV($AI$4:$AI$260))</f>
        <v>-2.0626908293844171</v>
      </c>
      <c r="AK27">
        <v>24</v>
      </c>
      <c r="AL27" s="9">
        <f>(AK27-0.5)/257</f>
        <v>9.1439688715953302E-2</v>
      </c>
      <c r="AM27" s="5">
        <f>_xlfn.NORM.S.INV(AL27)</f>
        <v>-1.3319416069271142</v>
      </c>
      <c r="AU27" t="s">
        <v>80</v>
      </c>
      <c r="AV27" s="23">
        <f>_xlfn.CHISQ.DIST.RT(AV25,AV26)</f>
        <v>2.0693415245068448E-8</v>
      </c>
    </row>
    <row r="28" spans="1:48" x14ac:dyDescent="0.2">
      <c r="A28" s="3">
        <v>43812</v>
      </c>
      <c r="B28" s="2">
        <v>25</v>
      </c>
      <c r="C28" s="1">
        <v>67.644706999999997</v>
      </c>
      <c r="D28" s="29">
        <v>173.756439</v>
      </c>
      <c r="E28">
        <v>17.959909825661796</v>
      </c>
      <c r="F28">
        <v>0</v>
      </c>
      <c r="H28" s="5">
        <f t="shared" si="0"/>
        <v>61.897096756465267</v>
      </c>
      <c r="I28" s="5">
        <f t="shared" si="1"/>
        <v>5.74761024353473</v>
      </c>
      <c r="L28" s="5">
        <v>-14.612527974616938</v>
      </c>
      <c r="M28" s="5">
        <f t="shared" si="2"/>
        <v>-1.4845848703105924</v>
      </c>
      <c r="N28">
        <v>25</v>
      </c>
      <c r="O28" s="9">
        <f t="shared" si="3"/>
        <v>9.5330739299610889E-2</v>
      </c>
      <c r="P28" s="5">
        <f t="shared" si="4"/>
        <v>-1.3086247923228653</v>
      </c>
      <c r="S28" s="12" t="s">
        <v>81</v>
      </c>
      <c r="T28" s="12" t="s">
        <v>82</v>
      </c>
      <c r="AB28">
        <v>22.166955928277218</v>
      </c>
      <c r="AC28">
        <v>35</v>
      </c>
      <c r="AE28" s="5">
        <f t="shared" si="5"/>
        <v>160.86496207174656</v>
      </c>
      <c r="AF28" s="5">
        <f t="shared" si="6"/>
        <v>12.891476928253439</v>
      </c>
      <c r="AI28" s="5">
        <v>-32.864210055818205</v>
      </c>
      <c r="AJ28" s="5">
        <f>STANDARDIZE(AI28, AVERAGE($AI$4:$AI$260), STDEV($AI$4:$AI$260))</f>
        <v>-1.8746576911063069</v>
      </c>
      <c r="AK28">
        <v>25</v>
      </c>
      <c r="AL28" s="9">
        <f>(AK28-0.5)/257</f>
        <v>9.5330739299610889E-2</v>
      </c>
      <c r="AM28" s="5">
        <f>_xlfn.NORM.S.INV(AL28)</f>
        <v>-1.3086247923228653</v>
      </c>
      <c r="AP28" s="12" t="s">
        <v>81</v>
      </c>
      <c r="AQ28" s="12" t="s">
        <v>82</v>
      </c>
    </row>
    <row r="29" spans="1:48" x14ac:dyDescent="0.2">
      <c r="A29" s="3">
        <v>43815</v>
      </c>
      <c r="B29" s="2">
        <v>26</v>
      </c>
      <c r="C29" s="1">
        <v>68.802634999999995</v>
      </c>
      <c r="D29" s="29">
        <v>173.18699599999999</v>
      </c>
      <c r="E29">
        <v>21.367764332133781</v>
      </c>
      <c r="F29">
        <v>5</v>
      </c>
      <c r="H29" s="5">
        <f t="shared" si="0"/>
        <v>62.140809689234473</v>
      </c>
      <c r="I29" s="5">
        <f t="shared" si="1"/>
        <v>6.6618253107655221</v>
      </c>
      <c r="L29" s="5">
        <v>-14.300815310770915</v>
      </c>
      <c r="M29" s="5">
        <f t="shared" si="2"/>
        <v>-1.4529200577123202</v>
      </c>
      <c r="N29">
        <v>26</v>
      </c>
      <c r="O29" s="9">
        <f t="shared" si="3"/>
        <v>9.9221789883268477E-2</v>
      </c>
      <c r="P29" s="5">
        <f t="shared" si="4"/>
        <v>-1.2859985155013034</v>
      </c>
      <c r="T29" t="s">
        <v>97</v>
      </c>
      <c r="U29" t="s">
        <v>84</v>
      </c>
      <c r="AB29">
        <v>28.701011408384588</v>
      </c>
      <c r="AC29">
        <v>3</v>
      </c>
      <c r="AE29" s="5">
        <f t="shared" si="5"/>
        <v>160.83357281445203</v>
      </c>
      <c r="AF29" s="5">
        <f t="shared" si="6"/>
        <v>12.353423185547967</v>
      </c>
      <c r="AI29" s="5">
        <v>-32.673516517360312</v>
      </c>
      <c r="AJ29" s="5">
        <f>STANDARDIZE(AI29, AVERAGE($AI$4:$AI$260), STDEV($AI$4:$AI$260))</f>
        <v>-1.8640617586425217</v>
      </c>
      <c r="AK29">
        <v>26</v>
      </c>
      <c r="AL29" s="9">
        <f>(AK29-0.5)/257</f>
        <v>9.9221789883268477E-2</v>
      </c>
      <c r="AM29" s="5">
        <f>_xlfn.NORM.S.INV(AL29)</f>
        <v>-1.2859985155013034</v>
      </c>
      <c r="AQ29" t="s">
        <v>83</v>
      </c>
      <c r="AR29" t="s">
        <v>84</v>
      </c>
    </row>
    <row r="30" spans="1:48" x14ac:dyDescent="0.2">
      <c r="A30" s="3">
        <v>43816</v>
      </c>
      <c r="B30" s="2">
        <v>27</v>
      </c>
      <c r="C30" s="1">
        <v>68.937850999999995</v>
      </c>
      <c r="D30" s="29">
        <v>173.481537</v>
      </c>
      <c r="E30">
        <v>24.775618838605773</v>
      </c>
      <c r="F30">
        <v>2</v>
      </c>
      <c r="H30" s="5">
        <f t="shared" si="0"/>
        <v>62.384522622003679</v>
      </c>
      <c r="I30" s="5">
        <f t="shared" si="1"/>
        <v>6.5533283779963156</v>
      </c>
      <c r="L30" s="5">
        <v>-14.293364638462975</v>
      </c>
      <c r="M30" s="5">
        <f t="shared" si="2"/>
        <v>-1.4521631935559172</v>
      </c>
      <c r="N30">
        <v>27</v>
      </c>
      <c r="O30" s="9">
        <f t="shared" si="3"/>
        <v>0.10311284046692606</v>
      </c>
      <c r="P30" s="5">
        <f t="shared" si="4"/>
        <v>-1.2640121084912439</v>
      </c>
      <c r="T30" t="s">
        <v>85</v>
      </c>
      <c r="U30" t="s">
        <v>86</v>
      </c>
      <c r="AB30">
        <v>35.235066888491971</v>
      </c>
      <c r="AC30">
        <v>2</v>
      </c>
      <c r="AE30" s="5">
        <f t="shared" si="5"/>
        <v>160.80218355715746</v>
      </c>
      <c r="AF30" s="5">
        <f t="shared" si="6"/>
        <v>12.67935344284254</v>
      </c>
      <c r="AI30" s="5">
        <v>-31.719211827701869</v>
      </c>
      <c r="AJ30" s="5">
        <f>STANDARDIZE(AI30, AVERAGE($AI$4:$AI$260), STDEV($AI$4:$AI$260))</f>
        <v>-1.8110355883628868</v>
      </c>
      <c r="AK30">
        <v>27</v>
      </c>
      <c r="AL30" s="9">
        <f>(AK30-0.5)/257</f>
        <v>0.10311284046692606</v>
      </c>
      <c r="AM30" s="5">
        <f>_xlfn.NORM.S.INV(AL30)</f>
        <v>-1.2640121084912439</v>
      </c>
      <c r="AQ30" t="s">
        <v>85</v>
      </c>
      <c r="AR30" t="s">
        <v>86</v>
      </c>
    </row>
    <row r="31" spans="1:48" ht="17" thickBot="1" x14ac:dyDescent="0.25">
      <c r="A31" s="3">
        <v>43817</v>
      </c>
      <c r="B31" s="2">
        <v>28</v>
      </c>
      <c r="C31" s="1">
        <v>68.773132000000004</v>
      </c>
      <c r="D31" s="29">
        <v>171.45906099999999</v>
      </c>
      <c r="E31" s="18" t="s">
        <v>57</v>
      </c>
      <c r="F31" s="18">
        <v>2</v>
      </c>
      <c r="H31" s="5">
        <f t="shared" si="0"/>
        <v>62.628235554772886</v>
      </c>
      <c r="I31" s="5">
        <f t="shared" si="1"/>
        <v>6.1448964452271184</v>
      </c>
      <c r="L31" s="5">
        <v>-14.098937705693771</v>
      </c>
      <c r="M31" s="5">
        <f t="shared" si="2"/>
        <v>-1.4324126569103004</v>
      </c>
      <c r="N31">
        <v>28</v>
      </c>
      <c r="O31" s="9">
        <f t="shared" si="3"/>
        <v>0.10700389105058365</v>
      </c>
      <c r="P31" s="5">
        <f t="shared" si="4"/>
        <v>-1.2426203099162596</v>
      </c>
      <c r="S31" s="12" t="s">
        <v>87</v>
      </c>
      <c r="T31" s="12" t="s">
        <v>88</v>
      </c>
      <c r="U31">
        <v>5.5670000000000002E-8</v>
      </c>
      <c r="AB31">
        <v>41.769122368599341</v>
      </c>
      <c r="AC31">
        <v>0</v>
      </c>
      <c r="AE31" s="5">
        <f t="shared" si="5"/>
        <v>160.7707942998629</v>
      </c>
      <c r="AF31" s="5">
        <f t="shared" si="6"/>
        <v>10.688266700137092</v>
      </c>
      <c r="AI31" s="5">
        <v>-31.264824313112769</v>
      </c>
      <c r="AJ31" s="5">
        <f>STANDARDIZE(AI31, AVERAGE($AI$4:$AI$260), STDEV($AI$4:$AI$260))</f>
        <v>-1.7857874365067272</v>
      </c>
      <c r="AK31">
        <v>28</v>
      </c>
      <c r="AL31" s="9">
        <f>(AK31-0.5)/257</f>
        <v>0.10700389105058365</v>
      </c>
      <c r="AM31" s="5">
        <f>_xlfn.NORM.S.INV(AL31)</f>
        <v>-1.2426203099162596</v>
      </c>
      <c r="AP31" s="12" t="s">
        <v>87</v>
      </c>
      <c r="AQ31" s="12" t="s">
        <v>88</v>
      </c>
      <c r="AR31">
        <v>2.0693415245068448E-8</v>
      </c>
    </row>
    <row r="32" spans="1:48" ht="17" thickBot="1" x14ac:dyDescent="0.25">
      <c r="A32" s="3">
        <v>43818</v>
      </c>
      <c r="B32" s="2">
        <v>29</v>
      </c>
      <c r="C32" s="1">
        <v>68.841965000000002</v>
      </c>
      <c r="D32" s="29">
        <v>173.28518700000001</v>
      </c>
      <c r="H32" s="5">
        <f t="shared" si="0"/>
        <v>62.871948487542092</v>
      </c>
      <c r="I32" s="5">
        <f t="shared" si="1"/>
        <v>5.9700165124579101</v>
      </c>
      <c r="L32" s="5">
        <v>-13.814283369539794</v>
      </c>
      <c r="M32" s="5">
        <f t="shared" si="2"/>
        <v>-1.4034965195343303</v>
      </c>
      <c r="N32">
        <v>29</v>
      </c>
      <c r="O32" s="9">
        <f t="shared" si="3"/>
        <v>0.11089494163424124</v>
      </c>
      <c r="P32" s="5">
        <f t="shared" si="4"/>
        <v>-1.2217825127484547</v>
      </c>
      <c r="AB32" s="18" t="s">
        <v>57</v>
      </c>
      <c r="AC32" s="18">
        <v>5</v>
      </c>
      <c r="AE32" s="5">
        <f t="shared" si="5"/>
        <v>160.73940504256836</v>
      </c>
      <c r="AF32" s="5">
        <f t="shared" si="6"/>
        <v>12.545781957431643</v>
      </c>
      <c r="AI32" s="5">
        <v>-30.721625318422198</v>
      </c>
      <c r="AJ32" s="5">
        <f>STANDARDIZE(AI32, AVERAGE($AI$4:$AI$260), STDEV($AI$4:$AI$260))</f>
        <v>-1.7556044533354951</v>
      </c>
      <c r="AK32">
        <v>29</v>
      </c>
      <c r="AL32" s="9">
        <f>(AK32-0.5)/257</f>
        <v>0.11089494163424124</v>
      </c>
      <c r="AM32" s="5">
        <f>_xlfn.NORM.S.INV(AL32)</f>
        <v>-1.2217825127484547</v>
      </c>
    </row>
    <row r="33" spans="1:43" x14ac:dyDescent="0.2">
      <c r="A33" s="3">
        <v>43819</v>
      </c>
      <c r="B33" s="2">
        <v>30</v>
      </c>
      <c r="C33" s="1">
        <v>68.699387000000002</v>
      </c>
      <c r="D33" s="29">
        <v>173.19682299999999</v>
      </c>
      <c r="H33" s="5">
        <f t="shared" si="0"/>
        <v>63.115661420311298</v>
      </c>
      <c r="I33" s="5">
        <f t="shared" si="1"/>
        <v>5.5837255796887035</v>
      </c>
      <c r="L33" s="5">
        <v>-13.65706550400138</v>
      </c>
      <c r="M33" s="5">
        <f t="shared" si="2"/>
        <v>-1.3875258041070182</v>
      </c>
      <c r="N33">
        <v>30</v>
      </c>
      <c r="O33" s="9">
        <f t="shared" si="3"/>
        <v>0.11478599221789883</v>
      </c>
      <c r="P33" s="5">
        <f t="shared" si="4"/>
        <v>-1.2014621392033986</v>
      </c>
      <c r="S33" s="12" t="s">
        <v>89</v>
      </c>
      <c r="T33" s="12" t="s">
        <v>90</v>
      </c>
      <c r="AE33" s="5">
        <f t="shared" si="5"/>
        <v>160.7080157852738</v>
      </c>
      <c r="AF33" s="5">
        <f t="shared" si="6"/>
        <v>12.488807214726194</v>
      </c>
      <c r="AI33" s="5">
        <v>-30.505444031949452</v>
      </c>
      <c r="AJ33" s="5">
        <f>STANDARDIZE(AI33, AVERAGE($AI$4:$AI$260), STDEV($AI$4:$AI$260))</f>
        <v>-1.7435922880050729</v>
      </c>
      <c r="AK33">
        <v>30</v>
      </c>
      <c r="AL33" s="9">
        <f>(AK33-0.5)/257</f>
        <v>0.11478599221789883</v>
      </c>
      <c r="AM33" s="5">
        <f>_xlfn.NORM.S.INV(AL33)</f>
        <v>-1.2014621392033986</v>
      </c>
      <c r="AP33" s="12" t="s">
        <v>89</v>
      </c>
      <c r="AQ33" s="12" t="s">
        <v>90</v>
      </c>
    </row>
    <row r="34" spans="1:43" x14ac:dyDescent="0.2">
      <c r="A34" s="3">
        <v>43822</v>
      </c>
      <c r="B34" s="2">
        <v>31</v>
      </c>
      <c r="C34" s="1">
        <v>69.820442</v>
      </c>
      <c r="D34" s="29">
        <v>173.21646100000001</v>
      </c>
      <c r="H34" s="5">
        <f t="shared" si="0"/>
        <v>63.359374353080504</v>
      </c>
      <c r="I34" s="5">
        <f t="shared" si="1"/>
        <v>6.4610676469194956</v>
      </c>
      <c r="L34" s="5">
        <v>-13.050092302308997</v>
      </c>
      <c r="M34" s="5">
        <f t="shared" si="2"/>
        <v>-1.3258674407713007</v>
      </c>
      <c r="N34">
        <v>31</v>
      </c>
      <c r="O34" s="9">
        <f t="shared" si="3"/>
        <v>0.11867704280155641</v>
      </c>
      <c r="P34" s="5">
        <f t="shared" si="4"/>
        <v>-1.1816261177411749</v>
      </c>
      <c r="T34" t="s">
        <v>91</v>
      </c>
      <c r="AE34" s="5">
        <f t="shared" si="5"/>
        <v>160.67662652797924</v>
      </c>
      <c r="AF34" s="5">
        <f t="shared" si="6"/>
        <v>12.539834472020772</v>
      </c>
      <c r="AI34" s="5">
        <v>-29.059725803833118</v>
      </c>
      <c r="AJ34" s="5">
        <f>STANDARDIZE(AI34, AVERAGE($AI$4:$AI$260), STDEV($AI$4:$AI$260))</f>
        <v>-1.663260605921538</v>
      </c>
      <c r="AK34">
        <v>31</v>
      </c>
      <c r="AL34" s="9">
        <f>(AK34-0.5)/257</f>
        <v>0.11867704280155641</v>
      </c>
      <c r="AM34" s="5">
        <f>_xlfn.NORM.S.INV(AL34)</f>
        <v>-1.1816261177411749</v>
      </c>
      <c r="AQ34" t="s">
        <v>91</v>
      </c>
    </row>
    <row r="35" spans="1:43" x14ac:dyDescent="0.2">
      <c r="A35" s="3">
        <v>43823</v>
      </c>
      <c r="B35" s="2">
        <v>32</v>
      </c>
      <c r="C35" s="1">
        <v>69.886818000000005</v>
      </c>
      <c r="D35" s="29">
        <v>173.098648</v>
      </c>
      <c r="H35" s="5">
        <f t="shared" si="0"/>
        <v>63.60308728584971</v>
      </c>
      <c r="I35" s="5">
        <f t="shared" si="1"/>
        <v>6.2837307141502947</v>
      </c>
      <c r="L35" s="5">
        <v>-12.922274041847743</v>
      </c>
      <c r="M35" s="5">
        <f t="shared" si="2"/>
        <v>-1.3128832353360604</v>
      </c>
      <c r="N35">
        <v>32</v>
      </c>
      <c r="O35" s="9">
        <f t="shared" si="3"/>
        <v>0.122568093385214</v>
      </c>
      <c r="P35" s="5">
        <f t="shared" si="4"/>
        <v>-1.162244442720616</v>
      </c>
      <c r="AE35" s="5">
        <f t="shared" si="5"/>
        <v>160.64523727068467</v>
      </c>
      <c r="AF35" s="5">
        <f t="shared" si="6"/>
        <v>12.453410729315323</v>
      </c>
      <c r="AI35" s="5">
        <v>-28.787691862189547</v>
      </c>
      <c r="AJ35" s="5">
        <f>STANDARDIZE(AI35, AVERAGE($AI$4:$AI$260), STDEV($AI$4:$AI$260))</f>
        <v>-1.6481449743336904</v>
      </c>
      <c r="AK35">
        <v>32</v>
      </c>
      <c r="AL35" s="9">
        <f>(AK35-0.5)/257</f>
        <v>0.122568093385214</v>
      </c>
      <c r="AM35" s="5">
        <f>_xlfn.NORM.S.INV(AL35)</f>
        <v>-1.162244442720616</v>
      </c>
    </row>
    <row r="36" spans="1:43" x14ac:dyDescent="0.2">
      <c r="A36" s="3">
        <v>43825</v>
      </c>
      <c r="B36" s="2">
        <v>33</v>
      </c>
      <c r="C36" s="1">
        <v>71.273392000000001</v>
      </c>
      <c r="D36" s="29">
        <v>173.658264</v>
      </c>
      <c r="H36" s="5">
        <f t="shared" si="0"/>
        <v>63.84680021861891</v>
      </c>
      <c r="I36" s="5">
        <f t="shared" si="1"/>
        <v>7.4265917813810916</v>
      </c>
      <c r="L36" s="5">
        <v>-12.404958436770585</v>
      </c>
      <c r="M36" s="5">
        <f t="shared" si="2"/>
        <v>-1.2603325898575646</v>
      </c>
      <c r="N36">
        <v>33</v>
      </c>
      <c r="O36" s="9">
        <f t="shared" si="3"/>
        <v>0.12645914396887159</v>
      </c>
      <c r="P36" s="5">
        <f t="shared" si="4"/>
        <v>-1.1432898014549744</v>
      </c>
      <c r="AE36" s="5">
        <f t="shared" si="5"/>
        <v>160.61384801339014</v>
      </c>
      <c r="AF36" s="5">
        <f t="shared" si="6"/>
        <v>13.044415986609863</v>
      </c>
      <c r="AI36" s="5">
        <v>-28.554550546538536</v>
      </c>
      <c r="AJ36" s="5">
        <f>STANDARDIZE(AI36, AVERAGE($AI$4:$AI$260), STDEV($AI$4:$AI$260))</f>
        <v>-1.6351904208908552</v>
      </c>
      <c r="AK36">
        <v>33</v>
      </c>
      <c r="AL36" s="9">
        <f>(AK36-0.5)/257</f>
        <v>0.12645914396887159</v>
      </c>
      <c r="AM36" s="5">
        <f>_xlfn.NORM.S.INV(AL36)</f>
        <v>-1.1432898014549744</v>
      </c>
    </row>
    <row r="37" spans="1:43" x14ac:dyDescent="0.2">
      <c r="A37" s="3">
        <v>43826</v>
      </c>
      <c r="B37" s="2">
        <v>34</v>
      </c>
      <c r="C37" s="1">
        <v>71.246352999999999</v>
      </c>
      <c r="D37" s="29">
        <v>173.26556400000001</v>
      </c>
      <c r="H37" s="5">
        <f t="shared" si="0"/>
        <v>64.090513151388123</v>
      </c>
      <c r="I37" s="5">
        <f t="shared" si="1"/>
        <v>7.1558398486118762</v>
      </c>
      <c r="L37" s="5">
        <v>-12.2095152350782</v>
      </c>
      <c r="M37" s="5">
        <f t="shared" si="2"/>
        <v>-1.2404788172233778</v>
      </c>
      <c r="N37">
        <v>34</v>
      </c>
      <c r="O37" s="9">
        <f t="shared" si="3"/>
        <v>0.13035019455252919</v>
      </c>
      <c r="P37" s="5">
        <f t="shared" si="4"/>
        <v>-1.1247372566106977</v>
      </c>
      <c r="AE37" s="5">
        <f t="shared" si="5"/>
        <v>160.58245875609558</v>
      </c>
      <c r="AF37" s="5">
        <f t="shared" si="6"/>
        <v>12.683105243904436</v>
      </c>
      <c r="AI37" s="5">
        <v>-27.836931687120199</v>
      </c>
      <c r="AJ37" s="5">
        <f>STANDARDIZE(AI37, AVERAGE($AI$4:$AI$260), STDEV($AI$4:$AI$260))</f>
        <v>-1.5953157558622117</v>
      </c>
      <c r="AK37">
        <v>34</v>
      </c>
      <c r="AL37" s="9">
        <f>(AK37-0.5)/257</f>
        <v>0.13035019455252919</v>
      </c>
      <c r="AM37" s="5">
        <f>_xlfn.NORM.S.INV(AL37)</f>
        <v>-1.1247372566106977</v>
      </c>
    </row>
    <row r="38" spans="1:43" x14ac:dyDescent="0.2">
      <c r="A38" s="3">
        <v>43829</v>
      </c>
      <c r="B38" s="2">
        <v>35</v>
      </c>
      <c r="C38" s="1">
        <v>71.669212000000002</v>
      </c>
      <c r="D38" s="29">
        <v>173.20661899999999</v>
      </c>
      <c r="H38" s="5">
        <f t="shared" si="0"/>
        <v>64.334226084157322</v>
      </c>
      <c r="I38" s="5">
        <f t="shared" si="1"/>
        <v>7.3349859158426796</v>
      </c>
      <c r="L38" s="5">
        <v>-12.033160176309323</v>
      </c>
      <c r="M38" s="5">
        <f t="shared" si="2"/>
        <v>-1.2225640818456962</v>
      </c>
      <c r="N38">
        <v>35</v>
      </c>
      <c r="O38" s="9">
        <f t="shared" si="3"/>
        <v>0.13424124513618677</v>
      </c>
      <c r="P38" s="5">
        <f t="shared" si="4"/>
        <v>-1.1065639743411684</v>
      </c>
      <c r="AE38" s="5">
        <f t="shared" si="5"/>
        <v>160.55106949880101</v>
      </c>
      <c r="AF38" s="5">
        <f t="shared" si="6"/>
        <v>12.655549501198976</v>
      </c>
      <c r="AI38" s="5">
        <v>-27.605354459003877</v>
      </c>
      <c r="AJ38" s="5">
        <f>STANDARDIZE(AI38, AVERAGE($AI$4:$AI$260), STDEV($AI$4:$AI$260))</f>
        <v>-1.5824481113205329</v>
      </c>
      <c r="AK38">
        <v>35</v>
      </c>
      <c r="AL38" s="9">
        <f>(AK38-0.5)/257</f>
        <v>0.13424124513618677</v>
      </c>
      <c r="AM38" s="5">
        <f>_xlfn.NORM.S.INV(AL38)</f>
        <v>-1.1065639743411684</v>
      </c>
    </row>
    <row r="39" spans="1:43" x14ac:dyDescent="0.2">
      <c r="A39" s="3">
        <v>43830</v>
      </c>
      <c r="B39" s="2">
        <v>36</v>
      </c>
      <c r="C39" s="1">
        <v>72.192863000000003</v>
      </c>
      <c r="D39" s="29">
        <v>173.776062</v>
      </c>
      <c r="H39" s="5">
        <f t="shared" si="0"/>
        <v>64.577939016926535</v>
      </c>
      <c r="I39" s="5">
        <f t="shared" si="1"/>
        <v>7.6149239830734672</v>
      </c>
      <c r="L39" s="5">
        <v>-11.719943109078528</v>
      </c>
      <c r="M39" s="5">
        <f t="shared" si="2"/>
        <v>-1.1907464469313103</v>
      </c>
      <c r="N39">
        <v>36</v>
      </c>
      <c r="O39" s="9">
        <f t="shared" si="3"/>
        <v>0.13813229571984437</v>
      </c>
      <c r="P39" s="5">
        <f t="shared" si="4"/>
        <v>-1.0887489904434446</v>
      </c>
      <c r="AE39" s="5">
        <f t="shared" si="5"/>
        <v>160.51968024150645</v>
      </c>
      <c r="AF39" s="5">
        <f t="shared" si="6"/>
        <v>13.256381758493546</v>
      </c>
      <c r="AI39" s="5">
        <v>-27.414057774654879</v>
      </c>
      <c r="AJ39" s="5">
        <f>STANDARDIZE(AI39, AVERAGE($AI$4:$AI$260), STDEV($AI$4:$AI$260))</f>
        <v>-1.5718186649098167</v>
      </c>
      <c r="AK39">
        <v>36</v>
      </c>
      <c r="AL39" s="9">
        <f>(AK39-0.5)/257</f>
        <v>0.13813229571984437</v>
      </c>
      <c r="AM39" s="5">
        <f>_xlfn.NORM.S.INV(AL39)</f>
        <v>-1.0887489904434446</v>
      </c>
    </row>
    <row r="40" spans="1:43" x14ac:dyDescent="0.2">
      <c r="A40" s="3">
        <v>43832</v>
      </c>
      <c r="B40" s="2">
        <v>37</v>
      </c>
      <c r="C40" s="1">
        <v>73.840041999999997</v>
      </c>
      <c r="D40" s="29">
        <v>177.49704</v>
      </c>
      <c r="H40" s="5">
        <f t="shared" si="0"/>
        <v>64.821651949695735</v>
      </c>
      <c r="I40" s="5">
        <f t="shared" si="1"/>
        <v>9.0183900503042622</v>
      </c>
      <c r="L40" s="5">
        <v>-11.696682167847399</v>
      </c>
      <c r="M40" s="5">
        <f t="shared" si="2"/>
        <v>-1.1883835228978261</v>
      </c>
      <c r="N40">
        <v>37</v>
      </c>
      <c r="O40" s="9">
        <f t="shared" si="3"/>
        <v>0.14202334630350194</v>
      </c>
      <c r="P40" s="5">
        <f t="shared" si="4"/>
        <v>-1.0712730083055431</v>
      </c>
      <c r="AE40" s="5">
        <f t="shared" si="5"/>
        <v>160.48829098421191</v>
      </c>
      <c r="AF40" s="5">
        <f t="shared" si="6"/>
        <v>17.008749015788084</v>
      </c>
      <c r="AI40" s="5">
        <v>-26.788834429825641</v>
      </c>
      <c r="AJ40" s="5">
        <f>STANDARDIZE(AI40, AVERAGE($AI$4:$AI$260), STDEV($AI$4:$AI$260))</f>
        <v>-1.5370779789370967</v>
      </c>
      <c r="AK40">
        <v>37</v>
      </c>
      <c r="AL40" s="9">
        <f>(AK40-0.5)/257</f>
        <v>0.14202334630350194</v>
      </c>
      <c r="AM40" s="5">
        <f>_xlfn.NORM.S.INV(AL40)</f>
        <v>-1.0712730083055431</v>
      </c>
    </row>
    <row r="41" spans="1:43" x14ac:dyDescent="0.2">
      <c r="A41" s="3">
        <v>43833</v>
      </c>
      <c r="B41" s="2">
        <v>38</v>
      </c>
      <c r="C41" s="1">
        <v>73.122153999999995</v>
      </c>
      <c r="D41" s="29">
        <v>175.602203</v>
      </c>
      <c r="H41" s="5">
        <f t="shared" si="0"/>
        <v>65.065364882464934</v>
      </c>
      <c r="I41" s="5">
        <f t="shared" si="1"/>
        <v>8.056789117535061</v>
      </c>
      <c r="L41" s="5">
        <v>-11.17400710061662</v>
      </c>
      <c r="M41" s="5">
        <f t="shared" si="2"/>
        <v>-1.1352884453689027</v>
      </c>
      <c r="N41">
        <v>38</v>
      </c>
      <c r="O41" s="9">
        <f t="shared" si="3"/>
        <v>0.14591439688715954</v>
      </c>
      <c r="P41" s="5">
        <f t="shared" si="4"/>
        <v>-1.0541182235749815</v>
      </c>
      <c r="AE41" s="5">
        <f t="shared" si="5"/>
        <v>160.45690172691735</v>
      </c>
      <c r="AF41" s="5">
        <f t="shared" si="6"/>
        <v>15.145301273082652</v>
      </c>
      <c r="AI41" s="5">
        <v>-26.68046059958553</v>
      </c>
      <c r="AJ41" s="5">
        <f>STANDARDIZE(AI41, AVERAGE($AI$4:$AI$260), STDEV($AI$4:$AI$260))</f>
        <v>-1.5310561609177122</v>
      </c>
      <c r="AK41">
        <v>38</v>
      </c>
      <c r="AL41" s="9">
        <f>(AK41-0.5)/257</f>
        <v>0.14591439688715954</v>
      </c>
      <c r="AM41" s="5">
        <f>_xlfn.NORM.S.INV(AL41)</f>
        <v>-1.0541182235749815</v>
      </c>
    </row>
    <row r="42" spans="1:43" x14ac:dyDescent="0.2">
      <c r="A42" s="3">
        <v>43836</v>
      </c>
      <c r="B42" s="2">
        <v>39</v>
      </c>
      <c r="C42" s="1">
        <v>73.704819000000001</v>
      </c>
      <c r="D42" s="29">
        <v>174.276794</v>
      </c>
      <c r="H42" s="5">
        <f t="shared" si="0"/>
        <v>65.309077815234147</v>
      </c>
      <c r="I42" s="5">
        <f t="shared" si="1"/>
        <v>8.3957411847658534</v>
      </c>
      <c r="L42" s="5">
        <v>-11.143802243540108</v>
      </c>
      <c r="M42" s="5">
        <f t="shared" si="2"/>
        <v>-1.1322201351915602</v>
      </c>
      <c r="N42">
        <v>39</v>
      </c>
      <c r="O42" s="9">
        <f t="shared" si="3"/>
        <v>0.14980544747081712</v>
      </c>
      <c r="P42" s="5">
        <f t="shared" si="4"/>
        <v>-1.0372681714003609</v>
      </c>
      <c r="AE42" s="5">
        <f t="shared" si="5"/>
        <v>160.42551246962279</v>
      </c>
      <c r="AF42" s="5">
        <f t="shared" si="6"/>
        <v>13.851281530377207</v>
      </c>
      <c r="AI42" s="5">
        <v>-26.509474289243968</v>
      </c>
      <c r="AJ42" s="5">
        <f>STANDARDIZE(AI42, AVERAGE($AI$4:$AI$260), STDEV($AI$4:$AI$260))</f>
        <v>-1.5215552653380173</v>
      </c>
      <c r="AK42">
        <v>39</v>
      </c>
      <c r="AL42" s="9">
        <f>(AK42-0.5)/257</f>
        <v>0.14980544747081712</v>
      </c>
      <c r="AM42" s="5">
        <f>_xlfn.NORM.S.INV(AL42)</f>
        <v>-1.0372681714003609</v>
      </c>
    </row>
    <row r="43" spans="1:43" x14ac:dyDescent="0.2">
      <c r="A43" s="3">
        <v>43837</v>
      </c>
      <c r="B43" s="2">
        <v>40</v>
      </c>
      <c r="C43" s="1">
        <v>73.358185000000006</v>
      </c>
      <c r="D43" s="29">
        <v>174.37496899999999</v>
      </c>
      <c r="H43" s="5">
        <f t="shared" si="0"/>
        <v>65.552790748003346</v>
      </c>
      <c r="I43" s="5">
        <f t="shared" si="1"/>
        <v>7.8053942519966597</v>
      </c>
      <c r="L43" s="5">
        <v>-10.830162697231856</v>
      </c>
      <c r="M43" s="5">
        <f t="shared" si="2"/>
        <v>-1.1003595834426467</v>
      </c>
      <c r="N43">
        <v>40</v>
      </c>
      <c r="O43" s="9">
        <f t="shared" si="3"/>
        <v>0.15369649805447472</v>
      </c>
      <c r="P43" s="5">
        <f t="shared" si="4"/>
        <v>-1.0207075928320355</v>
      </c>
      <c r="AE43" s="5">
        <f t="shared" si="5"/>
        <v>160.39412321232822</v>
      </c>
      <c r="AF43" s="5">
        <f t="shared" si="6"/>
        <v>13.980845787671768</v>
      </c>
      <c r="AI43" s="5">
        <v>-26.465068856880094</v>
      </c>
      <c r="AJ43" s="5">
        <f>STANDARDIZE(AI43, AVERAGE($AI$4:$AI$260), STDEV($AI$4:$AI$260))</f>
        <v>-1.5190878667771757</v>
      </c>
      <c r="AK43">
        <v>40</v>
      </c>
      <c r="AL43" s="9">
        <f>(AK43-0.5)/257</f>
        <v>0.15369649805447472</v>
      </c>
      <c r="AM43" s="5">
        <f>_xlfn.NORM.S.INV(AL43)</f>
        <v>-1.0207075928320355</v>
      </c>
    </row>
    <row r="44" spans="1:43" x14ac:dyDescent="0.2">
      <c r="A44" s="3">
        <v>43838</v>
      </c>
      <c r="B44" s="2">
        <v>41</v>
      </c>
      <c r="C44" s="1">
        <v>74.538239000000004</v>
      </c>
      <c r="D44" s="29">
        <v>174.522232</v>
      </c>
      <c r="H44" s="5">
        <f t="shared" si="0"/>
        <v>65.79650368077256</v>
      </c>
      <c r="I44" s="5">
        <f t="shared" si="1"/>
        <v>8.7417353192274447</v>
      </c>
      <c r="L44" s="5">
        <v>-10.475072092154704</v>
      </c>
      <c r="M44" s="5">
        <f t="shared" si="2"/>
        <v>-1.0642882948191945</v>
      </c>
      <c r="N44">
        <v>41</v>
      </c>
      <c r="O44" s="9">
        <f t="shared" si="3"/>
        <v>0.15758754863813229</v>
      </c>
      <c r="P44" s="5">
        <f t="shared" si="4"/>
        <v>-1.0044223175571301</v>
      </c>
      <c r="AE44" s="5">
        <f t="shared" si="5"/>
        <v>160.36273395503369</v>
      </c>
      <c r="AF44" s="5">
        <f t="shared" si="6"/>
        <v>14.159498044966313</v>
      </c>
      <c r="AI44" s="5">
        <v>-26.298212541229077</v>
      </c>
      <c r="AJ44" s="5">
        <f>STANDARDIZE(AI44, AVERAGE($AI$4:$AI$260), STDEV($AI$4:$AI$260))</f>
        <v>-1.5098164553487041</v>
      </c>
      <c r="AK44">
        <v>41</v>
      </c>
      <c r="AL44" s="9">
        <f>(AK44-0.5)/257</f>
        <v>0.15758754863813229</v>
      </c>
      <c r="AM44" s="5">
        <f>_xlfn.NORM.S.INV(AL44)</f>
        <v>-1.0044223175571301</v>
      </c>
    </row>
    <row r="45" spans="1:43" x14ac:dyDescent="0.2">
      <c r="A45" s="3">
        <v>43839</v>
      </c>
      <c r="B45" s="2">
        <v>42</v>
      </c>
      <c r="C45" s="1">
        <v>76.121498000000003</v>
      </c>
      <c r="D45" s="29">
        <v>175.80838</v>
      </c>
      <c r="H45" s="5">
        <f t="shared" si="0"/>
        <v>66.040216613541759</v>
      </c>
      <c r="I45" s="5">
        <f t="shared" si="1"/>
        <v>10.081281386458244</v>
      </c>
      <c r="L45" s="5">
        <v>-10.358774823231528</v>
      </c>
      <c r="M45" s="5">
        <f t="shared" si="2"/>
        <v>-1.0524744301506668</v>
      </c>
      <c r="N45">
        <v>42</v>
      </c>
      <c r="O45" s="9">
        <f t="shared" si="3"/>
        <v>0.16147859922178989</v>
      </c>
      <c r="P45" s="5">
        <f t="shared" si="4"/>
        <v>-0.98839916061950917</v>
      </c>
      <c r="AE45" s="5">
        <f t="shared" si="5"/>
        <v>160.33134469773913</v>
      </c>
      <c r="AF45" s="5">
        <f t="shared" si="6"/>
        <v>15.477035302260873</v>
      </c>
      <c r="AI45" s="5">
        <v>-26.176627260065743</v>
      </c>
      <c r="AJ45" s="5">
        <f>STANDARDIZE(AI45, AVERAGE($AI$4:$AI$260), STDEV($AI$4:$AI$260))</f>
        <v>-1.5030605398718853</v>
      </c>
      <c r="AK45">
        <v>42</v>
      </c>
      <c r="AL45" s="9">
        <f>(AK45-0.5)/257</f>
        <v>0.16147859922178989</v>
      </c>
      <c r="AM45" s="5">
        <f>_xlfn.NORM.S.INV(AL45)</f>
        <v>-0.98839916061950917</v>
      </c>
    </row>
    <row r="46" spans="1:43" x14ac:dyDescent="0.2">
      <c r="A46" s="3">
        <v>43840</v>
      </c>
      <c r="B46" s="2">
        <v>43</v>
      </c>
      <c r="C46" s="1">
        <v>76.293578999999994</v>
      </c>
      <c r="D46" s="29">
        <v>175.42546100000001</v>
      </c>
      <c r="H46" s="5">
        <f t="shared" si="0"/>
        <v>66.283929546310972</v>
      </c>
      <c r="I46" s="5">
        <f t="shared" si="1"/>
        <v>10.009649453689022</v>
      </c>
      <c r="L46" s="5">
        <v>-10.357675831693442</v>
      </c>
      <c r="M46" s="5">
        <f t="shared" si="2"/>
        <v>-1.0523627909228239</v>
      </c>
      <c r="N46">
        <v>43</v>
      </c>
      <c r="O46" s="9">
        <f t="shared" si="3"/>
        <v>0.16536964980544747</v>
      </c>
      <c r="P46" s="5">
        <f t="shared" si="4"/>
        <v>-0.97262583116154888</v>
      </c>
      <c r="AE46" s="5">
        <f t="shared" si="5"/>
        <v>160.29995544044456</v>
      </c>
      <c r="AF46" s="5">
        <f t="shared" si="6"/>
        <v>15.12550555955545</v>
      </c>
      <c r="AI46" s="5">
        <v>-25.87120963407321</v>
      </c>
      <c r="AJ46" s="5">
        <f>STANDARDIZE(AI46, AVERAGE($AI$4:$AI$260), STDEV($AI$4:$AI$260))</f>
        <v>-1.486089935810327</v>
      </c>
      <c r="AK46">
        <v>43</v>
      </c>
      <c r="AL46" s="9">
        <f>(AK46-0.5)/257</f>
        <v>0.16536964980544747</v>
      </c>
      <c r="AM46" s="5">
        <f>_xlfn.NORM.S.INV(AL46)</f>
        <v>-0.97262583116154888</v>
      </c>
    </row>
    <row r="47" spans="1:43" x14ac:dyDescent="0.2">
      <c r="A47" s="3">
        <v>43843</v>
      </c>
      <c r="B47" s="2">
        <v>44</v>
      </c>
      <c r="C47" s="1">
        <v>77.923537999999994</v>
      </c>
      <c r="D47" s="29">
        <v>177.96829199999999</v>
      </c>
      <c r="H47" s="5">
        <f t="shared" si="0"/>
        <v>66.527642479080171</v>
      </c>
      <c r="I47" s="5">
        <f t="shared" si="1"/>
        <v>11.395895520919822</v>
      </c>
      <c r="L47" s="5">
        <v>-10.196425924309978</v>
      </c>
      <c r="M47" s="5">
        <f t="shared" si="2"/>
        <v>-1.0359824872297141</v>
      </c>
      <c r="N47">
        <v>44</v>
      </c>
      <c r="O47" s="9">
        <f t="shared" si="3"/>
        <v>0.16926070038910507</v>
      </c>
      <c r="P47" s="5">
        <f t="shared" si="4"/>
        <v>-0.95709085153938211</v>
      </c>
      <c r="AE47" s="5">
        <f t="shared" si="5"/>
        <v>160.26856618315</v>
      </c>
      <c r="AF47" s="5">
        <f t="shared" si="6"/>
        <v>17.699725816849991</v>
      </c>
      <c r="AI47" s="5">
        <v>-25.393849119484116</v>
      </c>
      <c r="AJ47" s="5">
        <f>STANDARDIZE(AI47, AVERAGE($AI$4:$AI$260), STDEV($AI$4:$AI$260))</f>
        <v>-1.4595652836675872</v>
      </c>
      <c r="AK47">
        <v>44</v>
      </c>
      <c r="AL47" s="9">
        <f>(AK47-0.5)/257</f>
        <v>0.16926070038910507</v>
      </c>
      <c r="AM47" s="5">
        <f>_xlfn.NORM.S.INV(AL47)</f>
        <v>-0.95709085153938211</v>
      </c>
    </row>
    <row r="48" spans="1:43" x14ac:dyDescent="0.2">
      <c r="A48" s="3">
        <v>43844</v>
      </c>
      <c r="B48" s="2">
        <v>45</v>
      </c>
      <c r="C48" s="1">
        <v>76.871323000000004</v>
      </c>
      <c r="D48" s="29">
        <v>177.16322299999999</v>
      </c>
      <c r="H48" s="5">
        <f t="shared" si="0"/>
        <v>66.771355411849385</v>
      </c>
      <c r="I48" s="5">
        <f t="shared" si="1"/>
        <v>10.099967588150619</v>
      </c>
      <c r="L48" s="5">
        <v>-10.154134159385492</v>
      </c>
      <c r="M48" s="5">
        <f t="shared" si="2"/>
        <v>-1.0316863486184016</v>
      </c>
      <c r="N48">
        <v>45</v>
      </c>
      <c r="O48" s="9">
        <f t="shared" si="3"/>
        <v>0.17315175097276264</v>
      </c>
      <c r="P48" s="5">
        <f t="shared" si="4"/>
        <v>-0.9417834854218996</v>
      </c>
      <c r="AE48" s="5">
        <f t="shared" si="5"/>
        <v>160.23717692585547</v>
      </c>
      <c r="AF48" s="5">
        <f t="shared" si="6"/>
        <v>16.926046074144523</v>
      </c>
      <c r="AI48" s="5">
        <v>-25.159128716298426</v>
      </c>
      <c r="AJ48" s="5">
        <f>STANDARDIZE(AI48, AVERAGE($AI$4:$AI$260), STDEV($AI$4:$AI$260))</f>
        <v>-1.4465229878449777</v>
      </c>
      <c r="AK48">
        <v>45</v>
      </c>
      <c r="AL48" s="9">
        <f>(AK48-0.5)/257</f>
        <v>0.17315175097276264</v>
      </c>
      <c r="AM48" s="5">
        <f>_xlfn.NORM.S.INV(AL48)</f>
        <v>-0.9417834854218996</v>
      </c>
    </row>
    <row r="49" spans="1:39" x14ac:dyDescent="0.2">
      <c r="A49" s="3">
        <v>43845</v>
      </c>
      <c r="B49" s="2">
        <v>46</v>
      </c>
      <c r="C49" s="1">
        <v>76.541884999999994</v>
      </c>
      <c r="D49" s="29">
        <v>177.43812600000001</v>
      </c>
      <c r="H49" s="5">
        <f t="shared" si="0"/>
        <v>67.015068344618584</v>
      </c>
      <c r="I49" s="5">
        <f t="shared" si="1"/>
        <v>9.5268166553814098</v>
      </c>
      <c r="L49" s="5">
        <v>-10.130555764462642</v>
      </c>
      <c r="M49" s="5">
        <f t="shared" si="2"/>
        <v>-1.0292911765795494</v>
      </c>
      <c r="N49">
        <v>46</v>
      </c>
      <c r="O49" s="9">
        <f t="shared" si="3"/>
        <v>0.17704280155642024</v>
      </c>
      <c r="P49" s="5">
        <f t="shared" si="4"/>
        <v>-0.92669367369673328</v>
      </c>
      <c r="AE49" s="5">
        <f t="shared" si="5"/>
        <v>160.2057876685609</v>
      </c>
      <c r="AF49" s="5">
        <f t="shared" si="6"/>
        <v>17.232338331439109</v>
      </c>
      <c r="AI49" s="5">
        <v>-25.146887084996422</v>
      </c>
      <c r="AJ49" s="5">
        <f>STANDARDIZE(AI49, AVERAGE($AI$4:$AI$260), STDEV($AI$4:$AI$260))</f>
        <v>-1.4458427786487378</v>
      </c>
      <c r="AK49">
        <v>46</v>
      </c>
      <c r="AL49" s="9">
        <f>(AK49-0.5)/257</f>
        <v>0.17704280155642024</v>
      </c>
      <c r="AM49" s="5">
        <f>_xlfn.NORM.S.INV(AL49)</f>
        <v>-0.92669367369673328</v>
      </c>
    </row>
    <row r="50" spans="1:39" x14ac:dyDescent="0.2">
      <c r="A50" s="3">
        <v>43846</v>
      </c>
      <c r="B50" s="2">
        <v>47</v>
      </c>
      <c r="C50" s="1">
        <v>77.500693999999996</v>
      </c>
      <c r="D50" s="29">
        <v>178.94026199999999</v>
      </c>
      <c r="H50" s="5">
        <f t="shared" si="0"/>
        <v>67.258781277387783</v>
      </c>
      <c r="I50" s="5">
        <f t="shared" si="1"/>
        <v>10.241912722612213</v>
      </c>
      <c r="L50" s="5">
        <v>-10.045370293847071</v>
      </c>
      <c r="M50" s="5">
        <f t="shared" si="2"/>
        <v>-1.0206377522051389</v>
      </c>
      <c r="N50">
        <v>47</v>
      </c>
      <c r="O50" s="9">
        <f t="shared" si="3"/>
        <v>0.18093385214007782</v>
      </c>
      <c r="P50" s="5">
        <f t="shared" si="4"/>
        <v>-0.91181197718303419</v>
      </c>
      <c r="AE50" s="5">
        <f t="shared" si="5"/>
        <v>160.17439841126634</v>
      </c>
      <c r="AF50" s="5">
        <f t="shared" si="6"/>
        <v>18.765863588733652</v>
      </c>
      <c r="AI50" s="5">
        <v>-25.128737172531117</v>
      </c>
      <c r="AJ50" s="5">
        <f>STANDARDIZE(AI50, AVERAGE($AI$4:$AI$260), STDEV($AI$4:$AI$260))</f>
        <v>-1.4448342743844549</v>
      </c>
      <c r="AK50">
        <v>47</v>
      </c>
      <c r="AL50" s="9">
        <f>(AK50-0.5)/257</f>
        <v>0.18093385214007782</v>
      </c>
      <c r="AM50" s="5">
        <f>_xlfn.NORM.S.INV(AL50)</f>
        <v>-0.91181197718303419</v>
      </c>
    </row>
    <row r="51" spans="1:39" x14ac:dyDescent="0.2">
      <c r="A51" s="3">
        <v>43847</v>
      </c>
      <c r="B51" s="2">
        <v>48</v>
      </c>
      <c r="C51" s="1">
        <v>78.358695999999995</v>
      </c>
      <c r="D51" s="29">
        <v>179.89259300000001</v>
      </c>
      <c r="H51" s="5">
        <f t="shared" si="0"/>
        <v>67.502494210156996</v>
      </c>
      <c r="I51" s="5">
        <f t="shared" si="1"/>
        <v>10.856201789842999</v>
      </c>
      <c r="L51" s="5">
        <v>-9.9648595627702434</v>
      </c>
      <c r="M51" s="5">
        <f t="shared" si="2"/>
        <v>-1.0124592034729738</v>
      </c>
      <c r="N51">
        <v>48</v>
      </c>
      <c r="O51" s="9">
        <f t="shared" si="3"/>
        <v>0.18482490272373542</v>
      </c>
      <c r="P51" s="5">
        <f t="shared" si="4"/>
        <v>-0.89712952529750012</v>
      </c>
      <c r="AE51" s="5">
        <f t="shared" si="5"/>
        <v>160.14300915397178</v>
      </c>
      <c r="AF51" s="5">
        <f t="shared" si="6"/>
        <v>19.74958384602823</v>
      </c>
      <c r="AI51" s="5">
        <v>-24.921239002771216</v>
      </c>
      <c r="AJ51" s="5">
        <f>STANDARDIZE(AI51, AVERAGE($AI$4:$AI$260), STDEV($AI$4:$AI$260))</f>
        <v>-1.4333045885287361</v>
      </c>
      <c r="AK51">
        <v>48</v>
      </c>
      <c r="AL51" s="9">
        <f>(AK51-0.5)/257</f>
        <v>0.18482490272373542</v>
      </c>
      <c r="AM51" s="5">
        <f>_xlfn.NORM.S.INV(AL51)</f>
        <v>-0.89712952529750012</v>
      </c>
    </row>
    <row r="52" spans="1:39" x14ac:dyDescent="0.2">
      <c r="A52" s="3">
        <v>43851</v>
      </c>
      <c r="B52" s="2">
        <v>49</v>
      </c>
      <c r="C52" s="1">
        <v>77.827667000000005</v>
      </c>
      <c r="D52" s="29">
        <v>177.634491</v>
      </c>
      <c r="H52" s="5">
        <f t="shared" si="0"/>
        <v>67.746207142926195</v>
      </c>
      <c r="I52" s="5">
        <f t="shared" si="1"/>
        <v>10.08145985707381</v>
      </c>
      <c r="L52" s="5">
        <v>-9.9453022266162918</v>
      </c>
      <c r="M52" s="5">
        <f t="shared" si="2"/>
        <v>-1.010472504002393</v>
      </c>
      <c r="N52">
        <v>49</v>
      </c>
      <c r="O52" s="9">
        <f t="shared" si="3"/>
        <v>0.18871595330739299</v>
      </c>
      <c r="P52" s="5">
        <f t="shared" si="4"/>
        <v>-0.8826379699428335</v>
      </c>
      <c r="AE52" s="5">
        <f t="shared" si="5"/>
        <v>160.11161989667724</v>
      </c>
      <c r="AF52" s="5">
        <f t="shared" si="6"/>
        <v>17.522871103322757</v>
      </c>
      <c r="AI52" s="5">
        <v>-24.690062114174651</v>
      </c>
      <c r="AJ52" s="5">
        <f>STANDARDIZE(AI52, AVERAGE($AI$4:$AI$260), STDEV($AI$4:$AI$260))</f>
        <v>-1.420459188949043</v>
      </c>
      <c r="AK52">
        <v>49</v>
      </c>
      <c r="AL52" s="9">
        <f>(AK52-0.5)/257</f>
        <v>0.18871595330739299</v>
      </c>
      <c r="AM52" s="5">
        <f>_xlfn.NORM.S.INV(AL52)</f>
        <v>-0.8826379699428335</v>
      </c>
    </row>
    <row r="53" spans="1:39" x14ac:dyDescent="0.2">
      <c r="A53" s="3">
        <v>43852</v>
      </c>
      <c r="B53" s="2">
        <v>50</v>
      </c>
      <c r="C53" s="1">
        <v>78.105475999999996</v>
      </c>
      <c r="D53" s="29">
        <v>176.770523</v>
      </c>
      <c r="H53" s="5">
        <f t="shared" si="0"/>
        <v>67.989920075695409</v>
      </c>
      <c r="I53" s="5">
        <f t="shared" si="1"/>
        <v>10.115555924304587</v>
      </c>
      <c r="L53" s="5">
        <v>-9.7447250249238948</v>
      </c>
      <c r="M53" s="5">
        <f t="shared" si="2"/>
        <v>-0.99009720251572353</v>
      </c>
      <c r="N53">
        <v>50</v>
      </c>
      <c r="O53" s="9">
        <f t="shared" si="3"/>
        <v>0.19260700389105059</v>
      </c>
      <c r="P53" s="5">
        <f t="shared" si="4"/>
        <v>-0.86832944399065048</v>
      </c>
      <c r="AE53" s="5">
        <f t="shared" si="5"/>
        <v>160.08023063938268</v>
      </c>
      <c r="AF53" s="5">
        <f t="shared" si="6"/>
        <v>16.69029236061732</v>
      </c>
      <c r="AI53" s="5">
        <v>-24.395706371469203</v>
      </c>
      <c r="AJ53" s="5">
        <f>STANDARDIZE(AI53, AVERAGE($AI$4:$AI$260), STDEV($AI$4:$AI$260))</f>
        <v>-1.4041032411006951</v>
      </c>
      <c r="AK53">
        <v>50</v>
      </c>
      <c r="AL53" s="9">
        <f>(AK53-0.5)/257</f>
        <v>0.19260700389105059</v>
      </c>
      <c r="AM53" s="5">
        <f>_xlfn.NORM.S.INV(AL53)</f>
        <v>-0.86832944399065048</v>
      </c>
    </row>
    <row r="54" spans="1:39" x14ac:dyDescent="0.2">
      <c r="A54" s="3">
        <v>43853</v>
      </c>
      <c r="B54" s="2">
        <v>51</v>
      </c>
      <c r="C54" s="1">
        <v>78.481621000000004</v>
      </c>
      <c r="D54" s="29">
        <v>176.30909700000001</v>
      </c>
      <c r="H54" s="5">
        <f t="shared" si="0"/>
        <v>68.233633008464608</v>
      </c>
      <c r="I54" s="5">
        <f t="shared" si="1"/>
        <v>10.247987991535396</v>
      </c>
      <c r="L54" s="5">
        <v>-9.6172519576930995</v>
      </c>
      <c r="M54" s="5">
        <f t="shared" si="2"/>
        <v>-0.97714806296076484</v>
      </c>
      <c r="N54">
        <v>51</v>
      </c>
      <c r="O54" s="9">
        <f t="shared" si="3"/>
        <v>0.19649805447470817</v>
      </c>
      <c r="P54" s="5">
        <f t="shared" si="4"/>
        <v>-0.85419652381744504</v>
      </c>
      <c r="AE54" s="5">
        <f t="shared" si="5"/>
        <v>160.04884138208811</v>
      </c>
      <c r="AF54" s="5">
        <f t="shared" si="6"/>
        <v>16.260255617911895</v>
      </c>
      <c r="AI54" s="5">
        <v>-24.268169915236541</v>
      </c>
      <c r="AJ54" s="5">
        <f>STANDARDIZE(AI54, AVERAGE($AI$4:$AI$260), STDEV($AI$4:$AI$260))</f>
        <v>-1.397016647145598</v>
      </c>
      <c r="AK54">
        <v>51</v>
      </c>
      <c r="AL54" s="9">
        <f>(AK54-0.5)/257</f>
        <v>0.19649805447470817</v>
      </c>
      <c r="AM54" s="5">
        <f>_xlfn.NORM.S.INV(AL54)</f>
        <v>-0.85419652381744504</v>
      </c>
    </row>
    <row r="55" spans="1:39" x14ac:dyDescent="0.2">
      <c r="A55" s="3">
        <v>43854</v>
      </c>
      <c r="B55" s="2">
        <v>52</v>
      </c>
      <c r="C55" s="1">
        <v>78.255439999999993</v>
      </c>
      <c r="D55" s="29">
        <v>173.903717</v>
      </c>
      <c r="H55" s="5">
        <f t="shared" si="0"/>
        <v>68.477345941233821</v>
      </c>
      <c r="I55" s="5">
        <f t="shared" si="1"/>
        <v>9.7780940587661718</v>
      </c>
      <c r="L55" s="5">
        <v>-9.5280524283086834</v>
      </c>
      <c r="M55" s="5">
        <f t="shared" si="2"/>
        <v>-0.96808687710144792</v>
      </c>
      <c r="N55">
        <v>52</v>
      </c>
      <c r="O55" s="9">
        <f t="shared" si="3"/>
        <v>0.20038910505836577</v>
      </c>
      <c r="P55" s="5">
        <f t="shared" si="4"/>
        <v>-0.84023219542538519</v>
      </c>
      <c r="AE55" s="5">
        <f t="shared" si="5"/>
        <v>160.01745212479358</v>
      </c>
      <c r="AF55" s="5">
        <f t="shared" si="6"/>
        <v>13.886264875206422</v>
      </c>
      <c r="AI55" s="5">
        <v>-24.216053944414767</v>
      </c>
      <c r="AJ55" s="5">
        <f>STANDARDIZE(AI55, AVERAGE($AI$4:$AI$260), STDEV($AI$4:$AI$260))</f>
        <v>-1.3941208106553959</v>
      </c>
      <c r="AK55">
        <v>52</v>
      </c>
      <c r="AL55" s="9">
        <f>(AK55-0.5)/257</f>
        <v>0.20038910505836577</v>
      </c>
      <c r="AM55" s="5">
        <f>_xlfn.NORM.S.INV(AL55)</f>
        <v>-0.84023219542538519</v>
      </c>
    </row>
    <row r="56" spans="1:39" x14ac:dyDescent="0.2">
      <c r="A56" s="3">
        <v>43857</v>
      </c>
      <c r="B56" s="2">
        <v>53</v>
      </c>
      <c r="C56" s="1">
        <v>75.954314999999994</v>
      </c>
      <c r="D56" s="29">
        <v>170.37908899999999</v>
      </c>
      <c r="H56" s="5">
        <f t="shared" si="0"/>
        <v>68.72105887400302</v>
      </c>
      <c r="I56" s="5">
        <f t="shared" si="1"/>
        <v>7.2332561259969737</v>
      </c>
      <c r="L56" s="5">
        <v>-9.417529890462319</v>
      </c>
      <c r="M56" s="5">
        <f t="shared" si="2"/>
        <v>-0.95685962888634402</v>
      </c>
      <c r="N56">
        <v>53</v>
      </c>
      <c r="O56" s="9">
        <f t="shared" si="3"/>
        <v>0.20428015564202334</v>
      </c>
      <c r="P56" s="5">
        <f t="shared" si="4"/>
        <v>-0.82642982374185836</v>
      </c>
      <c r="AE56" s="5">
        <f t="shared" si="5"/>
        <v>159.98606286749902</v>
      </c>
      <c r="AF56" s="5">
        <f t="shared" si="6"/>
        <v>10.393026132500978</v>
      </c>
      <c r="AI56" s="5">
        <v>-23.040227061127666</v>
      </c>
      <c r="AJ56" s="5">
        <f>STANDARDIZE(AI56, AVERAGE($AI$4:$AI$260), STDEV($AI$4:$AI$260))</f>
        <v>-1.3287857062508794</v>
      </c>
      <c r="AK56">
        <v>53</v>
      </c>
      <c r="AL56" s="9">
        <f>(AK56-0.5)/257</f>
        <v>0.20428015564202334</v>
      </c>
      <c r="AM56" s="5">
        <f>_xlfn.NORM.S.INV(AL56)</f>
        <v>-0.82642982374185836</v>
      </c>
    </row>
    <row r="57" spans="1:39" x14ac:dyDescent="0.2">
      <c r="A57" s="3">
        <v>43858</v>
      </c>
      <c r="B57" s="2">
        <v>54</v>
      </c>
      <c r="C57" s="1">
        <v>78.103012000000007</v>
      </c>
      <c r="D57" s="29">
        <v>172.26414500000001</v>
      </c>
      <c r="H57" s="5">
        <f t="shared" si="0"/>
        <v>68.964771806772234</v>
      </c>
      <c r="I57" s="5">
        <f t="shared" si="1"/>
        <v>9.138240193227773</v>
      </c>
      <c r="L57" s="5">
        <v>-9.267753630001053</v>
      </c>
      <c r="M57" s="5">
        <f t="shared" si="2"/>
        <v>-0.9416448565358736</v>
      </c>
      <c r="N57">
        <v>54</v>
      </c>
      <c r="O57" s="9">
        <f t="shared" si="3"/>
        <v>0.20817120622568094</v>
      </c>
      <c r="P57" s="5">
        <f t="shared" si="4"/>
        <v>-0.81278312474442804</v>
      </c>
      <c r="AE57" s="5">
        <f t="shared" si="5"/>
        <v>159.95467361020445</v>
      </c>
      <c r="AF57" s="5">
        <f t="shared" si="6"/>
        <v>12.309471389795561</v>
      </c>
      <c r="AI57" s="5">
        <v>-22.582207342290957</v>
      </c>
      <c r="AJ57" s="5">
        <f>STANDARDIZE(AI57, AVERAGE($AI$4:$AI$260), STDEV($AI$4:$AI$260))</f>
        <v>-1.3033357300895358</v>
      </c>
      <c r="AK57">
        <v>54</v>
      </c>
      <c r="AL57" s="9">
        <f>(AK57-0.5)/257</f>
        <v>0.20817120622568094</v>
      </c>
      <c r="AM57" s="5">
        <f>_xlfn.NORM.S.INV(AL57)</f>
        <v>-0.81278312474442804</v>
      </c>
    </row>
    <row r="58" spans="1:39" x14ac:dyDescent="0.2">
      <c r="A58" s="3">
        <v>43859</v>
      </c>
      <c r="B58" s="2">
        <v>55</v>
      </c>
      <c r="C58" s="1">
        <v>79.737899999999996</v>
      </c>
      <c r="D58" s="29">
        <v>172.47030599999999</v>
      </c>
      <c r="H58" s="5">
        <f t="shared" si="0"/>
        <v>69.208484739541433</v>
      </c>
      <c r="I58" s="5">
        <f t="shared" si="1"/>
        <v>10.529415260458563</v>
      </c>
      <c r="L58" s="5">
        <v>-9.2635563610778746</v>
      </c>
      <c r="M58" s="5">
        <f t="shared" si="2"/>
        <v>-0.94121848395210628</v>
      </c>
      <c r="N58">
        <v>55</v>
      </c>
      <c r="O58" s="9">
        <f t="shared" si="3"/>
        <v>0.21206225680933852</v>
      </c>
      <c r="P58" s="5">
        <f t="shared" si="4"/>
        <v>-0.79928614010300825</v>
      </c>
      <c r="AE58" s="5">
        <f t="shared" si="5"/>
        <v>159.92328435290989</v>
      </c>
      <c r="AF58" s="5">
        <f t="shared" si="6"/>
        <v>12.547021647090105</v>
      </c>
      <c r="AI58" s="5">
        <v>-22.403551628763751</v>
      </c>
      <c r="AJ58" s="5">
        <f>STANDARDIZE(AI58, AVERAGE($AI$4:$AI$260), STDEV($AI$4:$AI$260))</f>
        <v>-1.2934086822718061</v>
      </c>
      <c r="AK58">
        <v>55</v>
      </c>
      <c r="AL58" s="9">
        <f>(AK58-0.5)/257</f>
        <v>0.21206225680933852</v>
      </c>
      <c r="AM58" s="5">
        <f>_xlfn.NORM.S.INV(AL58)</f>
        <v>-0.79928614010300825</v>
      </c>
    </row>
    <row r="59" spans="1:39" x14ac:dyDescent="0.2">
      <c r="A59" s="3">
        <v>43860</v>
      </c>
      <c r="B59" s="2">
        <v>56</v>
      </c>
      <c r="C59" s="1">
        <v>79.622337000000002</v>
      </c>
      <c r="D59" s="29">
        <v>175.09165999999999</v>
      </c>
      <c r="H59" s="5">
        <f t="shared" si="0"/>
        <v>69.452197672310632</v>
      </c>
      <c r="I59" s="5">
        <f t="shared" si="1"/>
        <v>10.17013932768937</v>
      </c>
      <c r="L59" s="5">
        <v>-9.1772788989242287</v>
      </c>
      <c r="M59" s="5">
        <f t="shared" si="2"/>
        <v>-0.93245413143321343</v>
      </c>
      <c r="N59">
        <v>56</v>
      </c>
      <c r="O59" s="9">
        <f t="shared" si="3"/>
        <v>0.21595330739299612</v>
      </c>
      <c r="P59" s="5">
        <f t="shared" si="4"/>
        <v>-0.78593321406966932</v>
      </c>
      <c r="AE59" s="5">
        <f t="shared" si="5"/>
        <v>159.89189509561535</v>
      </c>
      <c r="AF59" s="5">
        <f t="shared" si="6"/>
        <v>15.199764904384637</v>
      </c>
      <c r="AI59" s="5">
        <v>-22.262599798523638</v>
      </c>
      <c r="AJ59" s="5">
        <f>STANDARDIZE(AI59, AVERAGE($AI$4:$AI$260), STDEV($AI$4:$AI$260))</f>
        <v>-1.2855766598239089</v>
      </c>
      <c r="AK59">
        <v>56</v>
      </c>
      <c r="AL59" s="9">
        <f>(AK59-0.5)/257</f>
        <v>0.21595330739299612</v>
      </c>
      <c r="AM59" s="5">
        <f>_xlfn.NORM.S.INV(AL59)</f>
        <v>-0.78593321406966932</v>
      </c>
    </row>
    <row r="60" spans="1:39" x14ac:dyDescent="0.2">
      <c r="A60" s="3">
        <v>43861</v>
      </c>
      <c r="B60" s="2">
        <v>57</v>
      </c>
      <c r="C60" s="1">
        <v>76.091994999999997</v>
      </c>
      <c r="D60" s="29">
        <v>170.06492600000001</v>
      </c>
      <c r="H60" s="5">
        <f t="shared" si="0"/>
        <v>69.695910605079845</v>
      </c>
      <c r="I60" s="5">
        <f t="shared" si="1"/>
        <v>6.3960843949201518</v>
      </c>
      <c r="L60" s="5">
        <v>-9.0087160333858236</v>
      </c>
      <c r="M60" s="5">
        <f t="shared" si="2"/>
        <v>-0.91533095304692269</v>
      </c>
      <c r="N60">
        <v>57</v>
      </c>
      <c r="O60" s="9">
        <f t="shared" si="3"/>
        <v>0.21984435797665369</v>
      </c>
      <c r="P60" s="5">
        <f t="shared" si="4"/>
        <v>-0.77271897237966714</v>
      </c>
      <c r="AE60" s="5">
        <f t="shared" si="5"/>
        <v>159.86050583832079</v>
      </c>
      <c r="AF60" s="5">
        <f t="shared" si="6"/>
        <v>10.204420161679224</v>
      </c>
      <c r="AI60" s="5">
        <v>-22.209755283934555</v>
      </c>
      <c r="AJ60" s="5">
        <f>STANDARDIZE(AI60, AVERAGE($AI$4:$AI$260), STDEV($AI$4:$AI$260))</f>
        <v>-1.2826403416235359</v>
      </c>
      <c r="AK60">
        <v>57</v>
      </c>
      <c r="AL60" s="9">
        <f>(AK60-0.5)/257</f>
        <v>0.21984435797665369</v>
      </c>
      <c r="AM60" s="5">
        <f>_xlfn.NORM.S.INV(AL60)</f>
        <v>-0.77271897237966714</v>
      </c>
    </row>
    <row r="61" spans="1:39" x14ac:dyDescent="0.2">
      <c r="A61" s="3">
        <v>43864</v>
      </c>
      <c r="B61" s="2">
        <v>58</v>
      </c>
      <c r="C61" s="1">
        <v>75.883018000000007</v>
      </c>
      <c r="D61" s="29">
        <v>168.19955400000001</v>
      </c>
      <c r="H61" s="5">
        <f t="shared" si="0"/>
        <v>69.939623537849059</v>
      </c>
      <c r="I61" s="5">
        <f t="shared" si="1"/>
        <v>5.9433944621509482</v>
      </c>
      <c r="L61" s="5">
        <v>-8.6914284955394692</v>
      </c>
      <c r="M61" s="5">
        <f t="shared" si="2"/>
        <v>-0.88309982614399141</v>
      </c>
      <c r="N61">
        <v>58</v>
      </c>
      <c r="O61" s="9">
        <f t="shared" si="3"/>
        <v>0.22373540856031129</v>
      </c>
      <c r="P61" s="5">
        <f t="shared" si="4"/>
        <v>-0.75963830295586499</v>
      </c>
      <c r="AE61" s="5">
        <f t="shared" si="5"/>
        <v>159.82911658102623</v>
      </c>
      <c r="AF61" s="5">
        <f t="shared" si="6"/>
        <v>8.3704374189737791</v>
      </c>
      <c r="AI61" s="5">
        <v>-22.161894230887555</v>
      </c>
      <c r="AJ61" s="5">
        <f>STANDARDIZE(AI61, AVERAGE($AI$4:$AI$260), STDEV($AI$4:$AI$260))</f>
        <v>-1.2799809306658667</v>
      </c>
      <c r="AK61">
        <v>58</v>
      </c>
      <c r="AL61" s="9">
        <f>(AK61-0.5)/257</f>
        <v>0.22373540856031129</v>
      </c>
      <c r="AM61" s="5">
        <f>_xlfn.NORM.S.INV(AL61)</f>
        <v>-0.75963830295586499</v>
      </c>
    </row>
    <row r="62" spans="1:39" x14ac:dyDescent="0.2">
      <c r="A62" s="3">
        <v>43865</v>
      </c>
      <c r="B62" s="2">
        <v>59</v>
      </c>
      <c r="C62" s="1">
        <v>78.388199</v>
      </c>
      <c r="D62" s="29">
        <v>172.01869199999999</v>
      </c>
      <c r="H62" s="5">
        <f t="shared" si="0"/>
        <v>70.183336470618258</v>
      </c>
      <c r="I62" s="5">
        <f t="shared" si="1"/>
        <v>8.2048625293817423</v>
      </c>
      <c r="L62" s="5">
        <v>-8.4019147898483908</v>
      </c>
      <c r="M62" s="5">
        <f t="shared" si="2"/>
        <v>-0.85369005779442031</v>
      </c>
      <c r="N62">
        <v>59</v>
      </c>
      <c r="O62" s="9">
        <f t="shared" si="3"/>
        <v>0.22762645914396887</v>
      </c>
      <c r="P62" s="5">
        <f t="shared" si="4"/>
        <v>-0.74668633823340269</v>
      </c>
      <c r="AE62" s="5">
        <f t="shared" si="5"/>
        <v>159.79772732373166</v>
      </c>
      <c r="AF62" s="5">
        <f t="shared" si="6"/>
        <v>12.220964676268324</v>
      </c>
      <c r="AI62" s="5">
        <v>-21.661230201709344</v>
      </c>
      <c r="AJ62" s="5">
        <f>STANDARDIZE(AI62, AVERAGE($AI$4:$AI$260), STDEV($AI$4:$AI$260))</f>
        <v>-1.2521614131136751</v>
      </c>
      <c r="AK62">
        <v>59</v>
      </c>
      <c r="AL62" s="9">
        <f>(AK62-0.5)/257</f>
        <v>0.22762645914396887</v>
      </c>
      <c r="AM62" s="5">
        <f>_xlfn.NORM.S.INV(AL62)</f>
        <v>-0.74668633823340269</v>
      </c>
    </row>
    <row r="63" spans="1:39" x14ac:dyDescent="0.2">
      <c r="A63" s="3">
        <v>43866</v>
      </c>
      <c r="B63" s="2">
        <v>60</v>
      </c>
      <c r="C63" s="1">
        <v>79.027405000000002</v>
      </c>
      <c r="D63" s="29">
        <v>173.677887</v>
      </c>
      <c r="H63" s="5">
        <f t="shared" si="0"/>
        <v>70.427049403387457</v>
      </c>
      <c r="I63" s="5">
        <f t="shared" si="1"/>
        <v>8.6003555966125447</v>
      </c>
      <c r="L63" s="5">
        <v>-8.3155617560007187</v>
      </c>
      <c r="M63" s="5">
        <f t="shared" si="2"/>
        <v>-0.84491802845066066</v>
      </c>
      <c r="N63">
        <v>60</v>
      </c>
      <c r="O63" s="9">
        <f t="shared" si="3"/>
        <v>0.23151750972762647</v>
      </c>
      <c r="P63" s="5">
        <f t="shared" si="4"/>
        <v>-0.73385843894287117</v>
      </c>
      <c r="AE63" s="5">
        <f t="shared" si="5"/>
        <v>159.76633806643713</v>
      </c>
      <c r="AF63" s="5">
        <f t="shared" si="6"/>
        <v>13.911548933562869</v>
      </c>
      <c r="AI63" s="5">
        <v>-20.931566745476658</v>
      </c>
      <c r="AJ63" s="5">
        <f>STANDARDIZE(AI63, AVERAGE($AI$4:$AI$260), STDEV($AI$4:$AI$260))</f>
        <v>-1.2116174871576271</v>
      </c>
      <c r="AK63">
        <v>60</v>
      </c>
      <c r="AL63" s="9">
        <f>(AK63-0.5)/257</f>
        <v>0.23151750972762647</v>
      </c>
      <c r="AM63" s="5">
        <f>_xlfn.NORM.S.INV(AL63)</f>
        <v>-0.73385843894287117</v>
      </c>
    </row>
    <row r="64" spans="1:39" x14ac:dyDescent="0.2">
      <c r="A64" s="3">
        <v>43867</v>
      </c>
      <c r="B64" s="2">
        <v>61</v>
      </c>
      <c r="C64" s="1">
        <v>79.951774999999998</v>
      </c>
      <c r="D64" s="29">
        <v>173.137924</v>
      </c>
      <c r="H64" s="5">
        <f t="shared" si="0"/>
        <v>70.67076233615667</v>
      </c>
      <c r="I64" s="5">
        <f t="shared" si="1"/>
        <v>9.2810126638433275</v>
      </c>
      <c r="L64" s="5">
        <v>-8.2634106553868065</v>
      </c>
      <c r="M64" s="5">
        <f t="shared" si="2"/>
        <v>-0.83962034561879195</v>
      </c>
      <c r="N64">
        <v>61</v>
      </c>
      <c r="O64" s="9">
        <f t="shared" si="3"/>
        <v>0.23540856031128404</v>
      </c>
      <c r="P64" s="5">
        <f t="shared" si="4"/>
        <v>-0.72115017920879843</v>
      </c>
      <c r="AE64" s="5">
        <f t="shared" si="5"/>
        <v>159.73494880914257</v>
      </c>
      <c r="AF64" s="5">
        <f t="shared" si="6"/>
        <v>13.402975190857433</v>
      </c>
      <c r="AI64" s="5">
        <v>-20.527700026639991</v>
      </c>
      <c r="AJ64" s="5">
        <f>STANDARDIZE(AI64, AVERAGE($AI$4:$AI$260), STDEV($AI$4:$AI$260))</f>
        <v>-1.189176535504151</v>
      </c>
      <c r="AK64">
        <v>61</v>
      </c>
      <c r="AL64" s="9">
        <f>(AK64-0.5)/257</f>
        <v>0.23540856031128404</v>
      </c>
      <c r="AM64" s="5">
        <f>_xlfn.NORM.S.INV(AL64)</f>
        <v>-0.72115017920879843</v>
      </c>
    </row>
    <row r="65" spans="1:39" x14ac:dyDescent="0.2">
      <c r="A65" s="3">
        <v>43868</v>
      </c>
      <c r="B65" s="2">
        <v>62</v>
      </c>
      <c r="C65" s="1">
        <v>78.865020999999999</v>
      </c>
      <c r="D65" s="29">
        <v>172.08738700000001</v>
      </c>
      <c r="H65" s="5">
        <f t="shared" si="0"/>
        <v>70.914475268925869</v>
      </c>
      <c r="I65" s="5">
        <f t="shared" si="1"/>
        <v>7.9505457310741292</v>
      </c>
      <c r="L65" s="5">
        <v>-8.1942904870775521</v>
      </c>
      <c r="M65" s="5">
        <f t="shared" si="2"/>
        <v>-0.83259888826358264</v>
      </c>
      <c r="N65">
        <v>62</v>
      </c>
      <c r="O65" s="9">
        <f t="shared" si="3"/>
        <v>0.23929961089494164</v>
      </c>
      <c r="P65" s="5">
        <f t="shared" si="4"/>
        <v>-0.70855733283643729</v>
      </c>
      <c r="AE65" s="5">
        <f t="shared" si="5"/>
        <v>159.703559551848</v>
      </c>
      <c r="AF65" s="5">
        <f t="shared" si="6"/>
        <v>12.383827448152005</v>
      </c>
      <c r="AI65" s="5">
        <v>-19.933023657941987</v>
      </c>
      <c r="AJ65" s="5">
        <f>STANDARDIZE(AI65, AVERAGE($AI$4:$AI$260), STDEV($AI$4:$AI$260))</f>
        <v>-1.1561331996287492</v>
      </c>
      <c r="AK65">
        <v>62</v>
      </c>
      <c r="AL65" s="9">
        <f>(AK65-0.5)/257</f>
        <v>0.23929961089494164</v>
      </c>
      <c r="AM65" s="5">
        <f>_xlfn.NORM.S.INV(AL65)</f>
        <v>-0.70855733283643729</v>
      </c>
    </row>
    <row r="66" spans="1:39" x14ac:dyDescent="0.2">
      <c r="A66" s="3">
        <v>43871</v>
      </c>
      <c r="B66" s="2">
        <v>63</v>
      </c>
      <c r="C66" s="1">
        <v>79.239593999999997</v>
      </c>
      <c r="D66" s="29">
        <v>173.72699</v>
      </c>
      <c r="H66" s="5">
        <f t="shared" si="0"/>
        <v>71.158188201695083</v>
      </c>
      <c r="I66" s="5">
        <f t="shared" si="1"/>
        <v>8.0814057983049139</v>
      </c>
      <c r="L66" s="5">
        <v>-8.0710086887699219</v>
      </c>
      <c r="M66" s="5">
        <f t="shared" si="2"/>
        <v>-0.82007551179236748</v>
      </c>
      <c r="N66">
        <v>63</v>
      </c>
      <c r="O66" s="9">
        <f t="shared" si="3"/>
        <v>0.24319066147859922</v>
      </c>
      <c r="P66" s="5">
        <f t="shared" si="4"/>
        <v>-0.69607586067395022</v>
      </c>
      <c r="AE66" s="5">
        <f t="shared" si="5"/>
        <v>159.67217029455344</v>
      </c>
      <c r="AF66" s="5">
        <f t="shared" si="6"/>
        <v>14.054819705446562</v>
      </c>
      <c r="AI66" s="5">
        <v>-19.514705973592982</v>
      </c>
      <c r="AJ66" s="5">
        <f>STANDARDIZE(AI66, AVERAGE($AI$4:$AI$260), STDEV($AI$4:$AI$260))</f>
        <v>-1.1328892765906973</v>
      </c>
      <c r="AK66">
        <v>63</v>
      </c>
      <c r="AL66" s="9">
        <f>(AK66-0.5)/257</f>
        <v>0.24319066147859922</v>
      </c>
      <c r="AM66" s="5">
        <f>_xlfn.NORM.S.INV(AL66)</f>
        <v>-0.69607586067395022</v>
      </c>
    </row>
    <row r="67" spans="1:39" x14ac:dyDescent="0.2">
      <c r="A67" s="3">
        <v>43872</v>
      </c>
      <c r="B67" s="2">
        <v>64</v>
      </c>
      <c r="C67" s="1">
        <v>78.761520000000004</v>
      </c>
      <c r="D67" s="29">
        <v>175.88691700000001</v>
      </c>
      <c r="H67" s="5">
        <f t="shared" si="0"/>
        <v>71.401901134464282</v>
      </c>
      <c r="I67" s="5">
        <f t="shared" si="1"/>
        <v>7.3596188655357224</v>
      </c>
      <c r="L67" s="5">
        <v>-8.0367309661550337</v>
      </c>
      <c r="M67" s="5">
        <f t="shared" si="2"/>
        <v>-0.81659346634222774</v>
      </c>
      <c r="N67">
        <v>64</v>
      </c>
      <c r="O67" s="9">
        <f t="shared" si="3"/>
        <v>0.24708171206225682</v>
      </c>
      <c r="P67" s="5">
        <f t="shared" si="4"/>
        <v>-0.68370189894942857</v>
      </c>
      <c r="AE67" s="5">
        <f t="shared" si="5"/>
        <v>159.6407810372589</v>
      </c>
      <c r="AF67" s="5">
        <f t="shared" si="6"/>
        <v>16.246135962741107</v>
      </c>
      <c r="AI67" s="5">
        <v>-19.22589459427607</v>
      </c>
      <c r="AJ67" s="5">
        <f>STANDARDIZE(AI67, AVERAGE($AI$4:$AI$260), STDEV($AI$4:$AI$260))</f>
        <v>-1.1168414026314526</v>
      </c>
      <c r="AK67">
        <v>64</v>
      </c>
      <c r="AL67" s="9">
        <f>(AK67-0.5)/257</f>
        <v>0.24708171206225682</v>
      </c>
      <c r="AM67" s="5">
        <f>_xlfn.NORM.S.INV(AL67)</f>
        <v>-0.68370189894942857</v>
      </c>
    </row>
    <row r="68" spans="1:39" x14ac:dyDescent="0.2">
      <c r="A68" s="3">
        <v>43873</v>
      </c>
      <c r="B68" s="2">
        <v>65</v>
      </c>
      <c r="C68" s="1">
        <v>80.631927000000005</v>
      </c>
      <c r="D68" s="29">
        <v>177.879929</v>
      </c>
      <c r="H68" s="5">
        <f t="shared" si="0"/>
        <v>71.645614067233495</v>
      </c>
      <c r="I68" s="5">
        <f t="shared" si="1"/>
        <v>8.9863129327665092</v>
      </c>
      <c r="L68" s="5">
        <v>-7.7155534198467421</v>
      </c>
      <c r="M68" s="5">
        <f t="shared" si="2"/>
        <v>-0.78396717939852945</v>
      </c>
      <c r="N68">
        <v>65</v>
      </c>
      <c r="O68" s="9">
        <f t="shared" si="3"/>
        <v>0.25097276264591439</v>
      </c>
      <c r="P68" s="5">
        <f t="shared" si="4"/>
        <v>-0.6714317484930028</v>
      </c>
      <c r="AE68" s="5">
        <f t="shared" si="5"/>
        <v>159.60939177996434</v>
      </c>
      <c r="AF68" s="5">
        <f t="shared" si="6"/>
        <v>18.270537220035663</v>
      </c>
      <c r="AI68" s="5">
        <v>-19.149452108865205</v>
      </c>
      <c r="AJ68" s="5">
        <f>STANDARDIZE(AI68, AVERAGE($AI$4:$AI$260), STDEV($AI$4:$AI$260))</f>
        <v>-1.1125938574900305</v>
      </c>
      <c r="AK68">
        <v>65</v>
      </c>
      <c r="AL68" s="9">
        <f>(AK68-0.5)/257</f>
        <v>0.25097276264591439</v>
      </c>
      <c r="AM68" s="5">
        <f>_xlfn.NORM.S.INV(AL68)</f>
        <v>-0.6714317484930028</v>
      </c>
    </row>
    <row r="69" spans="1:39" x14ac:dyDescent="0.2">
      <c r="A69" s="3">
        <v>43874</v>
      </c>
      <c r="B69" s="2">
        <v>66</v>
      </c>
      <c r="C69" s="1">
        <v>80.057738999999998</v>
      </c>
      <c r="D69" s="29">
        <v>176.839249</v>
      </c>
      <c r="H69" s="5">
        <f t="shared" ref="H69:H132" si="19">$G$5*B69+$G$6</f>
        <v>71.889327000002694</v>
      </c>
      <c r="I69" s="5">
        <f t="shared" ref="I69:I132" si="20">C69-H69</f>
        <v>8.1684119999973035</v>
      </c>
      <c r="L69" s="5">
        <v>-7.6624167639980953</v>
      </c>
      <c r="M69" s="5">
        <f t="shared" ref="M69:M132" si="21">STANDARDIZE(L69, AVERAGE($L$4:$L$260), STDEV($L$4:$L$260))</f>
        <v>-0.77856938057705638</v>
      </c>
      <c r="N69">
        <v>66</v>
      </c>
      <c r="O69" s="9">
        <f t="shared" ref="O69:O132" si="22">(N69-0.5)/257</f>
        <v>0.25486381322957197</v>
      </c>
      <c r="P69" s="5">
        <f t="shared" ref="P69:P132" si="23">_xlfn.NORM.S.INV(O69)</f>
        <v>-0.65926186476380366</v>
      </c>
      <c r="AE69" s="5">
        <f t="shared" ref="AE69:AE132" si="24">$AD$5*B69+$AD$6</f>
        <v>159.57800252266978</v>
      </c>
      <c r="AF69" s="5">
        <f t="shared" ref="AF69:AF132" si="25">D69-AE69</f>
        <v>17.261246477330218</v>
      </c>
      <c r="AI69" s="5">
        <v>-19.014697769345418</v>
      </c>
      <c r="AJ69" s="5">
        <f>STANDARDIZE(AI69, AVERAGE($AI$4:$AI$260), STDEV($AI$4:$AI$260))</f>
        <v>-1.105106200108976</v>
      </c>
      <c r="AK69">
        <v>66</v>
      </c>
      <c r="AL69" s="9">
        <f>(AK69-0.5)/257</f>
        <v>0.25486381322957197</v>
      </c>
      <c r="AM69" s="5">
        <f>_xlfn.NORM.S.INV(AL69)</f>
        <v>-0.65926186476380366</v>
      </c>
    </row>
    <row r="70" spans="1:39" x14ac:dyDescent="0.2">
      <c r="A70" s="3">
        <v>43875</v>
      </c>
      <c r="B70" s="2">
        <v>67</v>
      </c>
      <c r="C70" s="1">
        <v>80.077461</v>
      </c>
      <c r="D70" s="29">
        <v>177.516693</v>
      </c>
      <c r="H70" s="5">
        <f t="shared" si="19"/>
        <v>72.133039932771908</v>
      </c>
      <c r="I70" s="5">
        <f t="shared" si="20"/>
        <v>7.9444210672280917</v>
      </c>
      <c r="L70" s="5">
        <v>-7.3288518312288886</v>
      </c>
      <c r="M70" s="5">
        <f t="shared" si="21"/>
        <v>-0.74468474157916964</v>
      </c>
      <c r="N70">
        <v>67</v>
      </c>
      <c r="O70" s="9">
        <f t="shared" si="22"/>
        <v>0.2587548638132296</v>
      </c>
      <c r="P70" s="5">
        <f t="shared" si="23"/>
        <v>-0.64718884860991455</v>
      </c>
      <c r="AE70" s="5">
        <f t="shared" si="24"/>
        <v>159.54661326537521</v>
      </c>
      <c r="AF70" s="5">
        <f t="shared" si="25"/>
        <v>17.97007973462479</v>
      </c>
      <c r="AI70" s="5">
        <v>-17.844928886058312</v>
      </c>
      <c r="AJ70" s="5">
        <f>STANDARDIZE(AI70, AVERAGE($AI$4:$AI$260), STDEV($AI$4:$AI$260))</f>
        <v>-1.0401077099357789</v>
      </c>
      <c r="AK70">
        <v>67</v>
      </c>
      <c r="AL70" s="9">
        <f>(AK70-0.5)/257</f>
        <v>0.2587548638132296</v>
      </c>
      <c r="AM70" s="5">
        <f>_xlfn.NORM.S.INV(AL70)</f>
        <v>-0.64718884860991455</v>
      </c>
    </row>
    <row r="71" spans="1:39" x14ac:dyDescent="0.2">
      <c r="A71" s="3">
        <v>43879</v>
      </c>
      <c r="B71" s="2">
        <v>68</v>
      </c>
      <c r="C71" s="1">
        <v>78.611198000000002</v>
      </c>
      <c r="D71" s="29">
        <v>176.151993</v>
      </c>
      <c r="H71" s="5">
        <f t="shared" si="19"/>
        <v>72.376752865541107</v>
      </c>
      <c r="I71" s="5">
        <f t="shared" si="20"/>
        <v>6.2344451344588947</v>
      </c>
      <c r="L71" s="5">
        <v>-6.9623283276947632</v>
      </c>
      <c r="M71" s="5">
        <f t="shared" si="21"/>
        <v>-0.70745206097815583</v>
      </c>
      <c r="N71">
        <v>68</v>
      </c>
      <c r="O71" s="9">
        <f t="shared" si="22"/>
        <v>0.26264591439688717</v>
      </c>
      <c r="P71" s="5">
        <f t="shared" si="23"/>
        <v>-0.63520943769681859</v>
      </c>
      <c r="AE71" s="5">
        <f t="shared" si="24"/>
        <v>159.51522400808068</v>
      </c>
      <c r="AF71" s="5">
        <f t="shared" si="25"/>
        <v>16.636768991919325</v>
      </c>
      <c r="AI71" s="5">
        <v>-17.058800400647414</v>
      </c>
      <c r="AJ71" s="5">
        <f>STANDARDIZE(AI71, AVERAGE($AI$4:$AI$260), STDEV($AI$4:$AI$260))</f>
        <v>-0.99642629101286728</v>
      </c>
      <c r="AK71">
        <v>68</v>
      </c>
      <c r="AL71" s="9">
        <f>(AK71-0.5)/257</f>
        <v>0.26264591439688717</v>
      </c>
      <c r="AM71" s="5">
        <f>_xlfn.NORM.S.INV(AL71)</f>
        <v>-0.63520943769681859</v>
      </c>
    </row>
    <row r="72" spans="1:39" x14ac:dyDescent="0.2">
      <c r="A72" s="3">
        <v>43880</v>
      </c>
      <c r="B72" s="2">
        <v>69</v>
      </c>
      <c r="C72" s="1">
        <v>79.749701999999999</v>
      </c>
      <c r="D72" s="29">
        <v>177.565765</v>
      </c>
      <c r="H72" s="5">
        <f t="shared" si="19"/>
        <v>72.620465798310306</v>
      </c>
      <c r="I72" s="5">
        <f t="shared" si="20"/>
        <v>7.1292362016896931</v>
      </c>
      <c r="L72" s="5">
        <v>-6.9154583526159428</v>
      </c>
      <c r="M72" s="5">
        <f t="shared" si="21"/>
        <v>-0.70269085250159025</v>
      </c>
      <c r="N72">
        <v>69</v>
      </c>
      <c r="O72" s="9">
        <f t="shared" si="22"/>
        <v>0.26653696498054474</v>
      </c>
      <c r="P72" s="5">
        <f t="shared" si="23"/>
        <v>-0.62332049854639127</v>
      </c>
      <c r="AE72" s="5">
        <f t="shared" si="24"/>
        <v>159.48383475078612</v>
      </c>
      <c r="AF72" s="5">
        <f t="shared" si="25"/>
        <v>18.081930249213883</v>
      </c>
      <c r="AI72" s="5">
        <v>-16.774109488182091</v>
      </c>
      <c r="AJ72" s="5">
        <f>STANDARDIZE(AI72, AVERAGE($AI$4:$AI$260), STDEV($AI$4:$AI$260))</f>
        <v>-0.98060737178817614</v>
      </c>
      <c r="AK72">
        <v>69</v>
      </c>
      <c r="AL72" s="9">
        <f>(AK72-0.5)/257</f>
        <v>0.26653696498054474</v>
      </c>
      <c r="AM72" s="5">
        <f>_xlfn.NORM.S.INV(AL72)</f>
        <v>-0.62332049854639127</v>
      </c>
    </row>
    <row r="73" spans="1:39" x14ac:dyDescent="0.2">
      <c r="A73" s="3">
        <v>43881</v>
      </c>
      <c r="B73" s="2">
        <v>70</v>
      </c>
      <c r="C73" s="1">
        <v>78.931563999999995</v>
      </c>
      <c r="D73" s="29">
        <v>177.408691</v>
      </c>
      <c r="H73" s="5">
        <f t="shared" si="19"/>
        <v>72.864178731079519</v>
      </c>
      <c r="I73" s="5">
        <f t="shared" si="20"/>
        <v>6.067385268920475</v>
      </c>
      <c r="L73" s="5">
        <v>-6.8960824701537149</v>
      </c>
      <c r="M73" s="5">
        <f t="shared" si="21"/>
        <v>-0.70072258570253687</v>
      </c>
      <c r="N73">
        <v>70</v>
      </c>
      <c r="O73" s="9">
        <f t="shared" si="22"/>
        <v>0.27042801556420232</v>
      </c>
      <c r="P73" s="5">
        <f t="shared" si="23"/>
        <v>-0.61151901913425732</v>
      </c>
      <c r="AE73" s="5">
        <f t="shared" si="24"/>
        <v>159.45244549349155</v>
      </c>
      <c r="AF73" s="5">
        <f t="shared" si="25"/>
        <v>17.956245506508452</v>
      </c>
      <c r="AI73" s="5">
        <v>-15.832553535919629</v>
      </c>
      <c r="AJ73" s="5">
        <f>STANDARDIZE(AI73, AVERAGE($AI$4:$AI$260), STDEV($AI$4:$AI$260))</f>
        <v>-0.92828958817721807</v>
      </c>
      <c r="AK73">
        <v>70</v>
      </c>
      <c r="AL73" s="9">
        <f>(AK73-0.5)/257</f>
        <v>0.27042801556420232</v>
      </c>
      <c r="AM73" s="5">
        <f>_xlfn.NORM.S.INV(AL73)</f>
        <v>-0.61151901913425732</v>
      </c>
    </row>
    <row r="74" spans="1:39" x14ac:dyDescent="0.2">
      <c r="A74" s="3">
        <v>43882</v>
      </c>
      <c r="B74" s="2">
        <v>71</v>
      </c>
      <c r="C74" s="1">
        <v>77.144942999999998</v>
      </c>
      <c r="D74" s="29">
        <v>176.603622</v>
      </c>
      <c r="H74" s="5">
        <f t="shared" si="19"/>
        <v>73.107891663848719</v>
      </c>
      <c r="I74" s="5">
        <f t="shared" si="20"/>
        <v>4.0370513361512792</v>
      </c>
      <c r="L74" s="5">
        <v>-6.7482463356921158</v>
      </c>
      <c r="M74" s="5">
        <f t="shared" si="21"/>
        <v>-0.68570489782543531</v>
      </c>
      <c r="N74">
        <v>71</v>
      </c>
      <c r="O74" s="9">
        <f t="shared" si="22"/>
        <v>0.27431906614785995</v>
      </c>
      <c r="P74" s="5">
        <f t="shared" si="23"/>
        <v>-0.59980210199845652</v>
      </c>
      <c r="AE74" s="5">
        <f t="shared" si="24"/>
        <v>159.42105623619699</v>
      </c>
      <c r="AF74" s="5">
        <f t="shared" si="25"/>
        <v>17.182565763803012</v>
      </c>
      <c r="AI74" s="5">
        <v>-15.031178851570644</v>
      </c>
      <c r="AJ74" s="5">
        <f>STANDARDIZE(AI74, AVERAGE($AI$4:$AI$260), STDEV($AI$4:$AI$260))</f>
        <v>-0.88376101053260148</v>
      </c>
      <c r="AK74">
        <v>71</v>
      </c>
      <c r="AL74" s="9">
        <f>(AK74-0.5)/257</f>
        <v>0.27431906614785995</v>
      </c>
      <c r="AM74" s="5">
        <f>_xlfn.NORM.S.INV(AL74)</f>
        <v>-0.59980210199845652</v>
      </c>
    </row>
    <row r="75" spans="1:39" x14ac:dyDescent="0.2">
      <c r="A75" s="3">
        <v>43885</v>
      </c>
      <c r="B75" s="2">
        <v>72</v>
      </c>
      <c r="C75" s="1">
        <v>73.480521999999993</v>
      </c>
      <c r="D75" s="29">
        <v>172.07759100000001</v>
      </c>
      <c r="H75" s="5">
        <f t="shared" si="19"/>
        <v>73.351604596617932</v>
      </c>
      <c r="I75" s="5">
        <f t="shared" si="20"/>
        <v>0.12891740338206148</v>
      </c>
      <c r="L75" s="5">
        <v>-6.6791863949255372</v>
      </c>
      <c r="M75" s="5">
        <f t="shared" si="21"/>
        <v>-0.67868955858499402</v>
      </c>
      <c r="N75">
        <v>72</v>
      </c>
      <c r="O75" s="9">
        <f t="shared" si="22"/>
        <v>0.27821011673151752</v>
      </c>
      <c r="P75" s="5">
        <f t="shared" si="23"/>
        <v>-0.58816695781693484</v>
      </c>
      <c r="AE75" s="5">
        <f t="shared" si="24"/>
        <v>159.38966697890245</v>
      </c>
      <c r="AF75" s="5">
        <f t="shared" si="25"/>
        <v>12.687924021097558</v>
      </c>
      <c r="AI75" s="5">
        <v>-14.727235278625074</v>
      </c>
      <c r="AJ75" s="5">
        <f>STANDARDIZE(AI75, AVERAGE($AI$4:$AI$260), STDEV($AI$4:$AI$260))</f>
        <v>-0.86687231258417063</v>
      </c>
      <c r="AK75">
        <v>72</v>
      </c>
      <c r="AL75" s="9">
        <f>(AK75-0.5)/257</f>
        <v>0.27821011673151752</v>
      </c>
      <c r="AM75" s="5">
        <f>_xlfn.NORM.S.INV(AL75)</f>
        <v>-0.58816695781693484</v>
      </c>
    </row>
    <row r="76" spans="1:39" x14ac:dyDescent="0.2">
      <c r="A76" s="3">
        <v>43886</v>
      </c>
      <c r="B76" s="2">
        <v>73</v>
      </c>
      <c r="C76" s="1">
        <v>70.991577000000007</v>
      </c>
      <c r="D76" s="29">
        <v>164.743652</v>
      </c>
      <c r="H76" s="5">
        <f t="shared" si="19"/>
        <v>73.595317529387131</v>
      </c>
      <c r="I76" s="5">
        <f t="shared" si="20"/>
        <v>-2.6037405293871245</v>
      </c>
      <c r="L76" s="5">
        <v>-6.4582247475387931</v>
      </c>
      <c r="M76" s="5">
        <f t="shared" si="21"/>
        <v>-0.65624353708051364</v>
      </c>
      <c r="N76">
        <v>73</v>
      </c>
      <c r="O76" s="9">
        <f t="shared" si="22"/>
        <v>0.28210116731517509</v>
      </c>
      <c r="P76" s="5">
        <f t="shared" si="23"/>
        <v>-0.5766108994154191</v>
      </c>
      <c r="AE76" s="5">
        <f t="shared" si="24"/>
        <v>159.35827772160789</v>
      </c>
      <c r="AF76" s="5">
        <f t="shared" si="25"/>
        <v>5.3853742783921064</v>
      </c>
      <c r="AI76" s="5">
        <v>-14.370584424516181</v>
      </c>
      <c r="AJ76" s="5">
        <f>STANDARDIZE(AI76, AVERAGE($AI$4:$AI$260), STDEV($AI$4:$AI$260))</f>
        <v>-0.84705492184377307</v>
      </c>
      <c r="AK76">
        <v>73</v>
      </c>
      <c r="AL76" s="9">
        <f>(AK76-0.5)/257</f>
        <v>0.28210116731517509</v>
      </c>
      <c r="AM76" s="5">
        <f>_xlfn.NORM.S.INV(AL76)</f>
        <v>-0.5766108994154191</v>
      </c>
    </row>
    <row r="77" spans="1:39" x14ac:dyDescent="0.2">
      <c r="A77" s="3">
        <v>43887</v>
      </c>
      <c r="B77" s="2">
        <v>74</v>
      </c>
      <c r="C77" s="1">
        <v>72.117767000000001</v>
      </c>
      <c r="D77" s="29">
        <v>164.134918</v>
      </c>
      <c r="H77" s="5">
        <f t="shared" si="19"/>
        <v>73.83903046215633</v>
      </c>
      <c r="I77" s="5">
        <f t="shared" si="20"/>
        <v>-1.7212634621563296</v>
      </c>
      <c r="L77" s="5">
        <v>-6.4231745373844973</v>
      </c>
      <c r="M77" s="5">
        <f t="shared" si="21"/>
        <v>-0.65268301976828125</v>
      </c>
      <c r="N77">
        <v>74</v>
      </c>
      <c r="O77" s="9">
        <f t="shared" si="22"/>
        <v>0.28599221789883267</v>
      </c>
      <c r="P77" s="5">
        <f t="shared" si="23"/>
        <v>-0.56513133617086431</v>
      </c>
      <c r="AE77" s="5">
        <f t="shared" si="24"/>
        <v>159.32688846431333</v>
      </c>
      <c r="AF77" s="5">
        <f t="shared" si="25"/>
        <v>4.8080295356866714</v>
      </c>
      <c r="AI77" s="5">
        <v>-14.19278133698154</v>
      </c>
      <c r="AJ77" s="5">
        <f>STANDARDIZE(AI77, AVERAGE($AI$4:$AI$260), STDEV($AI$4:$AI$260))</f>
        <v>-0.83717525039499163</v>
      </c>
      <c r="AK77">
        <v>74</v>
      </c>
      <c r="AL77" s="9">
        <f>(AK77-0.5)/257</f>
        <v>0.28599221789883267</v>
      </c>
      <c r="AM77" s="5">
        <f>_xlfn.NORM.S.INV(AL77)</f>
        <v>-0.56513133617086431</v>
      </c>
    </row>
    <row r="78" spans="1:39" x14ac:dyDescent="0.2">
      <c r="A78" s="3">
        <v>43888</v>
      </c>
      <c r="B78" s="2">
        <v>75</v>
      </c>
      <c r="C78" s="1">
        <v>67.403557000000006</v>
      </c>
      <c r="D78" s="29">
        <v>157.49176</v>
      </c>
      <c r="H78" s="5">
        <f t="shared" si="19"/>
        <v>74.082743394925544</v>
      </c>
      <c r="I78" s="5">
        <f t="shared" si="20"/>
        <v>-6.6791863949255372</v>
      </c>
      <c r="L78" s="5">
        <v>-6.2389996967673085</v>
      </c>
      <c r="M78" s="5">
        <f t="shared" si="21"/>
        <v>-0.63397392485534354</v>
      </c>
      <c r="N78">
        <v>75</v>
      </c>
      <c r="O78" s="9">
        <f t="shared" si="22"/>
        <v>0.2898832684824903</v>
      </c>
      <c r="P78" s="5">
        <f t="shared" si="23"/>
        <v>-0.55372576877889379</v>
      </c>
      <c r="AE78" s="5">
        <f t="shared" si="24"/>
        <v>159.29549920701876</v>
      </c>
      <c r="AF78" s="5">
        <f t="shared" si="25"/>
        <v>-1.803739207018765</v>
      </c>
      <c r="AI78" s="5">
        <v>-13.67125514335288</v>
      </c>
      <c r="AJ78" s="5">
        <f>STANDARDIZE(AI78, AVERAGE($AI$4:$AI$260), STDEV($AI$4:$AI$260))</f>
        <v>-0.80819652164270916</v>
      </c>
      <c r="AK78">
        <v>75</v>
      </c>
      <c r="AL78" s="9">
        <f>(AK78-0.5)/257</f>
        <v>0.2898832684824903</v>
      </c>
      <c r="AM78" s="5">
        <f>_xlfn.NORM.S.INV(AL78)</f>
        <v>-0.55372576877889379</v>
      </c>
    </row>
    <row r="79" spans="1:39" x14ac:dyDescent="0.2">
      <c r="A79" s="3">
        <v>43889</v>
      </c>
      <c r="B79" s="2">
        <v>76</v>
      </c>
      <c r="C79" s="1">
        <v>67.364127999999994</v>
      </c>
      <c r="D79" s="29">
        <v>160.077957</v>
      </c>
      <c r="H79" s="5">
        <f t="shared" si="19"/>
        <v>74.326456327694757</v>
      </c>
      <c r="I79" s="5">
        <f t="shared" si="20"/>
        <v>-6.9623283276947632</v>
      </c>
      <c r="L79" s="5">
        <v>-6.2137280836927715</v>
      </c>
      <c r="M79" s="5">
        <f t="shared" si="21"/>
        <v>-0.63140675006626745</v>
      </c>
      <c r="N79">
        <v>76</v>
      </c>
      <c r="O79" s="9">
        <f t="shared" si="22"/>
        <v>0.29377431906614787</v>
      </c>
      <c r="P79" s="5">
        <f t="shared" si="23"/>
        <v>-0.54239178435654434</v>
      </c>
      <c r="AE79" s="5">
        <f t="shared" si="24"/>
        <v>159.26410994972423</v>
      </c>
      <c r="AF79" s="5">
        <f t="shared" si="25"/>
        <v>0.81384705027576842</v>
      </c>
      <c r="AI79" s="5">
        <v>-13.661681021330509</v>
      </c>
      <c r="AJ79" s="5">
        <f>STANDARDIZE(AI79, AVERAGE($AI$4:$AI$260), STDEV($AI$4:$AI$260))</f>
        <v>-0.80766453324305254</v>
      </c>
      <c r="AK79">
        <v>76</v>
      </c>
      <c r="AL79" s="9">
        <f>(AK79-0.5)/257</f>
        <v>0.29377431906614787</v>
      </c>
      <c r="AM79" s="5">
        <f>_xlfn.NORM.S.INV(AL79)</f>
        <v>-0.54239178435654434</v>
      </c>
    </row>
    <row r="80" spans="1:39" x14ac:dyDescent="0.2">
      <c r="A80" s="3">
        <v>43892</v>
      </c>
      <c r="B80" s="2">
        <v>77</v>
      </c>
      <c r="C80" s="1">
        <v>73.635773</v>
      </c>
      <c r="D80" s="29">
        <v>162.12127699999999</v>
      </c>
      <c r="H80" s="5">
        <f t="shared" si="19"/>
        <v>74.570169260463956</v>
      </c>
      <c r="I80" s="5">
        <f t="shared" si="20"/>
        <v>-0.93439626046395574</v>
      </c>
      <c r="L80" s="5">
        <v>-5.7160788570791823</v>
      </c>
      <c r="M80" s="5">
        <f t="shared" si="21"/>
        <v>-0.58085388094004464</v>
      </c>
      <c r="N80">
        <v>77</v>
      </c>
      <c r="O80" s="9">
        <f t="shared" si="22"/>
        <v>0.29766536964980544</v>
      </c>
      <c r="P80" s="5">
        <f t="shared" si="23"/>
        <v>-0.53112705185421827</v>
      </c>
      <c r="AE80" s="5">
        <f t="shared" si="24"/>
        <v>159.23272069242967</v>
      </c>
      <c r="AF80" s="5">
        <f t="shared" si="25"/>
        <v>2.888556307570326</v>
      </c>
      <c r="AI80" s="5">
        <v>-13.27521516722166</v>
      </c>
      <c r="AJ80" s="5">
        <f>STANDARDIZE(AI80, AVERAGE($AI$4:$AI$260), STDEV($AI$4:$AI$260))</f>
        <v>-0.7861904648356397</v>
      </c>
      <c r="AK80">
        <v>77</v>
      </c>
      <c r="AL80" s="9">
        <f>(AK80-0.5)/257</f>
        <v>0.29766536964980544</v>
      </c>
      <c r="AM80" s="5">
        <f>_xlfn.NORM.S.INV(AL80)</f>
        <v>-0.53112705185421827</v>
      </c>
    </row>
    <row r="81" spans="1:39" x14ac:dyDescent="0.2">
      <c r="A81" s="3">
        <v>43893</v>
      </c>
      <c r="B81" s="2">
        <v>78</v>
      </c>
      <c r="C81" s="1">
        <v>71.297156999999999</v>
      </c>
      <c r="D81" s="29">
        <v>159.80157500000001</v>
      </c>
      <c r="H81" s="5">
        <f t="shared" si="19"/>
        <v>74.813882193233155</v>
      </c>
      <c r="I81" s="5">
        <f t="shared" si="20"/>
        <v>-3.5167251932331567</v>
      </c>
      <c r="L81" s="5">
        <v>-5.6914836215391347</v>
      </c>
      <c r="M81" s="5">
        <f t="shared" si="21"/>
        <v>-0.57835541483803643</v>
      </c>
      <c r="N81">
        <v>78</v>
      </c>
      <c r="O81" s="9">
        <f t="shared" si="22"/>
        <v>0.30155642023346302</v>
      </c>
      <c r="P81" s="5">
        <f t="shared" si="23"/>
        <v>-0.51992931775308249</v>
      </c>
      <c r="AE81" s="5">
        <f t="shared" si="24"/>
        <v>159.2013314351351</v>
      </c>
      <c r="AF81" s="5">
        <f t="shared" si="25"/>
        <v>0.60024356486491115</v>
      </c>
      <c r="AI81" s="5">
        <v>-13.264905822392421</v>
      </c>
      <c r="AJ81" s="5">
        <f>STANDARDIZE(AI81, AVERAGE($AI$4:$AI$260), STDEV($AI$4:$AI$260))</f>
        <v>-0.78561762360336795</v>
      </c>
      <c r="AK81">
        <v>78</v>
      </c>
      <c r="AL81" s="9">
        <f>(AK81-0.5)/257</f>
        <v>0.30155642023346302</v>
      </c>
      <c r="AM81" s="5">
        <f>_xlfn.NORM.S.INV(AL81)</f>
        <v>-0.51992931775308249</v>
      </c>
    </row>
    <row r="82" spans="1:39" x14ac:dyDescent="0.2">
      <c r="A82" s="3">
        <v>43894</v>
      </c>
      <c r="B82" s="2">
        <v>79</v>
      </c>
      <c r="C82" s="1">
        <v>74.604240000000004</v>
      </c>
      <c r="D82" s="29">
        <v>168.98161300000001</v>
      </c>
      <c r="H82" s="5">
        <f t="shared" si="19"/>
        <v>75.057595126002369</v>
      </c>
      <c r="I82" s="5">
        <f t="shared" si="20"/>
        <v>-0.45335512600236427</v>
      </c>
      <c r="L82" s="5">
        <v>-5.4692751509235791</v>
      </c>
      <c r="M82" s="5">
        <f t="shared" si="21"/>
        <v>-0.55578273686924573</v>
      </c>
      <c r="N82">
        <v>79</v>
      </c>
      <c r="O82" s="9">
        <f t="shared" si="22"/>
        <v>0.30544747081712065</v>
      </c>
      <c r="P82" s="5">
        <f t="shared" si="23"/>
        <v>-0.50879640202623</v>
      </c>
      <c r="AE82" s="5">
        <f t="shared" si="24"/>
        <v>159.16994217784057</v>
      </c>
      <c r="AF82" s="5">
        <f t="shared" si="25"/>
        <v>9.8116708221594422</v>
      </c>
      <c r="AI82" s="5">
        <v>-13.255693512050868</v>
      </c>
      <c r="AJ82" s="5">
        <f>STANDARDIZE(AI82, AVERAGE($AI$4:$AI$260), STDEV($AI$4:$AI$260))</f>
        <v>-0.78510573935703265</v>
      </c>
      <c r="AK82">
        <v>79</v>
      </c>
      <c r="AL82" s="9">
        <f>(AK82-0.5)/257</f>
        <v>0.30544747081712065</v>
      </c>
      <c r="AM82" s="5">
        <f>_xlfn.NORM.S.INV(AL82)</f>
        <v>-0.50879640202623</v>
      </c>
    </row>
    <row r="83" spans="1:39" x14ac:dyDescent="0.2">
      <c r="A83" s="3">
        <v>43895</v>
      </c>
      <c r="B83" s="2">
        <v>80</v>
      </c>
      <c r="C83" s="1">
        <v>72.184303</v>
      </c>
      <c r="D83" s="29">
        <v>162.79248000000001</v>
      </c>
      <c r="H83" s="5">
        <f t="shared" si="19"/>
        <v>75.301308058771568</v>
      </c>
      <c r="I83" s="5">
        <f t="shared" si="20"/>
        <v>-3.1170050587715679</v>
      </c>
      <c r="L83" s="5">
        <v>-5.2604432181543785</v>
      </c>
      <c r="M83" s="5">
        <f t="shared" si="21"/>
        <v>-0.534568892253237</v>
      </c>
      <c r="N83">
        <v>80</v>
      </c>
      <c r="O83" s="9">
        <f t="shared" si="22"/>
        <v>0.30933852140077822</v>
      </c>
      <c r="P83" s="5">
        <f t="shared" si="23"/>
        <v>-0.49772619434381726</v>
      </c>
      <c r="AE83" s="5">
        <f t="shared" si="24"/>
        <v>159.138552920546</v>
      </c>
      <c r="AF83" s="5">
        <f t="shared" si="25"/>
        <v>3.6539270794540073</v>
      </c>
      <c r="AI83" s="5">
        <v>-12.819000079686958</v>
      </c>
      <c r="AJ83" s="5">
        <f>STANDARDIZE(AI83, AVERAGE($AI$4:$AI$260), STDEV($AI$4:$AI$260))</f>
        <v>-0.76084076344790796</v>
      </c>
      <c r="AK83">
        <v>80</v>
      </c>
      <c r="AL83" s="9">
        <f>(AK83-0.5)/257</f>
        <v>0.30933852140077822</v>
      </c>
      <c r="AM83" s="5">
        <f>_xlfn.NORM.S.INV(AL83)</f>
        <v>-0.49772619434381726</v>
      </c>
    </row>
    <row r="84" spans="1:39" x14ac:dyDescent="0.2">
      <c r="A84" s="3">
        <v>43896</v>
      </c>
      <c r="B84" s="2">
        <v>81</v>
      </c>
      <c r="C84" s="1">
        <v>71.225684999999999</v>
      </c>
      <c r="D84" s="29">
        <v>161.913971</v>
      </c>
      <c r="H84" s="5">
        <f t="shared" si="19"/>
        <v>75.545020991540781</v>
      </c>
      <c r="I84" s="5">
        <f t="shared" si="20"/>
        <v>-4.3193359915407825</v>
      </c>
      <c r="L84" s="5">
        <v>-5.2107552684613268</v>
      </c>
      <c r="M84" s="5">
        <f t="shared" si="21"/>
        <v>-0.529521424511599</v>
      </c>
      <c r="N84">
        <v>81</v>
      </c>
      <c r="O84" s="9">
        <f t="shared" si="22"/>
        <v>0.3132295719844358</v>
      </c>
      <c r="P84" s="5">
        <f t="shared" si="23"/>
        <v>-0.48671665050407514</v>
      </c>
      <c r="AE84" s="5">
        <f t="shared" si="24"/>
        <v>159.10716366325144</v>
      </c>
      <c r="AF84" s="5">
        <f t="shared" si="25"/>
        <v>2.8068073367485624</v>
      </c>
      <c r="AI84" s="5">
        <v>-12.707452366159771</v>
      </c>
      <c r="AJ84" s="5">
        <f>STANDARDIZE(AI84, AVERAGE($AI$4:$AI$260), STDEV($AI$4:$AI$260))</f>
        <v>-0.75464258783806826</v>
      </c>
      <c r="AK84">
        <v>81</v>
      </c>
      <c r="AL84" s="9">
        <f>(AK84-0.5)/257</f>
        <v>0.3132295719844358</v>
      </c>
      <c r="AM84" s="5">
        <f>_xlfn.NORM.S.INV(AL84)</f>
        <v>-0.48671665050407514</v>
      </c>
    </row>
    <row r="85" spans="1:39" x14ac:dyDescent="0.2">
      <c r="A85" s="3">
        <v>43899</v>
      </c>
      <c r="B85" s="2">
        <v>82</v>
      </c>
      <c r="C85" s="1">
        <v>65.592308000000003</v>
      </c>
      <c r="D85" s="29">
        <v>150.88806199999999</v>
      </c>
      <c r="H85" s="5">
        <f t="shared" si="19"/>
        <v>75.78873392430998</v>
      </c>
      <c r="I85" s="5">
        <f t="shared" si="20"/>
        <v>-10.196425924309978</v>
      </c>
      <c r="L85" s="5">
        <v>-4.9525244029229185</v>
      </c>
      <c r="M85" s="5">
        <f t="shared" si="21"/>
        <v>-0.5032894714575441</v>
      </c>
      <c r="N85">
        <v>82</v>
      </c>
      <c r="O85" s="9">
        <f t="shared" si="22"/>
        <v>0.31712062256809337</v>
      </c>
      <c r="P85" s="5">
        <f t="shared" si="23"/>
        <v>-0.47576578907363032</v>
      </c>
      <c r="AE85" s="5">
        <f t="shared" si="24"/>
        <v>159.07577440595688</v>
      </c>
      <c r="AF85" s="5">
        <f t="shared" si="25"/>
        <v>-8.1877124059568871</v>
      </c>
      <c r="AI85" s="5">
        <v>-12.659297623454307</v>
      </c>
      <c r="AJ85" s="5">
        <f>STANDARDIZE(AI85, AVERAGE($AI$4:$AI$260), STDEV($AI$4:$AI$260))</f>
        <v>-0.75196685794368223</v>
      </c>
      <c r="AK85">
        <v>82</v>
      </c>
      <c r="AL85" s="9">
        <f>(AK85-0.5)/257</f>
        <v>0.31712062256809337</v>
      </c>
      <c r="AM85" s="5">
        <f>_xlfn.NORM.S.INV(AL85)</f>
        <v>-0.47576578907363032</v>
      </c>
    </row>
    <row r="86" spans="1:39" x14ac:dyDescent="0.2">
      <c r="A86" s="3">
        <v>43900</v>
      </c>
      <c r="B86" s="2">
        <v>83</v>
      </c>
      <c r="C86" s="1">
        <v>70.316367999999997</v>
      </c>
      <c r="D86" s="29">
        <v>159.60415599999999</v>
      </c>
      <c r="H86" s="5">
        <f t="shared" si="19"/>
        <v>76.032446857079179</v>
      </c>
      <c r="I86" s="5">
        <f t="shared" si="20"/>
        <v>-5.7160788570791823</v>
      </c>
      <c r="L86" s="5">
        <v>-4.8946682853851655</v>
      </c>
      <c r="M86" s="5">
        <f t="shared" si="21"/>
        <v>-0.49741225396855077</v>
      </c>
      <c r="N86">
        <v>83</v>
      </c>
      <c r="O86" s="9">
        <f t="shared" si="22"/>
        <v>0.321011673151751</v>
      </c>
      <c r="P86" s="5">
        <f t="shared" si="23"/>
        <v>-0.46487168822195368</v>
      </c>
      <c r="AE86" s="5">
        <f t="shared" si="24"/>
        <v>159.04438514866234</v>
      </c>
      <c r="AF86" s="5">
        <f t="shared" si="25"/>
        <v>0.55977085133764604</v>
      </c>
      <c r="AI86" s="5">
        <v>-12.32862456509784</v>
      </c>
      <c r="AJ86" s="5">
        <f>STANDARDIZE(AI86, AVERAGE($AI$4:$AI$260), STDEV($AI$4:$AI$260))</f>
        <v>-0.73359292969066969</v>
      </c>
      <c r="AK86">
        <v>83</v>
      </c>
      <c r="AL86" s="9">
        <f>(AK86-0.5)/257</f>
        <v>0.321011673151751</v>
      </c>
      <c r="AM86" s="5">
        <f>_xlfn.NORM.S.INV(AL86)</f>
        <v>-0.46487168822195368</v>
      </c>
    </row>
    <row r="87" spans="1:39" x14ac:dyDescent="0.2">
      <c r="A87" s="3">
        <v>43901</v>
      </c>
      <c r="B87" s="2">
        <v>84</v>
      </c>
      <c r="C87" s="1">
        <v>67.874245000000002</v>
      </c>
      <c r="D87" s="29">
        <v>151.411224</v>
      </c>
      <c r="H87" s="5">
        <f t="shared" si="19"/>
        <v>76.276159789848393</v>
      </c>
      <c r="I87" s="5">
        <f t="shared" si="20"/>
        <v>-8.4019147898483908</v>
      </c>
      <c r="L87" s="5">
        <v>-4.8223054786156183</v>
      </c>
      <c r="M87" s="5">
        <f t="shared" si="21"/>
        <v>-0.49006139857765613</v>
      </c>
      <c r="N87">
        <v>84</v>
      </c>
      <c r="O87" s="9">
        <f t="shared" si="22"/>
        <v>0.32490272373540857</v>
      </c>
      <c r="P87" s="5">
        <f t="shared" si="23"/>
        <v>-0.45403248273600566</v>
      </c>
      <c r="AE87" s="5">
        <f t="shared" si="24"/>
        <v>159.01299589136778</v>
      </c>
      <c r="AF87" s="5">
        <f t="shared" si="25"/>
        <v>-7.6017718913677754</v>
      </c>
      <c r="AI87" s="5">
        <v>-12.315574050508758</v>
      </c>
      <c r="AJ87" s="5">
        <f>STANDARDIZE(AI87, AVERAGE($AI$4:$AI$260), STDEV($AI$4:$AI$260))</f>
        <v>-0.73286777469946318</v>
      </c>
      <c r="AK87">
        <v>84</v>
      </c>
      <c r="AL87" s="9">
        <f>(AK87-0.5)/257</f>
        <v>0.32490272373540857</v>
      </c>
      <c r="AM87" s="5">
        <f>_xlfn.NORM.S.INV(AL87)</f>
        <v>-0.45403248273600566</v>
      </c>
    </row>
    <row r="88" spans="1:39" x14ac:dyDescent="0.2">
      <c r="A88" s="3">
        <v>43902</v>
      </c>
      <c r="B88" s="2">
        <v>85</v>
      </c>
      <c r="C88" s="1">
        <v>61.171340999999998</v>
      </c>
      <c r="D88" s="29">
        <v>133.11039700000001</v>
      </c>
      <c r="H88" s="5">
        <f t="shared" si="19"/>
        <v>76.519872722617606</v>
      </c>
      <c r="I88" s="5">
        <f t="shared" si="20"/>
        <v>-15.348531722617608</v>
      </c>
      <c r="L88" s="5">
        <v>-4.6716106803080066</v>
      </c>
      <c r="M88" s="5">
        <f t="shared" si="21"/>
        <v>-0.47475331808753518</v>
      </c>
      <c r="N88">
        <v>85</v>
      </c>
      <c r="O88" s="9">
        <f t="shared" si="22"/>
        <v>0.32879377431906615</v>
      </c>
      <c r="P88" s="5">
        <f t="shared" si="23"/>
        <v>-0.44324636120228017</v>
      </c>
      <c r="AE88" s="5">
        <f t="shared" si="24"/>
        <v>158.98160663407322</v>
      </c>
      <c r="AF88" s="5">
        <f t="shared" si="25"/>
        <v>-25.87120963407321</v>
      </c>
      <c r="AI88" s="5">
        <v>-12.26310488074887</v>
      </c>
      <c r="AJ88" s="5">
        <f>STANDARDIZE(AI88, AVERAGE($AI$4:$AI$260), STDEV($AI$4:$AI$260))</f>
        <v>-0.72995231262506566</v>
      </c>
      <c r="AK88">
        <v>85</v>
      </c>
      <c r="AL88" s="9">
        <f>(AK88-0.5)/257</f>
        <v>0.32879377431906615</v>
      </c>
      <c r="AM88" s="5">
        <f>_xlfn.NORM.S.INV(AL88)</f>
        <v>-0.44324636120228017</v>
      </c>
    </row>
    <row r="89" spans="1:39" x14ac:dyDescent="0.2">
      <c r="A89" s="3">
        <v>43903</v>
      </c>
      <c r="B89" s="2">
        <v>86</v>
      </c>
      <c r="C89" s="1">
        <v>68.500174999999999</v>
      </c>
      <c r="D89" s="29">
        <v>147.482574</v>
      </c>
      <c r="H89" s="5">
        <f t="shared" si="19"/>
        <v>76.763585655386805</v>
      </c>
      <c r="I89" s="5">
        <f t="shared" si="20"/>
        <v>-8.2634106553868065</v>
      </c>
      <c r="L89" s="5">
        <v>-4.5785925458464192</v>
      </c>
      <c r="M89" s="5">
        <f t="shared" si="21"/>
        <v>-0.46530422558155354</v>
      </c>
      <c r="N89">
        <v>86</v>
      </c>
      <c r="O89" s="9">
        <f t="shared" si="22"/>
        <v>0.33268482490272372</v>
      </c>
      <c r="P89" s="5">
        <f t="shared" si="23"/>
        <v>-0.43251156334448121</v>
      </c>
      <c r="AE89" s="5">
        <f t="shared" si="24"/>
        <v>158.95021737677865</v>
      </c>
      <c r="AF89" s="5">
        <f t="shared" si="25"/>
        <v>-11.467643376778653</v>
      </c>
      <c r="AI89" s="5">
        <v>-12.256633740167189</v>
      </c>
      <c r="AJ89" s="5">
        <f>STANDARDIZE(AI89, AVERAGE($AI$4:$AI$260), STDEV($AI$4:$AI$260))</f>
        <v>-0.72959274213766667</v>
      </c>
      <c r="AK89">
        <v>86</v>
      </c>
      <c r="AL89" s="9">
        <f>(AK89-0.5)/257</f>
        <v>0.33268482490272372</v>
      </c>
      <c r="AM89" s="5">
        <f>_xlfn.NORM.S.INV(AL89)</f>
        <v>-0.43251156334448121</v>
      </c>
    </row>
    <row r="90" spans="1:39" x14ac:dyDescent="0.2">
      <c r="A90" s="3">
        <v>43906</v>
      </c>
      <c r="B90" s="2">
        <v>87</v>
      </c>
      <c r="C90" s="1">
        <v>59.687832</v>
      </c>
      <c r="D90" s="29">
        <v>133.524979</v>
      </c>
      <c r="H90" s="5">
        <f t="shared" si="19"/>
        <v>77.007298588156004</v>
      </c>
      <c r="I90" s="5">
        <f t="shared" si="20"/>
        <v>-17.319466588156004</v>
      </c>
      <c r="L90" s="5">
        <v>-4.5054659656904761</v>
      </c>
      <c r="M90" s="5">
        <f t="shared" si="21"/>
        <v>-0.45787578354130887</v>
      </c>
      <c r="N90">
        <v>87</v>
      </c>
      <c r="O90" s="9">
        <f t="shared" si="22"/>
        <v>0.33657587548638135</v>
      </c>
      <c r="P90" s="5">
        <f t="shared" si="23"/>
        <v>-0.421826377505997</v>
      </c>
      <c r="AE90" s="5">
        <f t="shared" si="24"/>
        <v>158.91882811948412</v>
      </c>
      <c r="AF90" s="5">
        <f t="shared" si="25"/>
        <v>-25.393849119484116</v>
      </c>
      <c r="AI90" s="5">
        <v>-11.897104482872635</v>
      </c>
      <c r="AJ90" s="5">
        <f>STANDARDIZE(AI90, AVERAGE($AI$4:$AI$260), STDEV($AI$4:$AI$260))</f>
        <v>-0.70961541222992508</v>
      </c>
      <c r="AK90">
        <v>87</v>
      </c>
      <c r="AL90" s="9">
        <f>(AK90-0.5)/257</f>
        <v>0.33657587548638135</v>
      </c>
      <c r="AM90" s="5">
        <f>_xlfn.NORM.S.INV(AL90)</f>
        <v>-0.421826377505997</v>
      </c>
    </row>
    <row r="91" spans="1:39" x14ac:dyDescent="0.2">
      <c r="A91" s="3">
        <v>43907</v>
      </c>
      <c r="B91" s="2">
        <v>88</v>
      </c>
      <c r="C91" s="1">
        <v>62.312308999999999</v>
      </c>
      <c r="D91" s="29">
        <v>130.09974700000001</v>
      </c>
      <c r="H91" s="5">
        <f t="shared" si="19"/>
        <v>77.251011520925218</v>
      </c>
      <c r="I91" s="5">
        <f t="shared" si="20"/>
        <v>-14.938702520925219</v>
      </c>
      <c r="L91" s="5">
        <v>-4.3689618820004057</v>
      </c>
      <c r="M91" s="5">
        <f t="shared" si="21"/>
        <v>-0.4440092431973463</v>
      </c>
      <c r="N91">
        <v>88</v>
      </c>
      <c r="O91" s="9">
        <f t="shared" si="22"/>
        <v>0.34046692607003892</v>
      </c>
      <c r="P91" s="5">
        <f t="shared" si="23"/>
        <v>-0.41118913826718539</v>
      </c>
      <c r="AE91" s="5">
        <f t="shared" si="24"/>
        <v>158.88743886218955</v>
      </c>
      <c r="AF91" s="5">
        <f t="shared" si="25"/>
        <v>-28.787691862189547</v>
      </c>
      <c r="AI91" s="5">
        <v>-11.667668793214176</v>
      </c>
      <c r="AJ91" s="5">
        <f>STANDARDIZE(AI91, AVERAGE($AI$4:$AI$260), STDEV($AI$4:$AI$260))</f>
        <v>-0.69686676278924253</v>
      </c>
      <c r="AK91">
        <v>88</v>
      </c>
      <c r="AL91" s="9">
        <f>(AK91-0.5)/257</f>
        <v>0.34046692607003892</v>
      </c>
      <c r="AM91" s="5">
        <f>_xlfn.NORM.S.INV(AL91)</f>
        <v>-0.41118913826718539</v>
      </c>
    </row>
    <row r="92" spans="1:39" x14ac:dyDescent="0.2">
      <c r="A92" s="3">
        <v>43908</v>
      </c>
      <c r="B92" s="2">
        <v>89</v>
      </c>
      <c r="C92" s="1">
        <v>60.786911000000003</v>
      </c>
      <c r="D92" s="29">
        <v>118.067001</v>
      </c>
      <c r="H92" s="5">
        <f t="shared" si="19"/>
        <v>77.494724453694417</v>
      </c>
      <c r="I92" s="5">
        <f t="shared" si="20"/>
        <v>-16.707813453694413</v>
      </c>
      <c r="L92" s="5">
        <v>-4.3193359915407825</v>
      </c>
      <c r="M92" s="5">
        <f t="shared" si="21"/>
        <v>-0.43896807963973555</v>
      </c>
      <c r="N92">
        <v>89</v>
      </c>
      <c r="O92" s="9">
        <f t="shared" si="22"/>
        <v>0.3443579766536965</v>
      </c>
      <c r="P92" s="5">
        <f t="shared" si="23"/>
        <v>-0.40059822418825786</v>
      </c>
      <c r="AE92" s="5">
        <f t="shared" si="24"/>
        <v>158.85604960489499</v>
      </c>
      <c r="AF92" s="5">
        <f t="shared" si="25"/>
        <v>-40.789048604894987</v>
      </c>
      <c r="AI92" s="5">
        <v>-11.467643376778653</v>
      </c>
      <c r="AJ92" s="5">
        <f>STANDARDIZE(AI92, AVERAGE($AI$4:$AI$260), STDEV($AI$4:$AI$260))</f>
        <v>-0.68575230227458128</v>
      </c>
      <c r="AK92">
        <v>89</v>
      </c>
      <c r="AL92" s="9">
        <f>(AK92-0.5)/257</f>
        <v>0.3443579766536965</v>
      </c>
      <c r="AM92" s="5">
        <f>_xlfn.NORM.S.INV(AL92)</f>
        <v>-0.40059822418825786</v>
      </c>
    </row>
    <row r="93" spans="1:39" x14ac:dyDescent="0.2">
      <c r="A93" s="3">
        <v>43909</v>
      </c>
      <c r="B93" s="2">
        <v>90</v>
      </c>
      <c r="C93" s="1">
        <v>60.321156000000002</v>
      </c>
      <c r="D93" s="29">
        <v>117.42538500000001</v>
      </c>
      <c r="H93" s="5">
        <f t="shared" si="19"/>
        <v>77.73843738646363</v>
      </c>
      <c r="I93" s="5">
        <f t="shared" si="20"/>
        <v>-17.417281386463628</v>
      </c>
      <c r="L93" s="5">
        <v>-4.3085102012305327</v>
      </c>
      <c r="M93" s="5">
        <f t="shared" si="21"/>
        <v>-0.43786835973367627</v>
      </c>
      <c r="N93">
        <v>90</v>
      </c>
      <c r="O93" s="9">
        <f t="shared" si="22"/>
        <v>0.34824902723735407</v>
      </c>
      <c r="P93" s="5">
        <f t="shared" si="23"/>
        <v>-0.39005205566925522</v>
      </c>
      <c r="AE93" s="5">
        <f t="shared" si="24"/>
        <v>158.82466034760043</v>
      </c>
      <c r="AF93" s="5">
        <f t="shared" si="25"/>
        <v>-41.399275347600422</v>
      </c>
      <c r="AI93" s="5">
        <v>-11.135731909927074</v>
      </c>
      <c r="AJ93" s="5">
        <f>STANDARDIZE(AI93, AVERAGE($AI$4:$AI$260), STDEV($AI$4:$AI$260))</f>
        <v>-0.66730956155480714</v>
      </c>
      <c r="AK93">
        <v>90</v>
      </c>
      <c r="AL93" s="9">
        <f>(AK93-0.5)/257</f>
        <v>0.34824902723735407</v>
      </c>
      <c r="AM93" s="5">
        <f>_xlfn.NORM.S.INV(AL93)</f>
        <v>-0.39005205566925522</v>
      </c>
    </row>
    <row r="94" spans="1:39" x14ac:dyDescent="0.2">
      <c r="A94" s="3">
        <v>43910</v>
      </c>
      <c r="B94" s="2">
        <v>91</v>
      </c>
      <c r="C94" s="1">
        <v>56.491633999999998</v>
      </c>
      <c r="D94" s="29">
        <v>111.048721</v>
      </c>
      <c r="H94" s="5">
        <f t="shared" si="19"/>
        <v>77.982150319232829</v>
      </c>
      <c r="I94" s="5">
        <f t="shared" si="20"/>
        <v>-21.490516319232832</v>
      </c>
      <c r="L94" s="5">
        <v>-4.1779910164619878</v>
      </c>
      <c r="M94" s="5">
        <f t="shared" si="21"/>
        <v>-0.4246097853941469</v>
      </c>
      <c r="N94">
        <v>91</v>
      </c>
      <c r="O94" s="9">
        <f t="shared" si="22"/>
        <v>0.3521400778210117</v>
      </c>
      <c r="P94" s="5">
        <f t="shared" si="23"/>
        <v>-0.37954909291924255</v>
      </c>
      <c r="AE94" s="5">
        <f t="shared" si="24"/>
        <v>158.79327109030589</v>
      </c>
      <c r="AF94" s="5">
        <f t="shared" si="25"/>
        <v>-47.744550090305893</v>
      </c>
      <c r="AI94" s="5">
        <v>-10.587644997461751</v>
      </c>
      <c r="AJ94" s="5">
        <f>STANDARDIZE(AI94, AVERAGE($AI$4:$AI$260), STDEV($AI$4:$AI$260))</f>
        <v>-0.63685498005335028</v>
      </c>
      <c r="AK94">
        <v>91</v>
      </c>
      <c r="AL94" s="9">
        <f>(AK94-0.5)/257</f>
        <v>0.3521400778210117</v>
      </c>
      <c r="AM94" s="5">
        <f>_xlfn.NORM.S.INV(AL94)</f>
        <v>-0.37954909291924255</v>
      </c>
    </row>
    <row r="95" spans="1:39" x14ac:dyDescent="0.2">
      <c r="A95" s="3">
        <v>43913</v>
      </c>
      <c r="B95" s="2">
        <v>92</v>
      </c>
      <c r="C95" s="1">
        <v>55.291519000000001</v>
      </c>
      <c r="D95" s="29">
        <v>102.520172</v>
      </c>
      <c r="H95" s="5">
        <f t="shared" si="19"/>
        <v>78.225863252002043</v>
      </c>
      <c r="I95" s="5">
        <f t="shared" si="20"/>
        <v>-22.934344252002042</v>
      </c>
      <c r="L95" s="5">
        <v>-4.1629896130772295</v>
      </c>
      <c r="M95" s="5">
        <f t="shared" si="21"/>
        <v>-0.4230858927776952</v>
      </c>
      <c r="N95">
        <v>92</v>
      </c>
      <c r="O95" s="9">
        <f t="shared" si="22"/>
        <v>0.35603112840466927</v>
      </c>
      <c r="P95" s="5">
        <f t="shared" si="23"/>
        <v>-0.3690878340274471</v>
      </c>
      <c r="AE95" s="5">
        <f t="shared" si="24"/>
        <v>158.76188183301133</v>
      </c>
      <c r="AF95" s="5">
        <f t="shared" si="25"/>
        <v>-56.241709833011328</v>
      </c>
      <c r="AI95" s="5">
        <v>-10.109613307803301</v>
      </c>
      <c r="AJ95" s="5">
        <f>STANDARDIZE(AI95, AVERAGE($AI$4:$AI$260), STDEV($AI$4:$AI$260))</f>
        <v>-0.61029303390598</v>
      </c>
      <c r="AK95">
        <v>92</v>
      </c>
      <c r="AL95" s="9">
        <f>(AK95-0.5)/257</f>
        <v>0.35603112840466927</v>
      </c>
      <c r="AM95" s="5">
        <f>_xlfn.NORM.S.INV(AL95)</f>
        <v>-0.3690878340274471</v>
      </c>
    </row>
    <row r="96" spans="1:39" x14ac:dyDescent="0.2">
      <c r="A96" s="3">
        <v>43914</v>
      </c>
      <c r="B96" s="2">
        <v>93</v>
      </c>
      <c r="C96" s="1">
        <v>60.838661000000002</v>
      </c>
      <c r="D96" s="29">
        <v>117.96828499999999</v>
      </c>
      <c r="H96" s="5">
        <f t="shared" si="19"/>
        <v>78.469576184771242</v>
      </c>
      <c r="I96" s="5">
        <f t="shared" si="20"/>
        <v>-17.63091518477124</v>
      </c>
      <c r="L96" s="5">
        <v>-3.7304845543083331</v>
      </c>
      <c r="M96" s="5">
        <f t="shared" si="21"/>
        <v>-0.37915058561132758</v>
      </c>
      <c r="N96">
        <v>93</v>
      </c>
      <c r="O96" s="9">
        <f t="shared" si="22"/>
        <v>0.35992217898832685</v>
      </c>
      <c r="P96" s="5">
        <f t="shared" si="23"/>
        <v>-0.35866681312958693</v>
      </c>
      <c r="AE96" s="5">
        <f t="shared" si="24"/>
        <v>158.73049257571677</v>
      </c>
      <c r="AF96" s="5">
        <f t="shared" si="25"/>
        <v>-40.762207575716772</v>
      </c>
      <c r="AI96" s="5">
        <v>-9.7079082255781088</v>
      </c>
      <c r="AJ96" s="5">
        <f>STANDARDIZE(AI96, AVERAGE($AI$4:$AI$260), STDEV($AI$4:$AI$260))</f>
        <v>-0.58797219411225377</v>
      </c>
      <c r="AK96">
        <v>93</v>
      </c>
      <c r="AL96" s="9">
        <f>(AK96-0.5)/257</f>
        <v>0.35992217898832685</v>
      </c>
      <c r="AM96" s="5">
        <f>_xlfn.NORM.S.INV(AL96)</f>
        <v>-0.35866681312958693</v>
      </c>
    </row>
    <row r="97" spans="1:39" x14ac:dyDescent="0.2">
      <c r="A97" s="3">
        <v>43915</v>
      </c>
      <c r="B97" s="2">
        <v>94</v>
      </c>
      <c r="C97" s="1">
        <v>60.503517000000002</v>
      </c>
      <c r="D97" s="29">
        <v>127.977478</v>
      </c>
      <c r="H97" s="5">
        <f t="shared" si="19"/>
        <v>78.713289117540455</v>
      </c>
      <c r="I97" s="5">
        <f t="shared" si="20"/>
        <v>-18.209772117540453</v>
      </c>
      <c r="L97" s="5">
        <v>-3.5167251932331567</v>
      </c>
      <c r="M97" s="5">
        <f t="shared" si="21"/>
        <v>-0.35743619638485929</v>
      </c>
      <c r="N97">
        <v>94</v>
      </c>
      <c r="O97" s="9">
        <f t="shared" si="22"/>
        <v>0.36381322957198442</v>
      </c>
      <c r="P97" s="5">
        <f t="shared" si="23"/>
        <v>-0.3482845986631356</v>
      </c>
      <c r="AE97" s="5">
        <f t="shared" si="24"/>
        <v>158.6991033184222</v>
      </c>
      <c r="AF97" s="5">
        <f t="shared" si="25"/>
        <v>-30.721625318422198</v>
      </c>
      <c r="AI97" s="5">
        <v>-9.5948332547563098</v>
      </c>
      <c r="AJ97" s="5">
        <f>STANDARDIZE(AI97, AVERAGE($AI$4:$AI$260), STDEV($AI$4:$AI$260))</f>
        <v>-0.58168915608243188</v>
      </c>
      <c r="AK97">
        <v>94</v>
      </c>
      <c r="AL97" s="9">
        <f>(AK97-0.5)/257</f>
        <v>0.36381322957198442</v>
      </c>
      <c r="AM97" s="5">
        <f>_xlfn.NORM.S.INV(AL97)</f>
        <v>-0.3482845986631356</v>
      </c>
    </row>
    <row r="98" spans="1:39" x14ac:dyDescent="0.2">
      <c r="A98" s="3">
        <v>43916</v>
      </c>
      <c r="B98" s="2">
        <v>95</v>
      </c>
      <c r="C98" s="1">
        <v>63.687393</v>
      </c>
      <c r="D98" s="29">
        <v>135.627487</v>
      </c>
      <c r="H98" s="5">
        <f t="shared" si="19"/>
        <v>78.957002050309654</v>
      </c>
      <c r="I98" s="5">
        <f t="shared" si="20"/>
        <v>-15.269609050309654</v>
      </c>
      <c r="L98" s="5">
        <v>-3.4218788147695989</v>
      </c>
      <c r="M98" s="5">
        <f t="shared" si="21"/>
        <v>-0.34780138475219213</v>
      </c>
      <c r="N98">
        <v>95</v>
      </c>
      <c r="O98" s="9">
        <f t="shared" si="22"/>
        <v>0.36770428015564205</v>
      </c>
      <c r="P98" s="5">
        <f t="shared" si="23"/>
        <v>-0.33793979170571276</v>
      </c>
      <c r="AE98" s="5">
        <f t="shared" si="24"/>
        <v>158.66771406112767</v>
      </c>
      <c r="AF98" s="5">
        <f t="shared" si="25"/>
        <v>-23.040227061127666</v>
      </c>
      <c r="AI98" s="5">
        <v>-9.4505761380434308</v>
      </c>
      <c r="AJ98" s="5">
        <f>STANDARDIZE(AI98, AVERAGE($AI$4:$AI$260), STDEV($AI$4:$AI$260))</f>
        <v>-0.57367347459436946</v>
      </c>
      <c r="AK98">
        <v>95</v>
      </c>
      <c r="AL98" s="9">
        <f>(AK98-0.5)/257</f>
        <v>0.36770428015564205</v>
      </c>
      <c r="AM98" s="5">
        <f>_xlfn.NORM.S.INV(AL98)</f>
        <v>-0.33793979170571276</v>
      </c>
    </row>
    <row r="99" spans="1:39" x14ac:dyDescent="0.2">
      <c r="A99" s="3">
        <v>43917</v>
      </c>
      <c r="B99" s="2">
        <v>96</v>
      </c>
      <c r="C99" s="1">
        <v>61.050593999999997</v>
      </c>
      <c r="D99" s="29">
        <v>129.57659899999999</v>
      </c>
      <c r="H99" s="5">
        <f t="shared" si="19"/>
        <v>79.200714983078853</v>
      </c>
      <c r="I99" s="5">
        <f t="shared" si="20"/>
        <v>-18.150120983078857</v>
      </c>
      <c r="L99" s="5">
        <v>-3.1722723441540523</v>
      </c>
      <c r="M99" s="5">
        <f t="shared" si="21"/>
        <v>-0.32244552651455061</v>
      </c>
      <c r="N99">
        <v>96</v>
      </c>
      <c r="O99" s="9">
        <f t="shared" si="22"/>
        <v>0.37159533073929962</v>
      </c>
      <c r="P99" s="5">
        <f t="shared" si="23"/>
        <v>-0.3276310243911994</v>
      </c>
      <c r="AE99" s="5">
        <f t="shared" si="24"/>
        <v>158.63632480383311</v>
      </c>
      <c r="AF99" s="5">
        <f t="shared" si="25"/>
        <v>-29.059725803833118</v>
      </c>
      <c r="AI99" s="5">
        <v>-9.3725753953379751</v>
      </c>
      <c r="AJ99" s="5">
        <f>STANDARDIZE(AI99, AVERAGE($AI$4:$AI$260), STDEV($AI$4:$AI$260))</f>
        <v>-0.5693393445104884</v>
      </c>
      <c r="AK99">
        <v>96</v>
      </c>
      <c r="AL99" s="9">
        <f>(AK99-0.5)/257</f>
        <v>0.37159533073929962</v>
      </c>
      <c r="AM99" s="5">
        <f>_xlfn.NORM.S.INV(AL99)</f>
        <v>-0.3276310243911994</v>
      </c>
    </row>
    <row r="100" spans="1:39" x14ac:dyDescent="0.2">
      <c r="A100" s="3">
        <v>43920</v>
      </c>
      <c r="B100" s="2">
        <v>97</v>
      </c>
      <c r="C100" s="1">
        <v>62.792850000000001</v>
      </c>
      <c r="D100" s="29">
        <v>130.05038500000001</v>
      </c>
      <c r="H100" s="5">
        <f t="shared" si="19"/>
        <v>79.444427915848067</v>
      </c>
      <c r="I100" s="5">
        <f t="shared" si="20"/>
        <v>-16.651577915848065</v>
      </c>
      <c r="L100" s="5">
        <v>-3.1170050587715679</v>
      </c>
      <c r="M100" s="5">
        <f t="shared" si="21"/>
        <v>-0.31683129123498538</v>
      </c>
      <c r="N100">
        <v>97</v>
      </c>
      <c r="O100" s="9">
        <f t="shared" si="22"/>
        <v>0.3754863813229572</v>
      </c>
      <c r="P100" s="5">
        <f t="shared" si="23"/>
        <v>-0.3173569583985546</v>
      </c>
      <c r="AE100" s="5">
        <f t="shared" si="24"/>
        <v>158.60493554653854</v>
      </c>
      <c r="AF100" s="5">
        <f t="shared" si="25"/>
        <v>-28.554550546538536</v>
      </c>
      <c r="AI100" s="5">
        <v>-9.3410479046176249</v>
      </c>
      <c r="AJ100" s="5">
        <f>STANDARDIZE(AI100, AVERAGE($AI$4:$AI$260), STDEV($AI$4:$AI$260))</f>
        <v>-0.56758751188350498</v>
      </c>
      <c r="AK100">
        <v>97</v>
      </c>
      <c r="AL100" s="9">
        <f>(AK100-0.5)/257</f>
        <v>0.3754863813229572</v>
      </c>
      <c r="AM100" s="5">
        <f>_xlfn.NORM.S.INV(AL100)</f>
        <v>-0.3173569583985546</v>
      </c>
    </row>
    <row r="101" spans="1:39" x14ac:dyDescent="0.2">
      <c r="A101" s="3">
        <v>43921</v>
      </c>
      <c r="B101" s="2">
        <v>98</v>
      </c>
      <c r="C101" s="1">
        <v>62.664707</v>
      </c>
      <c r="D101" s="29">
        <v>132.06407200000001</v>
      </c>
      <c r="H101" s="5">
        <f t="shared" si="19"/>
        <v>79.688140848617266</v>
      </c>
      <c r="I101" s="5">
        <f t="shared" si="20"/>
        <v>-17.023433848617266</v>
      </c>
      <c r="L101" s="5">
        <v>-2.6395804113848413</v>
      </c>
      <c r="M101" s="5">
        <f t="shared" si="21"/>
        <v>-0.26833290235732205</v>
      </c>
      <c r="N101">
        <v>98</v>
      </c>
      <c r="O101" s="9">
        <f t="shared" si="22"/>
        <v>0.37937743190661477</v>
      </c>
      <c r="P101" s="5">
        <f t="shared" si="23"/>
        <v>-0.30711628350865416</v>
      </c>
      <c r="AE101" s="5">
        <f t="shared" si="24"/>
        <v>158.57354628924398</v>
      </c>
      <c r="AF101" s="5">
        <f t="shared" si="25"/>
        <v>-26.509474289243968</v>
      </c>
      <c r="AI101" s="5">
        <v>-9.046216764035961</v>
      </c>
      <c r="AJ101" s="5">
        <f>STANDARDIZE(AI101, AVERAGE($AI$4:$AI$260), STDEV($AI$4:$AI$260))</f>
        <v>-0.55120514843748891</v>
      </c>
      <c r="AK101">
        <v>98</v>
      </c>
      <c r="AL101" s="9">
        <f>(AK101-0.5)/257</f>
        <v>0.37937743190661477</v>
      </c>
      <c r="AM101" s="5">
        <f>_xlfn.NORM.S.INV(AL101)</f>
        <v>-0.30711628350865416</v>
      </c>
    </row>
    <row r="102" spans="1:39" x14ac:dyDescent="0.2">
      <c r="A102" s="3">
        <v>43922</v>
      </c>
      <c r="B102" s="2">
        <v>99</v>
      </c>
      <c r="C102" s="1">
        <v>59.367474000000001</v>
      </c>
      <c r="D102" s="29">
        <v>128.03671299999999</v>
      </c>
      <c r="H102" s="5">
        <f t="shared" si="19"/>
        <v>79.931853781386479</v>
      </c>
      <c r="I102" s="5">
        <f t="shared" si="20"/>
        <v>-20.564379781386478</v>
      </c>
      <c r="L102" s="5">
        <v>-2.6037405293871245</v>
      </c>
      <c r="M102" s="5">
        <f t="shared" si="21"/>
        <v>-0.26469216754405028</v>
      </c>
      <c r="N102">
        <v>99</v>
      </c>
      <c r="O102" s="9">
        <f t="shared" si="22"/>
        <v>0.3832684824902724</v>
      </c>
      <c r="P102" s="5">
        <f t="shared" si="23"/>
        <v>-0.2969077162247899</v>
      </c>
      <c r="AE102" s="5">
        <f t="shared" si="24"/>
        <v>158.54215703194944</v>
      </c>
      <c r="AF102" s="5">
        <f t="shared" si="25"/>
        <v>-30.505444031949452</v>
      </c>
      <c r="AI102" s="5">
        <v>-8.6382936526325125</v>
      </c>
      <c r="AJ102" s="5">
        <f>STANDARDIZE(AI102, AVERAGE($AI$4:$AI$260), STDEV($AI$4:$AI$260))</f>
        <v>-0.5285388023525508</v>
      </c>
      <c r="AK102">
        <v>99</v>
      </c>
      <c r="AL102" s="9">
        <f>(AK102-0.5)/257</f>
        <v>0.3832684824902724</v>
      </c>
      <c r="AM102" s="5">
        <f>_xlfn.NORM.S.INV(AL102)</f>
        <v>-0.2969077162247899</v>
      </c>
    </row>
    <row r="103" spans="1:39" x14ac:dyDescent="0.2">
      <c r="A103" s="3">
        <v>43923</v>
      </c>
      <c r="B103" s="2">
        <v>100</v>
      </c>
      <c r="C103" s="1">
        <v>60.35812</v>
      </c>
      <c r="D103" s="29">
        <v>131.09671</v>
      </c>
      <c r="H103" s="5">
        <f t="shared" si="19"/>
        <v>80.175566714155678</v>
      </c>
      <c r="I103" s="5">
        <f t="shared" si="20"/>
        <v>-19.817446714155679</v>
      </c>
      <c r="L103" s="5">
        <v>-2.5134399492311985</v>
      </c>
      <c r="M103" s="5">
        <f t="shared" si="21"/>
        <v>-0.25551913327308762</v>
      </c>
      <c r="N103">
        <v>100</v>
      </c>
      <c r="O103" s="9">
        <f t="shared" si="22"/>
        <v>0.38715953307392997</v>
      </c>
      <c r="P103" s="5">
        <f t="shared" si="23"/>
        <v>-0.28672999845275615</v>
      </c>
      <c r="AE103" s="5">
        <f t="shared" si="24"/>
        <v>158.51076777465488</v>
      </c>
      <c r="AF103" s="5">
        <f t="shared" si="25"/>
        <v>-27.414057774654879</v>
      </c>
      <c r="AI103" s="5">
        <v>-8.1877124059568871</v>
      </c>
      <c r="AJ103" s="5">
        <f>STANDARDIZE(AI103, AVERAGE($AI$4:$AI$260), STDEV($AI$4:$AI$260))</f>
        <v>-0.50350214669115689</v>
      </c>
      <c r="AK103">
        <v>100</v>
      </c>
      <c r="AL103" s="9">
        <f>(AK103-0.5)/257</f>
        <v>0.38715953307392997</v>
      </c>
      <c r="AM103" s="5">
        <f>_xlfn.NORM.S.INV(AL103)</f>
        <v>-0.28672999845275615</v>
      </c>
    </row>
    <row r="104" spans="1:39" x14ac:dyDescent="0.2">
      <c r="A104" s="3">
        <v>43924</v>
      </c>
      <c r="B104" s="2">
        <v>101</v>
      </c>
      <c r="C104" s="1">
        <v>59.490692000000003</v>
      </c>
      <c r="D104" s="29">
        <v>125.805862</v>
      </c>
      <c r="H104" s="5">
        <f t="shared" si="19"/>
        <v>80.419279646924892</v>
      </c>
      <c r="I104" s="5">
        <f t="shared" si="20"/>
        <v>-20.928587646924889</v>
      </c>
      <c r="L104" s="5">
        <v>-2.4856096464603468</v>
      </c>
      <c r="M104" s="5">
        <f t="shared" si="21"/>
        <v>-0.25269203824615122</v>
      </c>
      <c r="N104">
        <v>101</v>
      </c>
      <c r="O104" s="9">
        <f t="shared" si="22"/>
        <v>0.39105058365758755</v>
      </c>
      <c r="P104" s="5">
        <f t="shared" si="23"/>
        <v>-0.27658189623671897</v>
      </c>
      <c r="AE104" s="5">
        <f t="shared" si="24"/>
        <v>158.47937851736032</v>
      </c>
      <c r="AF104" s="5">
        <f t="shared" si="25"/>
        <v>-32.673516517360312</v>
      </c>
      <c r="AI104" s="5">
        <v>-8.1791851619121871</v>
      </c>
      <c r="AJ104" s="5">
        <f>STANDARDIZE(AI104, AVERAGE($AI$4:$AI$260), STDEV($AI$4:$AI$260))</f>
        <v>-0.50302832831885902</v>
      </c>
      <c r="AK104">
        <v>101</v>
      </c>
      <c r="AL104" s="9">
        <f>(AK104-0.5)/257</f>
        <v>0.39105058365758755</v>
      </c>
      <c r="AM104" s="5">
        <f>_xlfn.NORM.S.INV(AL104)</f>
        <v>-0.27658189623671897</v>
      </c>
    </row>
    <row r="105" spans="1:39" x14ac:dyDescent="0.2">
      <c r="A105" s="3">
        <v>43927</v>
      </c>
      <c r="B105" s="2">
        <v>102</v>
      </c>
      <c r="C105" s="1">
        <v>64.680503999999999</v>
      </c>
      <c r="D105" s="29">
        <v>132.27136200000001</v>
      </c>
      <c r="H105" s="5">
        <f t="shared" si="19"/>
        <v>80.662992579694091</v>
      </c>
      <c r="I105" s="5">
        <f t="shared" si="20"/>
        <v>-15.982488579694092</v>
      </c>
      <c r="L105" s="5">
        <v>-2.0339888481527169</v>
      </c>
      <c r="M105" s="5">
        <f t="shared" si="21"/>
        <v>-0.20681489046701215</v>
      </c>
      <c r="N105">
        <v>102</v>
      </c>
      <c r="O105" s="9">
        <f t="shared" si="22"/>
        <v>0.39494163424124512</v>
      </c>
      <c r="P105" s="5">
        <f t="shared" si="23"/>
        <v>-0.26646219854731101</v>
      </c>
      <c r="AE105" s="5">
        <f t="shared" si="24"/>
        <v>158.44798926006575</v>
      </c>
      <c r="AF105" s="5">
        <f t="shared" si="25"/>
        <v>-26.176627260065743</v>
      </c>
      <c r="AI105" s="5">
        <v>-7.6155136765012799</v>
      </c>
      <c r="AJ105" s="5">
        <f>STANDARDIZE(AI105, AVERAGE($AI$4:$AI$260), STDEV($AI$4:$AI$260))</f>
        <v>-0.47170778626234749</v>
      </c>
      <c r="AK105">
        <v>102</v>
      </c>
      <c r="AL105" s="9">
        <f>(AK105-0.5)/257</f>
        <v>0.39494163424124512</v>
      </c>
      <c r="AM105" s="5">
        <f>_xlfn.NORM.S.INV(AL105)</f>
        <v>-0.26646219854731101</v>
      </c>
    </row>
    <row r="106" spans="1:39" x14ac:dyDescent="0.2">
      <c r="A106" s="3">
        <v>43928</v>
      </c>
      <c r="B106" s="2">
        <v>103</v>
      </c>
      <c r="C106" s="1">
        <v>63.931355000000003</v>
      </c>
      <c r="D106" s="29">
        <v>133.495361</v>
      </c>
      <c r="H106" s="5">
        <f t="shared" si="19"/>
        <v>80.906705512463304</v>
      </c>
      <c r="I106" s="5">
        <f t="shared" si="20"/>
        <v>-16.975350512463301</v>
      </c>
      <c r="L106" s="5">
        <v>-1.9804846295365195</v>
      </c>
      <c r="M106" s="5">
        <f t="shared" si="21"/>
        <v>-0.20137975339303124</v>
      </c>
      <c r="N106">
        <v>103</v>
      </c>
      <c r="O106" s="9">
        <f t="shared" si="22"/>
        <v>0.39883268482490275</v>
      </c>
      <c r="P106" s="5">
        <f t="shared" si="23"/>
        <v>-0.25636971611861781</v>
      </c>
      <c r="AE106" s="5">
        <f t="shared" si="24"/>
        <v>158.41660000277122</v>
      </c>
      <c r="AF106" s="5">
        <f t="shared" si="25"/>
        <v>-24.921239002771216</v>
      </c>
      <c r="AI106" s="5">
        <v>-7.6017718913677754</v>
      </c>
      <c r="AJ106" s="5">
        <f>STANDARDIZE(AI106, AVERAGE($AI$4:$AI$260), STDEV($AI$4:$AI$260))</f>
        <v>-0.47094422065659092</v>
      </c>
      <c r="AK106">
        <v>103</v>
      </c>
      <c r="AL106" s="9">
        <f>(AK106-0.5)/257</f>
        <v>0.39883268482490275</v>
      </c>
      <c r="AM106" s="5">
        <f>_xlfn.NORM.S.INV(AL106)</f>
        <v>-0.25636971611861781</v>
      </c>
    </row>
    <row r="107" spans="1:39" x14ac:dyDescent="0.2">
      <c r="A107" s="3">
        <v>43929</v>
      </c>
      <c r="B107" s="2">
        <v>104</v>
      </c>
      <c r="C107" s="1">
        <v>65.567656999999997</v>
      </c>
      <c r="D107" s="29">
        <v>137.453644</v>
      </c>
      <c r="H107" s="5">
        <f t="shared" si="19"/>
        <v>81.150418445232503</v>
      </c>
      <c r="I107" s="5">
        <f t="shared" si="20"/>
        <v>-15.582761445232507</v>
      </c>
      <c r="L107" s="5">
        <v>-1.9780778063076809</v>
      </c>
      <c r="M107" s="5">
        <f t="shared" si="21"/>
        <v>-0.2011352602577251</v>
      </c>
      <c r="N107">
        <v>104</v>
      </c>
      <c r="O107" s="9">
        <f t="shared" si="22"/>
        <v>0.40272373540856032</v>
      </c>
      <c r="P107" s="5">
        <f t="shared" si="23"/>
        <v>-0.24630328033093149</v>
      </c>
      <c r="AE107" s="5">
        <f t="shared" si="24"/>
        <v>158.38521074547666</v>
      </c>
      <c r="AF107" s="5">
        <f t="shared" si="25"/>
        <v>-20.931566745476658</v>
      </c>
      <c r="AI107" s="5">
        <v>-7.4725927056795172</v>
      </c>
      <c r="AJ107" s="5">
        <f>STANDARDIZE(AI107, AVERAGE($AI$4:$AI$260), STDEV($AI$4:$AI$260))</f>
        <v>-0.46376634804303207</v>
      </c>
      <c r="AK107">
        <v>104</v>
      </c>
      <c r="AL107" s="9">
        <f>(AK107-0.5)/257</f>
        <v>0.40272373540856032</v>
      </c>
      <c r="AM107" s="5">
        <f>_xlfn.NORM.S.INV(AL107)</f>
        <v>-0.24630328033093149</v>
      </c>
    </row>
    <row r="108" spans="1:39" x14ac:dyDescent="0.2">
      <c r="A108" s="3">
        <v>43930</v>
      </c>
      <c r="B108" s="2">
        <v>105</v>
      </c>
      <c r="C108" s="1">
        <v>66.040801999999999</v>
      </c>
      <c r="D108" s="29">
        <v>141.579712</v>
      </c>
      <c r="H108" s="5">
        <f t="shared" si="19"/>
        <v>81.394131378001703</v>
      </c>
      <c r="I108" s="5">
        <f t="shared" si="20"/>
        <v>-15.353329378001703</v>
      </c>
      <c r="L108" s="5">
        <v>-1.8502340752308584</v>
      </c>
      <c r="M108" s="5">
        <f t="shared" si="21"/>
        <v>-0.18814846743235844</v>
      </c>
      <c r="N108">
        <v>105</v>
      </c>
      <c r="O108" s="9">
        <f t="shared" si="22"/>
        <v>0.4066147859922179</v>
      </c>
      <c r="P108" s="5">
        <f t="shared" si="23"/>
        <v>-0.23626174213633835</v>
      </c>
      <c r="AE108" s="5">
        <f t="shared" si="24"/>
        <v>158.35382148818209</v>
      </c>
      <c r="AF108" s="5">
        <f t="shared" si="25"/>
        <v>-16.774109488182091</v>
      </c>
      <c r="AI108" s="5">
        <v>-7.3753084192067604</v>
      </c>
      <c r="AJ108" s="5">
        <f>STANDARDIZE(AI108, AVERAGE($AI$4:$AI$260), STDEV($AI$4:$AI$260))</f>
        <v>-0.45836072319811644</v>
      </c>
      <c r="AK108">
        <v>105</v>
      </c>
      <c r="AL108" s="9">
        <f>(AK108-0.5)/257</f>
        <v>0.4066147859922179</v>
      </c>
      <c r="AM108" s="5">
        <f>_xlfn.NORM.S.INV(AL108)</f>
        <v>-0.23626174213633835</v>
      </c>
    </row>
    <row r="109" spans="1:39" x14ac:dyDescent="0.2">
      <c r="A109" s="3">
        <v>43934</v>
      </c>
      <c r="B109" s="2">
        <v>106</v>
      </c>
      <c r="C109" s="1">
        <v>67.337029000000001</v>
      </c>
      <c r="D109" s="29">
        <v>136.160538</v>
      </c>
      <c r="H109" s="5">
        <f t="shared" si="19"/>
        <v>81.637844310770916</v>
      </c>
      <c r="I109" s="5">
        <f t="shared" si="20"/>
        <v>-14.300815310770915</v>
      </c>
      <c r="L109" s="5">
        <v>-1.7953756718461023</v>
      </c>
      <c r="M109" s="5">
        <f t="shared" si="21"/>
        <v>-0.18257576775058745</v>
      </c>
      <c r="N109">
        <v>106</v>
      </c>
      <c r="O109" s="9">
        <f t="shared" si="22"/>
        <v>0.41050583657587547</v>
      </c>
      <c r="P109" s="5">
        <f t="shared" si="23"/>
        <v>-0.22624397102438534</v>
      </c>
      <c r="AE109" s="5">
        <f t="shared" si="24"/>
        <v>158.32243223088756</v>
      </c>
      <c r="AF109" s="5">
        <f t="shared" si="25"/>
        <v>-22.161894230887555</v>
      </c>
      <c r="AI109" s="5">
        <v>-6.1186784483849408</v>
      </c>
      <c r="AJ109" s="5">
        <f>STANDARDIZE(AI109, AVERAGE($AI$4:$AI$260), STDEV($AI$4:$AI$260))</f>
        <v>-0.38853577574329523</v>
      </c>
      <c r="AK109">
        <v>106</v>
      </c>
      <c r="AL109" s="9">
        <f>(AK109-0.5)/257</f>
        <v>0.41050583657587547</v>
      </c>
      <c r="AM109" s="5">
        <f>_xlfn.NORM.S.INV(AL109)</f>
        <v>-0.22624397102438534</v>
      </c>
    </row>
    <row r="110" spans="1:39" x14ac:dyDescent="0.2">
      <c r="A110" s="3">
        <v>43935</v>
      </c>
      <c r="B110" s="2">
        <v>107</v>
      </c>
      <c r="C110" s="1">
        <v>70.737755000000007</v>
      </c>
      <c r="D110" s="29">
        <v>138.77633700000001</v>
      </c>
      <c r="H110" s="5">
        <f t="shared" si="19"/>
        <v>81.881557243540115</v>
      </c>
      <c r="I110" s="5">
        <f t="shared" si="20"/>
        <v>-11.143802243540108</v>
      </c>
      <c r="L110" s="5">
        <v>-1.7675506046152947</v>
      </c>
      <c r="M110" s="5">
        <f t="shared" si="21"/>
        <v>-0.17974920456728008</v>
      </c>
      <c r="N110">
        <v>107</v>
      </c>
      <c r="O110" s="9">
        <f t="shared" si="22"/>
        <v>0.4143968871595331</v>
      </c>
      <c r="P110" s="5">
        <f t="shared" si="23"/>
        <v>-0.21624885402522967</v>
      </c>
      <c r="AE110" s="5">
        <f t="shared" si="24"/>
        <v>158.29104297359299</v>
      </c>
      <c r="AF110" s="5">
        <f t="shared" si="25"/>
        <v>-19.514705973592982</v>
      </c>
      <c r="AI110" s="5">
        <v>-5.8392766473230608</v>
      </c>
      <c r="AJ110" s="5">
        <f>STANDARDIZE(AI110, AVERAGE($AI$4:$AI$260), STDEV($AI$4:$AI$260))</f>
        <v>-0.37301074726958355</v>
      </c>
      <c r="AK110">
        <v>107</v>
      </c>
      <c r="AL110" s="9">
        <f>(AK110-0.5)/257</f>
        <v>0.4143968871595331</v>
      </c>
      <c r="AM110" s="5">
        <f>_xlfn.NORM.S.INV(AL110)</f>
        <v>-0.21624885402522967</v>
      </c>
    </row>
    <row r="111" spans="1:39" x14ac:dyDescent="0.2">
      <c r="A111" s="3">
        <v>43936</v>
      </c>
      <c r="B111" s="2">
        <v>108</v>
      </c>
      <c r="C111" s="1">
        <v>70.092110000000005</v>
      </c>
      <c r="D111" s="29">
        <v>133.100525</v>
      </c>
      <c r="H111" s="5">
        <f t="shared" si="19"/>
        <v>82.125270176309328</v>
      </c>
      <c r="I111" s="5">
        <f t="shared" si="20"/>
        <v>-12.033160176309323</v>
      </c>
      <c r="L111" s="5">
        <v>-1.737358360613328</v>
      </c>
      <c r="M111" s="5">
        <f t="shared" si="21"/>
        <v>-0.17668217566814037</v>
      </c>
      <c r="N111">
        <v>108</v>
      </c>
      <c r="O111" s="9">
        <f t="shared" si="22"/>
        <v>0.41828793774319067</v>
      </c>
      <c r="P111" s="5">
        <f t="shared" si="23"/>
        <v>-0.20627529474782944</v>
      </c>
      <c r="AE111" s="5">
        <f t="shared" si="24"/>
        <v>158.25965371629843</v>
      </c>
      <c r="AF111" s="5">
        <f t="shared" si="25"/>
        <v>-25.159128716298426</v>
      </c>
      <c r="AI111" s="5">
        <v>-5.2063705067413935</v>
      </c>
      <c r="AJ111" s="5">
        <f>STANDARDIZE(AI111, AVERAGE($AI$4:$AI$260), STDEV($AI$4:$AI$260))</f>
        <v>-0.33784316489762473</v>
      </c>
      <c r="AK111">
        <v>108</v>
      </c>
      <c r="AL111" s="9">
        <f>(AK111-0.5)/257</f>
        <v>0.41828793774319067</v>
      </c>
      <c r="AM111" s="5">
        <f>_xlfn.NORM.S.INV(AL111)</f>
        <v>-0.20627529474782944</v>
      </c>
    </row>
    <row r="112" spans="1:39" x14ac:dyDescent="0.2">
      <c r="A112" s="3">
        <v>43937</v>
      </c>
      <c r="B112" s="2">
        <v>109</v>
      </c>
      <c r="C112" s="1">
        <v>70.649039999999999</v>
      </c>
      <c r="D112" s="29">
        <v>130.62290999999999</v>
      </c>
      <c r="H112" s="5">
        <f t="shared" si="19"/>
        <v>82.368983109078528</v>
      </c>
      <c r="I112" s="5">
        <f t="shared" si="20"/>
        <v>-11.719943109078528</v>
      </c>
      <c r="L112" s="5">
        <v>-1.7212634621563296</v>
      </c>
      <c r="M112" s="5">
        <f t="shared" si="21"/>
        <v>-0.17504720217318856</v>
      </c>
      <c r="N112">
        <v>109</v>
      </c>
      <c r="O112" s="9">
        <f t="shared" si="22"/>
        <v>0.42217898832684825</v>
      </c>
      <c r="P112" s="5">
        <f t="shared" si="23"/>
        <v>-0.19632221245086653</v>
      </c>
      <c r="AE112" s="5">
        <f t="shared" si="24"/>
        <v>158.22826445900387</v>
      </c>
      <c r="AF112" s="5">
        <f t="shared" si="25"/>
        <v>-27.605354459003877</v>
      </c>
      <c r="AI112" s="5">
        <v>-4.8443231910904103</v>
      </c>
      <c r="AJ112" s="5">
        <f>STANDARDIZE(AI112, AVERAGE($AI$4:$AI$260), STDEV($AI$4:$AI$260))</f>
        <v>-0.31772591846989845</v>
      </c>
      <c r="AK112">
        <v>109</v>
      </c>
      <c r="AL112" s="9">
        <f>(AK112-0.5)/257</f>
        <v>0.42217898832684825</v>
      </c>
      <c r="AM112" s="5">
        <f>_xlfn.NORM.S.INV(AL112)</f>
        <v>-0.19632221245086653</v>
      </c>
    </row>
    <row r="113" spans="1:39" x14ac:dyDescent="0.2">
      <c r="A113" s="3">
        <v>43938</v>
      </c>
      <c r="B113" s="2">
        <v>110</v>
      </c>
      <c r="C113" s="1">
        <v>69.690421999999998</v>
      </c>
      <c r="D113" s="29">
        <v>136.53564499999999</v>
      </c>
      <c r="H113" s="5">
        <f t="shared" si="19"/>
        <v>82.612696041847741</v>
      </c>
      <c r="I113" s="5">
        <f t="shared" si="20"/>
        <v>-12.922274041847743</v>
      </c>
      <c r="L113" s="5">
        <v>-1.6312165792295445</v>
      </c>
      <c r="M113" s="5">
        <f t="shared" si="21"/>
        <v>-0.16589993931336564</v>
      </c>
      <c r="N113">
        <v>110</v>
      </c>
      <c r="O113" s="9">
        <f t="shared" si="22"/>
        <v>0.42607003891050582</v>
      </c>
      <c r="P113" s="5">
        <f t="shared" si="23"/>
        <v>-0.18638854114422518</v>
      </c>
      <c r="AE113" s="5">
        <f t="shared" si="24"/>
        <v>158.19687520170933</v>
      </c>
      <c r="AF113" s="5">
        <f t="shared" si="25"/>
        <v>-21.661230201709344</v>
      </c>
      <c r="AI113" s="5">
        <v>-4.7046259682835228</v>
      </c>
      <c r="AJ113" s="5">
        <f>STANDARDIZE(AI113, AVERAGE($AI$4:$AI$260), STDEV($AI$4:$AI$260))</f>
        <v>-0.30996360858666677</v>
      </c>
      <c r="AK113">
        <v>110</v>
      </c>
      <c r="AL113" s="9">
        <f>(AK113-0.5)/257</f>
        <v>0.42607003891050582</v>
      </c>
      <c r="AM113" s="5">
        <f>_xlfn.NORM.S.INV(AL113)</f>
        <v>-0.18638854114422518</v>
      </c>
    </row>
    <row r="114" spans="1:39" x14ac:dyDescent="0.2">
      <c r="A114" s="3">
        <v>43941</v>
      </c>
      <c r="B114" s="2">
        <v>111</v>
      </c>
      <c r="C114" s="1">
        <v>68.243881000000002</v>
      </c>
      <c r="D114" s="29">
        <v>133.949432</v>
      </c>
      <c r="H114" s="5">
        <f t="shared" si="19"/>
        <v>82.85640897461694</v>
      </c>
      <c r="I114" s="5">
        <f t="shared" si="20"/>
        <v>-14.612527974616938</v>
      </c>
      <c r="L114" s="5">
        <v>-1.5400518735384736</v>
      </c>
      <c r="M114" s="5">
        <f t="shared" si="21"/>
        <v>-0.1566391242869016</v>
      </c>
      <c r="N114">
        <v>111</v>
      </c>
      <c r="O114" s="9">
        <f t="shared" si="22"/>
        <v>0.42996108949416345</v>
      </c>
      <c r="P114" s="5">
        <f t="shared" si="23"/>
        <v>-0.17647322871896182</v>
      </c>
      <c r="AE114" s="5">
        <f t="shared" si="24"/>
        <v>158.16548594441477</v>
      </c>
      <c r="AF114" s="5">
        <f t="shared" si="25"/>
        <v>-24.216053944414767</v>
      </c>
      <c r="AI114" s="5">
        <v>-4.0577953900285308</v>
      </c>
      <c r="AJ114" s="5">
        <f>STANDARDIZE(AI114, AVERAGE($AI$4:$AI$260), STDEV($AI$4:$AI$260))</f>
        <v>-0.27402231147651657</v>
      </c>
      <c r="AK114">
        <v>111</v>
      </c>
      <c r="AL114" s="9">
        <f>(AK114-0.5)/257</f>
        <v>0.42996108949416345</v>
      </c>
      <c r="AM114" s="5">
        <f>_xlfn.NORM.S.INV(AL114)</f>
        <v>-0.17647322871896182</v>
      </c>
    </row>
    <row r="115" spans="1:39" x14ac:dyDescent="0.2">
      <c r="A115" s="3">
        <v>43942</v>
      </c>
      <c r="B115" s="2">
        <v>112</v>
      </c>
      <c r="C115" s="1">
        <v>66.134438000000003</v>
      </c>
      <c r="D115" s="29">
        <v>130.29716500000001</v>
      </c>
      <c r="H115" s="5">
        <f t="shared" si="19"/>
        <v>83.100121907386153</v>
      </c>
      <c r="I115" s="5">
        <f t="shared" si="20"/>
        <v>-16.965683907386151</v>
      </c>
      <c r="L115" s="5">
        <v>-1.2536242769232473</v>
      </c>
      <c r="M115" s="5">
        <f t="shared" si="21"/>
        <v>-0.12754285319579592</v>
      </c>
      <c r="N115">
        <v>112</v>
      </c>
      <c r="O115" s="9">
        <f t="shared" si="22"/>
        <v>0.43385214007782102</v>
      </c>
      <c r="P115" s="5">
        <f t="shared" si="23"/>
        <v>-0.16657523610381375</v>
      </c>
      <c r="AE115" s="5">
        <f t="shared" si="24"/>
        <v>158.13409668712021</v>
      </c>
      <c r="AF115" s="5">
        <f t="shared" si="25"/>
        <v>-27.836931687120199</v>
      </c>
      <c r="AI115" s="5">
        <v>-4.0314422494468545</v>
      </c>
      <c r="AJ115" s="5">
        <f>STANDARDIZE(AI115, AVERAGE($AI$4:$AI$260), STDEV($AI$4:$AI$260))</f>
        <v>-0.27255799286315285</v>
      </c>
      <c r="AK115">
        <v>112</v>
      </c>
      <c r="AL115" s="9">
        <f>(AK115-0.5)/257</f>
        <v>0.43385214007782102</v>
      </c>
      <c r="AM115" s="5">
        <f>_xlfn.NORM.S.INV(AL115)</f>
        <v>-0.16657523610381375</v>
      </c>
    </row>
    <row r="116" spans="1:39" x14ac:dyDescent="0.2">
      <c r="A116" s="3">
        <v>43943</v>
      </c>
      <c r="B116" s="2">
        <v>113</v>
      </c>
      <c r="C116" s="1">
        <v>68.039351999999994</v>
      </c>
      <c r="D116" s="29">
        <v>131.313873</v>
      </c>
      <c r="H116" s="5">
        <f t="shared" si="19"/>
        <v>83.343834840155353</v>
      </c>
      <c r="I116" s="5">
        <f t="shared" si="20"/>
        <v>-15.304482840155359</v>
      </c>
      <c r="L116" s="5">
        <v>-1.1655801424616499</v>
      </c>
      <c r="M116" s="5">
        <f t="shared" si="21"/>
        <v>-0.11859903620836455</v>
      </c>
      <c r="N116">
        <v>113</v>
      </c>
      <c r="O116" s="9">
        <f t="shared" si="22"/>
        <v>0.4377431906614786</v>
      </c>
      <c r="P116" s="5">
        <f t="shared" si="23"/>
        <v>-0.15669353644638814</v>
      </c>
      <c r="AE116" s="5">
        <f t="shared" si="24"/>
        <v>158.10270742982564</v>
      </c>
      <c r="AF116" s="5">
        <f t="shared" si="25"/>
        <v>-26.788834429825641</v>
      </c>
      <c r="AI116" s="5">
        <v>-3.7820246818107535</v>
      </c>
      <c r="AJ116" s="5">
        <f>STANDARDIZE(AI116, AVERAGE($AI$4:$AI$260), STDEV($AI$4:$AI$260))</f>
        <v>-0.25869904555258494</v>
      </c>
      <c r="AK116">
        <v>113</v>
      </c>
      <c r="AL116" s="9">
        <f>(AK116-0.5)/257</f>
        <v>0.4377431906614786</v>
      </c>
      <c r="AM116" s="5">
        <f>_xlfn.NORM.S.INV(AL116)</f>
        <v>-0.15669353644638814</v>
      </c>
    </row>
    <row r="117" spans="1:39" x14ac:dyDescent="0.2">
      <c r="A117" s="3">
        <v>43944</v>
      </c>
      <c r="B117" s="2">
        <v>114</v>
      </c>
      <c r="C117" s="1">
        <v>67.775672999999998</v>
      </c>
      <c r="D117" s="29">
        <v>132.94258099999999</v>
      </c>
      <c r="H117" s="5">
        <f t="shared" si="19"/>
        <v>83.587547772924552</v>
      </c>
      <c r="I117" s="5">
        <f t="shared" si="20"/>
        <v>-15.811874772924554</v>
      </c>
      <c r="L117" s="5">
        <v>-1.1436454278441204</v>
      </c>
      <c r="M117" s="5">
        <f t="shared" si="21"/>
        <v>-0.11637083469999163</v>
      </c>
      <c r="N117">
        <v>114</v>
      </c>
      <c r="O117" s="9">
        <f t="shared" si="22"/>
        <v>0.44163424124513617</v>
      </c>
      <c r="P117" s="5">
        <f t="shared" si="23"/>
        <v>-0.14682711431726958</v>
      </c>
      <c r="AE117" s="5">
        <f t="shared" si="24"/>
        <v>158.07131817253111</v>
      </c>
      <c r="AF117" s="5">
        <f t="shared" si="25"/>
        <v>-25.128737172531117</v>
      </c>
      <c r="AI117" s="5">
        <v>-3.6604057348577328</v>
      </c>
      <c r="AJ117" s="5">
        <f>STANDARDIZE(AI117, AVERAGE($AI$4:$AI$260), STDEV($AI$4:$AI$260))</f>
        <v>-0.2519412594280413</v>
      </c>
      <c r="AK117">
        <v>114</v>
      </c>
      <c r="AL117" s="9">
        <f>(AK117-0.5)/257</f>
        <v>0.44163424124513617</v>
      </c>
      <c r="AM117" s="5">
        <f>_xlfn.NORM.S.INV(AL117)</f>
        <v>-0.14682711431726958</v>
      </c>
    </row>
    <row r="118" spans="1:39" x14ac:dyDescent="0.2">
      <c r="A118" s="3">
        <v>43945</v>
      </c>
      <c r="B118" s="2">
        <v>115</v>
      </c>
      <c r="C118" s="1">
        <v>69.732322999999994</v>
      </c>
      <c r="D118" s="29">
        <v>133.771759</v>
      </c>
      <c r="H118" s="5">
        <f t="shared" si="19"/>
        <v>83.831260705693765</v>
      </c>
      <c r="I118" s="5">
        <f t="shared" si="20"/>
        <v>-14.098937705693771</v>
      </c>
      <c r="L118" s="5">
        <v>-1.088775209692443</v>
      </c>
      <c r="M118" s="5">
        <f t="shared" si="21"/>
        <v>-0.11079693483477018</v>
      </c>
      <c r="N118">
        <v>115</v>
      </c>
      <c r="O118" s="9">
        <f t="shared" si="22"/>
        <v>0.4455252918287938</v>
      </c>
      <c r="P118" s="5">
        <f t="shared" si="23"/>
        <v>-0.13697496493536276</v>
      </c>
      <c r="AE118" s="5">
        <f t="shared" si="24"/>
        <v>158.03992891523654</v>
      </c>
      <c r="AF118" s="5">
        <f t="shared" si="25"/>
        <v>-24.268169915236541</v>
      </c>
      <c r="AI118" s="5">
        <v>-3.2281639629740653</v>
      </c>
      <c r="AJ118" s="5">
        <f>STANDARDIZE(AI118, AVERAGE($AI$4:$AI$260), STDEV($AI$4:$AI$260))</f>
        <v>-0.22792364110733729</v>
      </c>
      <c r="AK118">
        <v>115</v>
      </c>
      <c r="AL118" s="9">
        <f>(AK118-0.5)/257</f>
        <v>0.4455252918287938</v>
      </c>
      <c r="AM118" s="5">
        <f>_xlfn.NORM.S.INV(AL118)</f>
        <v>-0.13697496493536276</v>
      </c>
    </row>
    <row r="119" spans="1:39" x14ac:dyDescent="0.2">
      <c r="A119" s="3">
        <v>43948</v>
      </c>
      <c r="B119" s="2">
        <v>116</v>
      </c>
      <c r="C119" s="1">
        <v>69.781609000000003</v>
      </c>
      <c r="D119" s="29">
        <v>138.07551599999999</v>
      </c>
      <c r="H119" s="5">
        <f t="shared" si="19"/>
        <v>84.074973638462978</v>
      </c>
      <c r="I119" s="5">
        <f t="shared" si="20"/>
        <v>-14.293364638462975</v>
      </c>
      <c r="L119" s="5">
        <v>-0.93439626046395574</v>
      </c>
      <c r="M119" s="5">
        <f t="shared" si="21"/>
        <v>-9.5114605999863058E-2</v>
      </c>
      <c r="N119">
        <v>116</v>
      </c>
      <c r="O119" s="9">
        <f t="shared" si="22"/>
        <v>0.44941634241245138</v>
      </c>
      <c r="P119" s="5">
        <f t="shared" si="23"/>
        <v>-0.12713609341286775</v>
      </c>
      <c r="AE119" s="5">
        <f t="shared" si="24"/>
        <v>158.00853965794198</v>
      </c>
      <c r="AF119" s="5">
        <f t="shared" si="25"/>
        <v>-19.933023657941987</v>
      </c>
      <c r="AI119" s="5">
        <v>-2.3844922202686405</v>
      </c>
      <c r="AJ119" s="5">
        <f>STANDARDIZE(AI119, AVERAGE($AI$4:$AI$260), STDEV($AI$4:$AI$260))</f>
        <v>-0.18104481721218713</v>
      </c>
      <c r="AK119">
        <v>116</v>
      </c>
      <c r="AL119" s="9">
        <f>(AK119-0.5)/257</f>
        <v>0.44941634241245138</v>
      </c>
      <c r="AM119" s="5">
        <f>_xlfn.NORM.S.INV(AL119)</f>
        <v>-0.12713609341286775</v>
      </c>
    </row>
    <row r="120" spans="1:39" x14ac:dyDescent="0.2">
      <c r="A120" s="3">
        <v>43949</v>
      </c>
      <c r="B120" s="2">
        <v>117</v>
      </c>
      <c r="C120" s="1">
        <v>68.650490000000005</v>
      </c>
      <c r="D120" s="29">
        <v>140.91835</v>
      </c>
      <c r="H120" s="5">
        <f t="shared" si="19"/>
        <v>84.318686571232178</v>
      </c>
      <c r="I120" s="5">
        <f t="shared" si="20"/>
        <v>-15.668196571232173</v>
      </c>
      <c r="L120" s="5">
        <v>-0.63627089845968499</v>
      </c>
      <c r="M120" s="5">
        <f t="shared" si="21"/>
        <v>-6.4830036864358329E-2</v>
      </c>
      <c r="N120">
        <v>117</v>
      </c>
      <c r="O120" s="9">
        <f t="shared" si="22"/>
        <v>0.45330739299610895</v>
      </c>
      <c r="P120" s="5">
        <f t="shared" si="23"/>
        <v>-0.11730951401834963</v>
      </c>
      <c r="AE120" s="5">
        <f t="shared" si="24"/>
        <v>157.97715040064742</v>
      </c>
      <c r="AF120" s="5">
        <f t="shared" si="25"/>
        <v>-17.058800400647414</v>
      </c>
      <c r="AI120" s="5">
        <v>-2.2667264775631679</v>
      </c>
      <c r="AJ120" s="5">
        <f>STANDARDIZE(AI120, AVERAGE($AI$4:$AI$260), STDEV($AI$4:$AI$260))</f>
        <v>-0.17450113531113404</v>
      </c>
      <c r="AK120">
        <v>117</v>
      </c>
      <c r="AL120" s="9">
        <f>(AK120-0.5)/257</f>
        <v>0.45330739299610895</v>
      </c>
      <c r="AM120" s="5">
        <f>_xlfn.NORM.S.INV(AL120)</f>
        <v>-0.11730951401834963</v>
      </c>
    </row>
    <row r="121" spans="1:39" x14ac:dyDescent="0.2">
      <c r="A121" s="3">
        <v>43950</v>
      </c>
      <c r="B121" s="2">
        <v>118</v>
      </c>
      <c r="C121" s="1">
        <v>70.905333999999996</v>
      </c>
      <c r="D121" s="29">
        <v>144.274506</v>
      </c>
      <c r="H121" s="5">
        <f t="shared" si="19"/>
        <v>84.562399504001377</v>
      </c>
      <c r="I121" s="5">
        <f t="shared" si="20"/>
        <v>-13.65706550400138</v>
      </c>
      <c r="L121" s="5">
        <v>-0.5195070080000761</v>
      </c>
      <c r="M121" s="5">
        <f t="shared" si="21"/>
        <v>-5.296877122301423E-2</v>
      </c>
      <c r="N121">
        <v>118</v>
      </c>
      <c r="O121" s="9">
        <f t="shared" si="22"/>
        <v>0.45719844357976652</v>
      </c>
      <c r="P121" s="5">
        <f t="shared" si="23"/>
        <v>-0.10749424945643572</v>
      </c>
      <c r="AE121" s="5">
        <f t="shared" si="24"/>
        <v>157.94576114335288</v>
      </c>
      <c r="AF121" s="5">
        <f t="shared" si="25"/>
        <v>-13.67125514335288</v>
      </c>
      <c r="AI121" s="5">
        <v>-2.2573769337958538</v>
      </c>
      <c r="AJ121" s="5">
        <f>STANDARDIZE(AI121, AVERAGE($AI$4:$AI$260), STDEV($AI$4:$AI$260))</f>
        <v>-0.17398162565639269</v>
      </c>
      <c r="AK121">
        <v>118</v>
      </c>
      <c r="AL121" s="9">
        <f>(AK121-0.5)/257</f>
        <v>0.45719844357976652</v>
      </c>
      <c r="AM121" s="5">
        <f>_xlfn.NORM.S.INV(AL121)</f>
        <v>-0.10749424945643572</v>
      </c>
    </row>
    <row r="122" spans="1:39" x14ac:dyDescent="0.2">
      <c r="A122" s="3">
        <v>43951</v>
      </c>
      <c r="B122" s="2">
        <v>119</v>
      </c>
      <c r="C122" s="1">
        <v>72.401154000000005</v>
      </c>
      <c r="D122" s="29">
        <v>140.06944300000001</v>
      </c>
      <c r="H122" s="5">
        <f t="shared" si="19"/>
        <v>84.80611243677059</v>
      </c>
      <c r="I122" s="5">
        <f t="shared" si="20"/>
        <v>-12.404958436770585</v>
      </c>
      <c r="L122" s="5">
        <v>-0.45335512600236427</v>
      </c>
      <c r="M122" s="5">
        <f t="shared" si="21"/>
        <v>-4.6248842296689754E-2</v>
      </c>
      <c r="N122">
        <v>119</v>
      </c>
      <c r="O122" s="9">
        <f t="shared" si="22"/>
        <v>0.46108949416342415</v>
      </c>
      <c r="P122" s="5">
        <f t="shared" si="23"/>
        <v>-9.7689330162724075E-2</v>
      </c>
      <c r="AE122" s="5">
        <f t="shared" si="24"/>
        <v>157.91437188605832</v>
      </c>
      <c r="AF122" s="5">
        <f t="shared" si="25"/>
        <v>-17.844928886058312</v>
      </c>
      <c r="AI122" s="5">
        <v>-2.1276437109889628</v>
      </c>
      <c r="AJ122" s="5">
        <f>STANDARDIZE(AI122, AVERAGE($AI$4:$AI$260), STDEV($AI$4:$AI$260))</f>
        <v>-0.16677296783669135</v>
      </c>
      <c r="AK122">
        <v>119</v>
      </c>
      <c r="AL122" s="9">
        <f>(AK122-0.5)/257</f>
        <v>0.46108949416342415</v>
      </c>
      <c r="AM122" s="5">
        <f>_xlfn.NORM.S.INV(AL122)</f>
        <v>-9.7689330162724075E-2</v>
      </c>
    </row>
    <row r="123" spans="1:39" x14ac:dyDescent="0.2">
      <c r="A123" s="3">
        <v>43952</v>
      </c>
      <c r="B123" s="2">
        <v>120</v>
      </c>
      <c r="C123" s="1">
        <v>71.235541999999995</v>
      </c>
      <c r="D123" s="29">
        <v>135.47943100000001</v>
      </c>
      <c r="H123" s="5">
        <f t="shared" si="19"/>
        <v>85.049825369539789</v>
      </c>
      <c r="I123" s="5">
        <f t="shared" si="20"/>
        <v>-13.814283369539794</v>
      </c>
      <c r="L123" s="5">
        <v>-0.1989327390768949</v>
      </c>
      <c r="M123" s="5">
        <f t="shared" si="21"/>
        <v>-2.0403767209270195E-2</v>
      </c>
      <c r="N123">
        <v>120</v>
      </c>
      <c r="O123" s="9">
        <f t="shared" si="22"/>
        <v>0.46498054474708173</v>
      </c>
      <c r="P123" s="5">
        <f t="shared" si="23"/>
        <v>-8.7893793612546053E-2</v>
      </c>
      <c r="AE123" s="5">
        <f t="shared" si="24"/>
        <v>157.88298262876376</v>
      </c>
      <c r="AF123" s="5">
        <f t="shared" si="25"/>
        <v>-22.403551628763751</v>
      </c>
      <c r="AI123" s="5">
        <v>-2.0908419921522921</v>
      </c>
      <c r="AJ123" s="5">
        <f>STANDARDIZE(AI123, AVERAGE($AI$4:$AI$260), STDEV($AI$4:$AI$260))</f>
        <v>-0.16472807145216767</v>
      </c>
      <c r="AK123">
        <v>120</v>
      </c>
      <c r="AL123" s="9">
        <f>(AK123-0.5)/257</f>
        <v>0.46498054474708173</v>
      </c>
      <c r="AM123" s="5">
        <f>_xlfn.NORM.S.INV(AL123)</f>
        <v>-8.7893793612546053E-2</v>
      </c>
    </row>
    <row r="124" spans="1:39" x14ac:dyDescent="0.2">
      <c r="A124" s="3">
        <v>43955</v>
      </c>
      <c r="B124" s="2">
        <v>121</v>
      </c>
      <c r="C124" s="1">
        <v>72.243446000000006</v>
      </c>
      <c r="D124" s="29">
        <v>133.45588699999999</v>
      </c>
      <c r="H124" s="5">
        <f t="shared" si="19"/>
        <v>85.293538302309003</v>
      </c>
      <c r="I124" s="5">
        <f t="shared" si="20"/>
        <v>-13.050092302308997</v>
      </c>
      <c r="L124" s="5">
        <v>-0.17466410015207146</v>
      </c>
      <c r="M124" s="5">
        <f t="shared" si="21"/>
        <v>-1.793847788130994E-2</v>
      </c>
      <c r="N124">
        <v>121</v>
      </c>
      <c r="O124" s="9">
        <f t="shared" si="22"/>
        <v>0.4688715953307393</v>
      </c>
      <c r="P124" s="5">
        <f t="shared" si="23"/>
        <v>-7.8106683642267097E-2</v>
      </c>
      <c r="AE124" s="5">
        <f t="shared" si="24"/>
        <v>157.85159337146919</v>
      </c>
      <c r="AF124" s="5">
        <f t="shared" si="25"/>
        <v>-24.395706371469203</v>
      </c>
      <c r="AI124" s="5">
        <v>-1.803739207018765</v>
      </c>
      <c r="AJ124" s="5">
        <f>STANDARDIZE(AI124, AVERAGE($AI$4:$AI$260), STDEV($AI$4:$AI$260))</f>
        <v>-0.14877513594087241</v>
      </c>
      <c r="AK124">
        <v>121</v>
      </c>
      <c r="AL124" s="9">
        <f>(AK124-0.5)/257</f>
        <v>0.4688715953307393</v>
      </c>
      <c r="AM124" s="5">
        <f>_xlfn.NORM.S.INV(AL124)</f>
        <v>-7.8106683642267097E-2</v>
      </c>
    </row>
    <row r="125" spans="1:39" x14ac:dyDescent="0.2">
      <c r="A125" s="3">
        <v>43956</v>
      </c>
      <c r="B125" s="2">
        <v>122</v>
      </c>
      <c r="C125" s="1">
        <v>73.327736000000002</v>
      </c>
      <c r="D125" s="29">
        <v>133.13014200000001</v>
      </c>
      <c r="H125" s="5">
        <f t="shared" si="19"/>
        <v>85.537251235078202</v>
      </c>
      <c r="I125" s="5">
        <f t="shared" si="20"/>
        <v>-12.2095152350782</v>
      </c>
      <c r="L125" s="5">
        <v>-9.807394076926812E-2</v>
      </c>
      <c r="M125" s="5">
        <f t="shared" si="21"/>
        <v>-1.0158193905018762E-2</v>
      </c>
      <c r="N125">
        <v>122</v>
      </c>
      <c r="O125" s="9">
        <f t="shared" si="22"/>
        <v>0.47276264591439687</v>
      </c>
      <c r="P125" s="5">
        <f t="shared" si="23"/>
        <v>-6.8327049781859689E-2</v>
      </c>
      <c r="AE125" s="5">
        <f t="shared" si="24"/>
        <v>157.82020411417466</v>
      </c>
      <c r="AF125" s="5">
        <f t="shared" si="25"/>
        <v>-24.690062114174651</v>
      </c>
      <c r="AI125" s="5">
        <v>-1.5106281327339559</v>
      </c>
      <c r="AJ125" s="5">
        <f>STANDARDIZE(AI125, AVERAGE($AI$4:$AI$260), STDEV($AI$4:$AI$260))</f>
        <v>-0.13248834839355791</v>
      </c>
      <c r="AK125">
        <v>122</v>
      </c>
      <c r="AL125" s="9">
        <f>(AK125-0.5)/257</f>
        <v>0.47276264591439687</v>
      </c>
      <c r="AM125" s="5">
        <f>_xlfn.NORM.S.INV(AL125)</f>
        <v>-6.8327049781859689E-2</v>
      </c>
    </row>
    <row r="126" spans="1:39" x14ac:dyDescent="0.2">
      <c r="A126" s="3">
        <v>43957</v>
      </c>
      <c r="B126" s="2">
        <v>123</v>
      </c>
      <c r="C126" s="1">
        <v>74.084282000000002</v>
      </c>
      <c r="D126" s="29">
        <v>131.323746</v>
      </c>
      <c r="H126" s="5">
        <f t="shared" si="19"/>
        <v>85.780964167847401</v>
      </c>
      <c r="I126" s="5">
        <f t="shared" si="20"/>
        <v>-11.696682167847399</v>
      </c>
      <c r="L126" s="5">
        <v>5.9069832617140605E-2</v>
      </c>
      <c r="M126" s="5">
        <f t="shared" si="21"/>
        <v>5.8049949942423811E-3</v>
      </c>
      <c r="N126">
        <v>123</v>
      </c>
      <c r="O126" s="9">
        <f t="shared" si="22"/>
        <v>0.4766536964980545</v>
      </c>
      <c r="P126" s="5">
        <f t="shared" si="23"/>
        <v>-5.8553946597514207E-2</v>
      </c>
      <c r="AE126" s="5">
        <f t="shared" si="24"/>
        <v>157.78881485688009</v>
      </c>
      <c r="AF126" s="5">
        <f t="shared" si="25"/>
        <v>-26.465068856880094</v>
      </c>
      <c r="AI126" s="5">
        <v>0.14421306089468544</v>
      </c>
      <c r="AJ126" s="5">
        <f>STANDARDIZE(AI126, AVERAGE($AI$4:$AI$260), STDEV($AI$4:$AI$260))</f>
        <v>-4.0536698286386071E-2</v>
      </c>
      <c r="AK126">
        <v>123</v>
      </c>
      <c r="AL126" s="9">
        <f>(AK126-0.5)/257</f>
        <v>0.4766536964980545</v>
      </c>
      <c r="AM126" s="5">
        <f>_xlfn.NORM.S.INV(AL126)</f>
        <v>-5.8553946597514207E-2</v>
      </c>
    </row>
    <row r="127" spans="1:39" x14ac:dyDescent="0.2">
      <c r="A127" s="3">
        <v>43958</v>
      </c>
      <c r="B127" s="2">
        <v>124</v>
      </c>
      <c r="C127" s="1">
        <v>74.850669999999994</v>
      </c>
      <c r="D127" s="29">
        <v>131.076965</v>
      </c>
      <c r="H127" s="5">
        <f t="shared" si="19"/>
        <v>86.024677100616614</v>
      </c>
      <c r="I127" s="5">
        <f t="shared" si="20"/>
        <v>-11.17400710061662</v>
      </c>
      <c r="L127" s="5">
        <v>0.12891740338206148</v>
      </c>
      <c r="M127" s="5">
        <f t="shared" si="21"/>
        <v>1.2900344318286149E-2</v>
      </c>
      <c r="N127">
        <v>124</v>
      </c>
      <c r="O127" s="9">
        <f t="shared" si="22"/>
        <v>0.48054474708171208</v>
      </c>
      <c r="P127" s="5">
        <f t="shared" si="23"/>
        <v>-4.8786433043091666E-2</v>
      </c>
      <c r="AE127" s="5">
        <f t="shared" si="24"/>
        <v>157.75742559958553</v>
      </c>
      <c r="AF127" s="5">
        <f t="shared" si="25"/>
        <v>-26.68046059958553</v>
      </c>
      <c r="AI127" s="5">
        <v>0.55977085133764604</v>
      </c>
      <c r="AJ127" s="5">
        <f>STANDARDIZE(AI127, AVERAGE($AI$4:$AI$260), STDEV($AI$4:$AI$260))</f>
        <v>-1.7446129418969159E-2</v>
      </c>
      <c r="AK127">
        <v>124</v>
      </c>
      <c r="AL127" s="9">
        <f>(AK127-0.5)/257</f>
        <v>0.48054474708171208</v>
      </c>
      <c r="AM127" s="5">
        <f>_xlfn.NORM.S.INV(AL127)</f>
        <v>-4.8786433043091666E-2</v>
      </c>
    </row>
    <row r="128" spans="1:39" x14ac:dyDescent="0.2">
      <c r="A128" s="3">
        <v>43959</v>
      </c>
      <c r="B128" s="2">
        <v>125</v>
      </c>
      <c r="C128" s="1">
        <v>77.259674000000004</v>
      </c>
      <c r="D128" s="29">
        <v>135.14382900000001</v>
      </c>
      <c r="H128" s="5">
        <f t="shared" si="19"/>
        <v>86.268390033385828</v>
      </c>
      <c r="I128" s="5">
        <f t="shared" si="20"/>
        <v>-9.0087160333858236</v>
      </c>
      <c r="L128" s="5">
        <v>0.82150284107906657</v>
      </c>
      <c r="M128" s="5">
        <f t="shared" si="21"/>
        <v>8.3255484280777128E-2</v>
      </c>
      <c r="N128">
        <v>125</v>
      </c>
      <c r="O128" s="9">
        <f t="shared" si="22"/>
        <v>0.48443579766536965</v>
      </c>
      <c r="P128" s="5">
        <f t="shared" si="23"/>
        <v>-3.9023571819248162E-2</v>
      </c>
      <c r="AE128" s="5">
        <f t="shared" si="24"/>
        <v>157.72603634229097</v>
      </c>
      <c r="AF128" s="5">
        <f t="shared" si="25"/>
        <v>-22.582207342290957</v>
      </c>
      <c r="AI128" s="5">
        <v>0.60024356486491115</v>
      </c>
      <c r="AJ128" s="5">
        <f>STANDARDIZE(AI128, AVERAGE($AI$4:$AI$260), STDEV($AI$4:$AI$260))</f>
        <v>-1.519725332893993E-2</v>
      </c>
      <c r="AK128">
        <v>125</v>
      </c>
      <c r="AL128" s="9">
        <f>(AK128-0.5)/257</f>
        <v>0.48443579766536965</v>
      </c>
      <c r="AM128" s="5">
        <f>_xlfn.NORM.S.INV(AL128)</f>
        <v>-3.9023571819248162E-2</v>
      </c>
    </row>
    <row r="129" spans="1:39" x14ac:dyDescent="0.2">
      <c r="A129" s="3">
        <v>43962</v>
      </c>
      <c r="B129" s="2">
        <v>126</v>
      </c>
      <c r="C129" s="1">
        <v>78.475371999999993</v>
      </c>
      <c r="D129" s="29">
        <v>132.54776000000001</v>
      </c>
      <c r="H129" s="5">
        <f t="shared" si="19"/>
        <v>86.512102966155027</v>
      </c>
      <c r="I129" s="5">
        <f t="shared" si="20"/>
        <v>-8.0367309661550337</v>
      </c>
      <c r="L129" s="5">
        <v>0.95671821907806986</v>
      </c>
      <c r="M129" s="5">
        <f t="shared" si="21"/>
        <v>9.6991113600149031E-2</v>
      </c>
      <c r="N129">
        <v>126</v>
      </c>
      <c r="O129" s="9">
        <f t="shared" si="22"/>
        <v>0.48832684824902722</v>
      </c>
      <c r="P129" s="5">
        <f t="shared" si="23"/>
        <v>-2.9264428739091099E-2</v>
      </c>
      <c r="AE129" s="5">
        <f t="shared" si="24"/>
        <v>157.69464708499643</v>
      </c>
      <c r="AF129" s="5">
        <f t="shared" si="25"/>
        <v>-25.146887084996422</v>
      </c>
      <c r="AI129" s="5">
        <v>0.70398818291704401</v>
      </c>
      <c r="AJ129" s="5">
        <f>STANDARDIZE(AI129, AVERAGE($AI$4:$AI$260), STDEV($AI$4:$AI$260))</f>
        <v>-9.4326586014457127E-3</v>
      </c>
      <c r="AK129">
        <v>126</v>
      </c>
      <c r="AL129" s="9">
        <f>(AK129-0.5)/257</f>
        <v>0.48832684824902722</v>
      </c>
      <c r="AM129" s="5">
        <f>_xlfn.NORM.S.INV(AL129)</f>
        <v>-2.9264428739091099E-2</v>
      </c>
    </row>
    <row r="130" spans="1:39" x14ac:dyDescent="0.2">
      <c r="A130" s="3">
        <v>43963</v>
      </c>
      <c r="B130" s="2">
        <v>127</v>
      </c>
      <c r="C130" s="1">
        <v>77.578536999999997</v>
      </c>
      <c r="D130" s="29">
        <v>125.944046</v>
      </c>
      <c r="H130" s="5">
        <f t="shared" si="19"/>
        <v>86.755815898924226</v>
      </c>
      <c r="I130" s="5">
        <f t="shared" si="20"/>
        <v>-9.1772788989242287</v>
      </c>
      <c r="L130" s="5">
        <v>1.0115537653863385</v>
      </c>
      <c r="M130" s="5">
        <f t="shared" si="21"/>
        <v>0.10256149138381489</v>
      </c>
      <c r="N130">
        <v>127</v>
      </c>
      <c r="O130" s="9">
        <f t="shared" si="22"/>
        <v>0.49221789883268485</v>
      </c>
      <c r="P130" s="5">
        <f t="shared" si="23"/>
        <v>-1.9508072099243851E-2</v>
      </c>
      <c r="AE130" s="5">
        <f t="shared" si="24"/>
        <v>157.66325782770187</v>
      </c>
      <c r="AF130" s="5">
        <f t="shared" si="25"/>
        <v>-31.719211827701869</v>
      </c>
      <c r="AI130" s="5">
        <v>0.81384705027576842</v>
      </c>
      <c r="AJ130" s="5">
        <f>STANDARDIZE(AI130, AVERAGE($AI$4:$AI$260), STDEV($AI$4:$AI$260))</f>
        <v>-3.3283241363426361E-3</v>
      </c>
      <c r="AK130">
        <v>127</v>
      </c>
      <c r="AL130" s="9">
        <f>(AK130-0.5)/257</f>
        <v>0.49221789883268485</v>
      </c>
      <c r="AM130" s="5">
        <f>_xlfn.NORM.S.INV(AL130)</f>
        <v>-1.9508072099243851E-2</v>
      </c>
    </row>
    <row r="131" spans="1:39" x14ac:dyDescent="0.2">
      <c r="A131" s="3">
        <v>43964</v>
      </c>
      <c r="B131" s="2">
        <v>128</v>
      </c>
      <c r="C131" s="1">
        <v>76.641852999999998</v>
      </c>
      <c r="D131" s="29">
        <v>121.383652</v>
      </c>
      <c r="H131" s="5">
        <f t="shared" si="19"/>
        <v>86.999528831693439</v>
      </c>
      <c r="I131" s="5">
        <f t="shared" si="20"/>
        <v>-10.357675831693442</v>
      </c>
      <c r="L131" s="5">
        <v>1.0152157738482543</v>
      </c>
      <c r="M131" s="5">
        <f t="shared" si="21"/>
        <v>0.10293349042372919</v>
      </c>
      <c r="N131">
        <v>128</v>
      </c>
      <c r="O131" s="9">
        <f t="shared" si="22"/>
        <v>0.49610894941634243</v>
      </c>
      <c r="P131" s="5">
        <f t="shared" si="23"/>
        <v>-9.7535720552177404E-3</v>
      </c>
      <c r="AE131" s="5">
        <f t="shared" si="24"/>
        <v>157.63186857040731</v>
      </c>
      <c r="AF131" s="5">
        <f t="shared" si="25"/>
        <v>-36.248216570407308</v>
      </c>
      <c r="AI131" s="5">
        <v>1.3526069256224957</v>
      </c>
      <c r="AJ131" s="5">
        <f>STANDARDIZE(AI131, AVERAGE($AI$4:$AI$260), STDEV($AI$4:$AI$260))</f>
        <v>2.6607998297737946E-2</v>
      </c>
      <c r="AK131">
        <v>128</v>
      </c>
      <c r="AL131" s="9">
        <f>(AK131-0.5)/257</f>
        <v>0.49610894941634243</v>
      </c>
      <c r="AM131" s="5">
        <f>_xlfn.NORM.S.INV(AL131)</f>
        <v>-9.7535720552177404E-3</v>
      </c>
    </row>
    <row r="132" spans="1:39" x14ac:dyDescent="0.2">
      <c r="A132" s="3">
        <v>43965</v>
      </c>
      <c r="B132" s="2">
        <v>129</v>
      </c>
      <c r="C132" s="1">
        <v>77.112685999999997</v>
      </c>
      <c r="D132" s="29">
        <v>126.335655</v>
      </c>
      <c r="H132" s="5">
        <f t="shared" si="19"/>
        <v>87.243241764462638</v>
      </c>
      <c r="I132" s="5">
        <f t="shared" si="20"/>
        <v>-10.130555764462642</v>
      </c>
      <c r="L132" s="5">
        <v>1.1289489670787418</v>
      </c>
      <c r="M132" s="5">
        <f t="shared" si="21"/>
        <v>0.1144868877269116</v>
      </c>
      <c r="N132">
        <v>129</v>
      </c>
      <c r="O132" s="9">
        <f t="shared" si="22"/>
        <v>0.5</v>
      </c>
      <c r="P132" s="5">
        <f t="shared" si="23"/>
        <v>0</v>
      </c>
      <c r="AE132" s="5">
        <f t="shared" si="24"/>
        <v>157.60047931311277</v>
      </c>
      <c r="AF132" s="5">
        <f t="shared" si="25"/>
        <v>-31.264824313112769</v>
      </c>
      <c r="AI132" s="5">
        <v>1.8512166683279361</v>
      </c>
      <c r="AJ132" s="5">
        <f>STANDARDIZE(AI132, AVERAGE($AI$4:$AI$260), STDEV($AI$4:$AI$260))</f>
        <v>5.4313368926532102E-2</v>
      </c>
      <c r="AK132">
        <v>129</v>
      </c>
      <c r="AL132" s="9">
        <f>(AK132-0.5)/257</f>
        <v>0.5</v>
      </c>
      <c r="AM132" s="5">
        <f>_xlfn.NORM.S.INV(AL132)</f>
        <v>0</v>
      </c>
    </row>
    <row r="133" spans="1:39" x14ac:dyDescent="0.2">
      <c r="A133" s="3">
        <v>43966</v>
      </c>
      <c r="B133" s="2">
        <v>130</v>
      </c>
      <c r="C133" s="1">
        <v>76.656791999999996</v>
      </c>
      <c r="D133" s="29">
        <v>124.70488</v>
      </c>
      <c r="H133" s="5">
        <f t="shared" ref="H133:H196" si="26">$G$5*B133+$G$6</f>
        <v>87.486954697231852</v>
      </c>
      <c r="I133" s="5">
        <f t="shared" ref="I133:I196" si="27">C133-H133</f>
        <v>-10.830162697231856</v>
      </c>
      <c r="L133" s="5">
        <v>1.3505759586168011</v>
      </c>
      <c r="M133" s="5">
        <f t="shared" ref="M133:M196" si="28">STANDARDIZE(L133, AVERAGE($L$4:$L$260), STDEV($L$4:$L$260))</f>
        <v>0.13700049711057796</v>
      </c>
      <c r="N133">
        <v>130</v>
      </c>
      <c r="O133" s="9">
        <f t="shared" ref="O133:O196" si="29">(N133-0.5)/257</f>
        <v>0.50389105058365757</v>
      </c>
      <c r="P133" s="5">
        <f t="shared" ref="P133:P196" si="30">_xlfn.NORM.S.INV(O133)</f>
        <v>9.7535720552177404E-3</v>
      </c>
      <c r="AE133" s="5">
        <f t="shared" ref="AE133:AE196" si="31">$AD$5*B133+$AD$6</f>
        <v>157.56909005581821</v>
      </c>
      <c r="AF133" s="5">
        <f t="shared" ref="AF133:AF196" si="32">D133-AE133</f>
        <v>-32.864210055818205</v>
      </c>
      <c r="AI133" s="5">
        <v>2.0653794402116148</v>
      </c>
      <c r="AJ133" s="5">
        <f>STANDARDIZE(AI133, AVERAGE($AI$4:$AI$260), STDEV($AI$4:$AI$260))</f>
        <v>6.6213375006903608E-2</v>
      </c>
      <c r="AK133">
        <v>130</v>
      </c>
      <c r="AL133" s="9">
        <f>(AK133-0.5)/257</f>
        <v>0.50389105058365757</v>
      </c>
      <c r="AM133" s="5">
        <f>_xlfn.NORM.S.INV(AL133)</f>
        <v>9.7535720552177404E-3</v>
      </c>
    </row>
    <row r="134" spans="1:39" x14ac:dyDescent="0.2">
      <c r="A134" s="3">
        <v>43969</v>
      </c>
      <c r="B134" s="2">
        <v>131</v>
      </c>
      <c r="C134" s="1">
        <v>78.462913999999998</v>
      </c>
      <c r="D134" s="29">
        <v>135.27510100000001</v>
      </c>
      <c r="H134" s="5">
        <f t="shared" si="26"/>
        <v>87.730667630001051</v>
      </c>
      <c r="I134" s="5">
        <f t="shared" si="27"/>
        <v>-9.267753630001053</v>
      </c>
      <c r="L134" s="5">
        <v>1.4700695049250925</v>
      </c>
      <c r="M134" s="5">
        <f t="shared" si="28"/>
        <v>0.1491390503020647</v>
      </c>
      <c r="N134">
        <v>131</v>
      </c>
      <c r="O134" s="9">
        <f t="shared" si="29"/>
        <v>0.50778210116731515</v>
      </c>
      <c r="P134" s="5">
        <f t="shared" si="30"/>
        <v>1.9508072099243851E-2</v>
      </c>
      <c r="AE134" s="5">
        <f t="shared" si="31"/>
        <v>157.53770079852364</v>
      </c>
      <c r="AF134" s="5">
        <f t="shared" si="32"/>
        <v>-22.262599798523638</v>
      </c>
      <c r="AI134" s="5">
        <v>2.8068073367485624</v>
      </c>
      <c r="AJ134" s="5">
        <f>STANDARDIZE(AI134, AVERAGE($AI$4:$AI$260), STDEV($AI$4:$AI$260))</f>
        <v>0.10741099492629323</v>
      </c>
      <c r="AK134">
        <v>131</v>
      </c>
      <c r="AL134" s="9">
        <f>(AK134-0.5)/257</f>
        <v>0.50778210116731515</v>
      </c>
      <c r="AM134" s="5">
        <f>_xlfn.NORM.S.INV(AL134)</f>
        <v>1.9508072099243851E-2</v>
      </c>
    </row>
    <row r="135" spans="1:39" x14ac:dyDescent="0.2">
      <c r="A135" s="3">
        <v>43970</v>
      </c>
      <c r="B135" s="2">
        <v>132</v>
      </c>
      <c r="C135" s="1">
        <v>78.009521000000007</v>
      </c>
      <c r="D135" s="29">
        <v>131.208099</v>
      </c>
      <c r="H135" s="5">
        <f t="shared" si="26"/>
        <v>87.97438056277025</v>
      </c>
      <c r="I135" s="5">
        <f t="shared" si="27"/>
        <v>-9.9648595627702434</v>
      </c>
      <c r="L135" s="5">
        <v>1.5389287066174546</v>
      </c>
      <c r="M135" s="5">
        <f t="shared" si="28"/>
        <v>0.15613399779746812</v>
      </c>
      <c r="N135">
        <v>132</v>
      </c>
      <c r="O135" s="9">
        <f t="shared" si="29"/>
        <v>0.51167315175097272</v>
      </c>
      <c r="P135" s="5">
        <f t="shared" si="30"/>
        <v>2.9264428739090957E-2</v>
      </c>
      <c r="AE135" s="5">
        <f t="shared" si="31"/>
        <v>157.50631154122908</v>
      </c>
      <c r="AF135" s="5">
        <f t="shared" si="32"/>
        <v>-26.298212541229077</v>
      </c>
      <c r="AI135" s="5">
        <v>2.8164611245605897</v>
      </c>
      <c r="AJ135" s="5">
        <f>STANDARDIZE(AI135, AVERAGE($AI$4:$AI$260), STDEV($AI$4:$AI$260))</f>
        <v>0.10794740997476925</v>
      </c>
      <c r="AK135">
        <v>132</v>
      </c>
      <c r="AL135" s="9">
        <f>(AK135-0.5)/257</f>
        <v>0.51167315175097272</v>
      </c>
      <c r="AM135" s="5">
        <f>_xlfn.NORM.S.INV(AL135)</f>
        <v>2.9264428739090957E-2</v>
      </c>
    </row>
    <row r="136" spans="1:39" x14ac:dyDescent="0.2">
      <c r="A136" s="3">
        <v>43971</v>
      </c>
      <c r="B136" s="2">
        <v>133</v>
      </c>
      <c r="C136" s="1">
        <v>79.526664999999994</v>
      </c>
      <c r="D136" s="29">
        <v>135.26516699999999</v>
      </c>
      <c r="H136" s="5">
        <f t="shared" si="26"/>
        <v>88.218093495539463</v>
      </c>
      <c r="I136" s="5">
        <f t="shared" si="27"/>
        <v>-8.6914284955394692</v>
      </c>
      <c r="L136" s="5">
        <v>1.6982388241552258</v>
      </c>
      <c r="M136" s="5">
        <f t="shared" si="28"/>
        <v>0.17231725116485153</v>
      </c>
      <c r="N136">
        <v>133</v>
      </c>
      <c r="O136" s="9">
        <f t="shared" si="29"/>
        <v>0.51556420233463029</v>
      </c>
      <c r="P136" s="5">
        <f t="shared" si="30"/>
        <v>3.9023571819248024E-2</v>
      </c>
      <c r="AE136" s="5">
        <f t="shared" si="31"/>
        <v>157.47492228393455</v>
      </c>
      <c r="AF136" s="5">
        <f t="shared" si="32"/>
        <v>-22.209755283934555</v>
      </c>
      <c r="AI136" s="5">
        <v>2.888556307570326</v>
      </c>
      <c r="AJ136" s="5">
        <f>STANDARDIZE(AI136, AVERAGE($AI$4:$AI$260), STDEV($AI$4:$AI$260))</f>
        <v>0.11195339620961001</v>
      </c>
      <c r="AK136">
        <v>133</v>
      </c>
      <c r="AL136" s="9">
        <f>(AK136-0.5)/257</f>
        <v>0.51556420233463029</v>
      </c>
      <c r="AM136" s="5">
        <f>_xlfn.NORM.S.INV(AL136)</f>
        <v>3.9023571819248024E-2</v>
      </c>
    </row>
    <row r="137" spans="1:39" x14ac:dyDescent="0.2">
      <c r="A137" s="3">
        <v>43972</v>
      </c>
      <c r="B137" s="2">
        <v>134</v>
      </c>
      <c r="C137" s="1">
        <v>78.933753999999993</v>
      </c>
      <c r="D137" s="29">
        <v>136.91583299999999</v>
      </c>
      <c r="H137" s="5">
        <f t="shared" si="26"/>
        <v>88.461806428308677</v>
      </c>
      <c r="I137" s="5">
        <f t="shared" si="27"/>
        <v>-9.5280524283086834</v>
      </c>
      <c r="L137" s="5">
        <v>1.7036960846164817</v>
      </c>
      <c r="M137" s="5">
        <f t="shared" si="28"/>
        <v>0.17287161789372782</v>
      </c>
      <c r="N137">
        <v>134</v>
      </c>
      <c r="O137" s="9">
        <f t="shared" si="29"/>
        <v>0.51945525291828798</v>
      </c>
      <c r="P137" s="5">
        <f t="shared" si="30"/>
        <v>4.8786433043091805E-2</v>
      </c>
      <c r="AE137" s="5">
        <f t="shared" si="31"/>
        <v>157.44353302663998</v>
      </c>
      <c r="AF137" s="5">
        <f t="shared" si="32"/>
        <v>-20.527700026639991</v>
      </c>
      <c r="AI137" s="5">
        <v>3.1998174110333935</v>
      </c>
      <c r="AJ137" s="5">
        <f>STANDARDIZE(AI137, AVERAGE($AI$4:$AI$260), STDEV($AI$4:$AI$260))</f>
        <v>0.12924869450639084</v>
      </c>
      <c r="AK137">
        <v>134</v>
      </c>
      <c r="AL137" s="9">
        <f>(AK137-0.5)/257</f>
        <v>0.51945525291828798</v>
      </c>
      <c r="AM137" s="5">
        <f>_xlfn.NORM.S.INV(AL137)</f>
        <v>4.8786433043091805E-2</v>
      </c>
    </row>
    <row r="138" spans="1:39" x14ac:dyDescent="0.2">
      <c r="A138" s="3">
        <v>43973</v>
      </c>
      <c r="B138" s="2">
        <v>135</v>
      </c>
      <c r="C138" s="1">
        <v>79.441963000000001</v>
      </c>
      <c r="D138" s="29">
        <v>138.397446</v>
      </c>
      <c r="H138" s="5">
        <f t="shared" si="26"/>
        <v>88.705519361077876</v>
      </c>
      <c r="I138" s="5">
        <f t="shared" si="27"/>
        <v>-9.2635563610778746</v>
      </c>
      <c r="L138" s="5">
        <v>1.8487774376942809</v>
      </c>
      <c r="M138" s="5">
        <f t="shared" si="28"/>
        <v>0.18760946588498406</v>
      </c>
      <c r="N138">
        <v>135</v>
      </c>
      <c r="O138" s="9">
        <f t="shared" si="29"/>
        <v>0.52334630350194555</v>
      </c>
      <c r="P138" s="5">
        <f t="shared" si="30"/>
        <v>5.8553946597514346E-2</v>
      </c>
      <c r="AE138" s="5">
        <f t="shared" si="31"/>
        <v>157.41214376934542</v>
      </c>
      <c r="AF138" s="5">
        <f t="shared" si="32"/>
        <v>-19.014697769345418</v>
      </c>
      <c r="AI138" s="5">
        <v>3.3330365463056069</v>
      </c>
      <c r="AJ138" s="5">
        <f>STANDARDIZE(AI138, AVERAGE($AI$4:$AI$260), STDEV($AI$4:$AI$260))</f>
        <v>0.13665104789310467</v>
      </c>
      <c r="AK138">
        <v>135</v>
      </c>
      <c r="AL138" s="9">
        <f>(AK138-0.5)/257</f>
        <v>0.52334630350194555</v>
      </c>
      <c r="AM138" s="5">
        <f>_xlfn.NORM.S.INV(AL138)</f>
        <v>5.8553946597514346E-2</v>
      </c>
    </row>
    <row r="139" spans="1:39" x14ac:dyDescent="0.2">
      <c r="A139" s="3">
        <v>43977</v>
      </c>
      <c r="B139" s="2">
        <v>136</v>
      </c>
      <c r="C139" s="1">
        <v>78.903862000000004</v>
      </c>
      <c r="D139" s="29">
        <v>144.12506099999999</v>
      </c>
      <c r="H139" s="5">
        <f t="shared" si="26"/>
        <v>88.949232293847075</v>
      </c>
      <c r="I139" s="5">
        <f t="shared" si="27"/>
        <v>-10.045370293847071</v>
      </c>
      <c r="L139" s="5">
        <v>1.9722995636939658</v>
      </c>
      <c r="M139" s="5">
        <f t="shared" si="28"/>
        <v>0.20015725564514675</v>
      </c>
      <c r="N139">
        <v>136</v>
      </c>
      <c r="O139" s="9">
        <f t="shared" si="29"/>
        <v>0.52723735408560313</v>
      </c>
      <c r="P139" s="5">
        <f t="shared" si="30"/>
        <v>6.8327049781859689E-2</v>
      </c>
      <c r="AE139" s="5">
        <f t="shared" si="31"/>
        <v>157.38075451205086</v>
      </c>
      <c r="AF139" s="5">
        <f t="shared" si="32"/>
        <v>-13.255693512050868</v>
      </c>
      <c r="AI139" s="5">
        <v>3.3570398964442631</v>
      </c>
      <c r="AJ139" s="5">
        <f>STANDARDIZE(AI139, AVERAGE($AI$4:$AI$260), STDEV($AI$4:$AI$260))</f>
        <v>0.13798479983368211</v>
      </c>
      <c r="AK139">
        <v>136</v>
      </c>
      <c r="AL139" s="9">
        <f>(AK139-0.5)/257</f>
        <v>0.52723735408560313</v>
      </c>
      <c r="AM139" s="5">
        <f>_xlfn.NORM.S.INV(AL139)</f>
        <v>6.8327049781859689E-2</v>
      </c>
    </row>
    <row r="140" spans="1:39" x14ac:dyDescent="0.2">
      <c r="A140" s="3">
        <v>43978</v>
      </c>
      <c r="B140" s="2">
        <v>137</v>
      </c>
      <c r="C140" s="1">
        <v>79.247642999999997</v>
      </c>
      <c r="D140" s="29">
        <v>147.75453200000001</v>
      </c>
      <c r="H140" s="5">
        <f t="shared" si="26"/>
        <v>89.192945226616288</v>
      </c>
      <c r="I140" s="5">
        <f t="shared" si="27"/>
        <v>-9.9453022266162918</v>
      </c>
      <c r="L140" s="5">
        <v>2.1780794880012451</v>
      </c>
      <c r="M140" s="5">
        <f t="shared" si="28"/>
        <v>0.22106106705684897</v>
      </c>
      <c r="N140">
        <v>137</v>
      </c>
      <c r="O140" s="9">
        <f t="shared" si="29"/>
        <v>0.5311284046692607</v>
      </c>
      <c r="P140" s="5">
        <f t="shared" si="30"/>
        <v>7.8106683642267097E-2</v>
      </c>
      <c r="AE140" s="5">
        <f t="shared" si="31"/>
        <v>157.34936525475632</v>
      </c>
      <c r="AF140" s="5">
        <f t="shared" si="32"/>
        <v>-9.5948332547563098</v>
      </c>
      <c r="AI140" s="5">
        <v>3.5156526391496925</v>
      </c>
      <c r="AJ140" s="5">
        <f>STANDARDIZE(AI140, AVERAGE($AI$4:$AI$260), STDEV($AI$4:$AI$260))</f>
        <v>0.14679815514290548</v>
      </c>
      <c r="AK140">
        <v>137</v>
      </c>
      <c r="AL140" s="9">
        <f>(AK140-0.5)/257</f>
        <v>0.5311284046692607</v>
      </c>
      <c r="AM140" s="5">
        <f>_xlfn.NORM.S.INV(AL140)</f>
        <v>7.8106683642267097E-2</v>
      </c>
    </row>
    <row r="141" spans="1:39" x14ac:dyDescent="0.2">
      <c r="A141" s="3">
        <v>43979</v>
      </c>
      <c r="B141" s="2">
        <v>138</v>
      </c>
      <c r="C141" s="1">
        <v>79.282523999999995</v>
      </c>
      <c r="D141" s="29">
        <v>146.73033100000001</v>
      </c>
      <c r="H141" s="5">
        <f t="shared" si="26"/>
        <v>89.436658159385487</v>
      </c>
      <c r="I141" s="5">
        <f t="shared" si="27"/>
        <v>-10.154134159385492</v>
      </c>
      <c r="L141" s="5">
        <v>2.3733466981555438</v>
      </c>
      <c r="M141" s="5">
        <f t="shared" si="28"/>
        <v>0.24089696188330215</v>
      </c>
      <c r="N141">
        <v>138</v>
      </c>
      <c r="O141" s="9">
        <f t="shared" si="29"/>
        <v>0.53501945525291827</v>
      </c>
      <c r="P141" s="5">
        <f t="shared" si="30"/>
        <v>8.7893793612546053E-2</v>
      </c>
      <c r="AE141" s="5">
        <f t="shared" si="31"/>
        <v>157.31797599746176</v>
      </c>
      <c r="AF141" s="5">
        <f t="shared" si="32"/>
        <v>-10.587644997461751</v>
      </c>
      <c r="AI141" s="5">
        <v>3.6539270794540073</v>
      </c>
      <c r="AJ141" s="5">
        <f>STANDARDIZE(AI141, AVERAGE($AI$4:$AI$260), STDEV($AI$4:$AI$260))</f>
        <v>0.15448140777317604</v>
      </c>
      <c r="AK141">
        <v>138</v>
      </c>
      <c r="AL141" s="9">
        <f>(AK141-0.5)/257</f>
        <v>0.53501945525291827</v>
      </c>
      <c r="AM141" s="5">
        <f>_xlfn.NORM.S.INV(AL141)</f>
        <v>8.7893793612546053E-2</v>
      </c>
    </row>
    <row r="142" spans="1:39" x14ac:dyDescent="0.2">
      <c r="A142" s="3">
        <v>43980</v>
      </c>
      <c r="B142" s="2">
        <v>139</v>
      </c>
      <c r="C142" s="1">
        <v>79.205298999999997</v>
      </c>
      <c r="D142" s="29">
        <v>145.02995300000001</v>
      </c>
      <c r="H142" s="5">
        <f t="shared" si="26"/>
        <v>89.680371092154701</v>
      </c>
      <c r="I142" s="5">
        <f t="shared" si="27"/>
        <v>-10.475072092154704</v>
      </c>
      <c r="L142" s="5">
        <v>2.44002628630885</v>
      </c>
      <c r="M142" s="5">
        <f t="shared" si="28"/>
        <v>0.24767049696190058</v>
      </c>
      <c r="N142">
        <v>139</v>
      </c>
      <c r="O142" s="9">
        <f t="shared" si="29"/>
        <v>0.53891050583657585</v>
      </c>
      <c r="P142" s="5">
        <f t="shared" si="30"/>
        <v>9.7689330162724075E-2</v>
      </c>
      <c r="AE142" s="5">
        <f t="shared" si="31"/>
        <v>157.28658674016719</v>
      </c>
      <c r="AF142" s="5">
        <f t="shared" si="32"/>
        <v>-12.256633740167189</v>
      </c>
      <c r="AI142" s="5">
        <v>3.6930803818551681</v>
      </c>
      <c r="AJ142" s="5">
        <f>STANDARDIZE(AI142, AVERAGE($AI$4:$AI$260), STDEV($AI$4:$AI$260))</f>
        <v>0.15665697046571303</v>
      </c>
      <c r="AK142">
        <v>139</v>
      </c>
      <c r="AL142" s="9">
        <f>(AK142-0.5)/257</f>
        <v>0.53891050583657585</v>
      </c>
      <c r="AM142" s="5">
        <f>_xlfn.NORM.S.INV(AL142)</f>
        <v>9.7689330162724075E-2</v>
      </c>
    </row>
    <row r="143" spans="1:39" x14ac:dyDescent="0.2">
      <c r="A143" s="3">
        <v>43983</v>
      </c>
      <c r="B143" s="2">
        <v>140</v>
      </c>
      <c r="C143" s="1">
        <v>80.179359000000005</v>
      </c>
      <c r="D143" s="29">
        <v>145.358093</v>
      </c>
      <c r="H143" s="5">
        <f t="shared" si="26"/>
        <v>89.9240840249239</v>
      </c>
      <c r="I143" s="5">
        <f t="shared" si="27"/>
        <v>-9.7447250249238948</v>
      </c>
      <c r="L143" s="5">
        <v>2.6700270930783887</v>
      </c>
      <c r="M143" s="5">
        <f t="shared" si="28"/>
        <v>0.2710347464407295</v>
      </c>
      <c r="N143">
        <v>140</v>
      </c>
      <c r="O143" s="9">
        <f t="shared" si="29"/>
        <v>0.54280155642023342</v>
      </c>
      <c r="P143" s="5">
        <f t="shared" si="30"/>
        <v>0.1074942494564356</v>
      </c>
      <c r="AE143" s="5">
        <f t="shared" si="31"/>
        <v>157.25519748287263</v>
      </c>
      <c r="AF143" s="5">
        <f t="shared" si="32"/>
        <v>-11.897104482872635</v>
      </c>
      <c r="AI143" s="5">
        <v>3.9667636975061384</v>
      </c>
      <c r="AJ143" s="5">
        <f>STANDARDIZE(AI143, AVERAGE($AI$4:$AI$260), STDEV($AI$4:$AI$260))</f>
        <v>0.17186424991814611</v>
      </c>
      <c r="AK143">
        <v>140</v>
      </c>
      <c r="AL143" s="9">
        <f>(AK143-0.5)/257</f>
        <v>0.54280155642023342</v>
      </c>
      <c r="AM143" s="5">
        <f>_xlfn.NORM.S.INV(AL143)</f>
        <v>0.1074942494564356</v>
      </c>
    </row>
    <row r="144" spans="1:39" x14ac:dyDescent="0.2">
      <c r="A144" s="3">
        <v>43984</v>
      </c>
      <c r="B144" s="2">
        <v>141</v>
      </c>
      <c r="C144" s="1">
        <v>80.550545</v>
      </c>
      <c r="D144" s="29">
        <v>147.51589999999999</v>
      </c>
      <c r="H144" s="5">
        <f t="shared" si="26"/>
        <v>90.167796957693099</v>
      </c>
      <c r="I144" s="5">
        <f t="shared" si="27"/>
        <v>-9.6172519576930995</v>
      </c>
      <c r="L144" s="5">
        <v>3.0235570258476088</v>
      </c>
      <c r="M144" s="5">
        <f t="shared" si="28"/>
        <v>0.30694749676308014</v>
      </c>
      <c r="N144">
        <v>141</v>
      </c>
      <c r="O144" s="9">
        <f t="shared" si="29"/>
        <v>0.546692607003891</v>
      </c>
      <c r="P144" s="5">
        <f t="shared" si="30"/>
        <v>0.11730951401834952</v>
      </c>
      <c r="AE144" s="5">
        <f t="shared" si="31"/>
        <v>157.2238082255781</v>
      </c>
      <c r="AF144" s="5">
        <f t="shared" si="32"/>
        <v>-9.7079082255781088</v>
      </c>
      <c r="AI144" s="5">
        <v>4.0459361006918471</v>
      </c>
      <c r="AJ144" s="5">
        <f>STANDARDIZE(AI144, AVERAGE($AI$4:$AI$260), STDEV($AI$4:$AI$260))</f>
        <v>0.1762634835992421</v>
      </c>
      <c r="AK144">
        <v>141</v>
      </c>
      <c r="AL144" s="9">
        <f>(AK144-0.5)/257</f>
        <v>0.546692607003891</v>
      </c>
      <c r="AM144" s="5">
        <f>_xlfn.NORM.S.INV(AL144)</f>
        <v>0.11730951401834952</v>
      </c>
    </row>
    <row r="145" spans="1:39" x14ac:dyDescent="0.2">
      <c r="A145" s="3">
        <v>43985</v>
      </c>
      <c r="B145" s="2">
        <v>142</v>
      </c>
      <c r="C145" s="1">
        <v>80.993979999999993</v>
      </c>
      <c r="D145" s="29">
        <v>152.48779300000001</v>
      </c>
      <c r="H145" s="5">
        <f t="shared" si="26"/>
        <v>90.411509890462312</v>
      </c>
      <c r="I145" s="5">
        <f t="shared" si="27"/>
        <v>-9.417529890462319</v>
      </c>
      <c r="L145" s="5">
        <v>3.2559526309247531</v>
      </c>
      <c r="M145" s="5">
        <f t="shared" si="28"/>
        <v>0.33055501784558844</v>
      </c>
      <c r="N145">
        <v>142</v>
      </c>
      <c r="O145" s="9">
        <f t="shared" si="29"/>
        <v>0.55058365758754868</v>
      </c>
      <c r="P145" s="5">
        <f t="shared" si="30"/>
        <v>0.12713609341286788</v>
      </c>
      <c r="AE145" s="5">
        <f t="shared" si="31"/>
        <v>157.19241896828353</v>
      </c>
      <c r="AF145" s="5">
        <f t="shared" si="32"/>
        <v>-4.7046259682835228</v>
      </c>
      <c r="AI145" s="5">
        <v>4.0473273579864042</v>
      </c>
      <c r="AJ145" s="5">
        <f>STANDARDIZE(AI145, AVERAGE($AI$4:$AI$260), STDEV($AI$4:$AI$260))</f>
        <v>0.17634078914641529</v>
      </c>
      <c r="AK145">
        <v>142</v>
      </c>
      <c r="AL145" s="9">
        <f>(AK145-0.5)/257</f>
        <v>0.55058365758754868</v>
      </c>
      <c r="AM145" s="5">
        <f>_xlfn.NORM.S.INV(AL145)</f>
        <v>0.12713609341286788</v>
      </c>
    </row>
    <row r="146" spans="1:39" x14ac:dyDescent="0.2">
      <c r="A146" s="3">
        <v>43986</v>
      </c>
      <c r="B146" s="2">
        <v>143</v>
      </c>
      <c r="C146" s="1">
        <v>80.296447999999998</v>
      </c>
      <c r="D146" s="29">
        <v>155.03338600000001</v>
      </c>
      <c r="H146" s="5">
        <f t="shared" si="26"/>
        <v>90.655222823231526</v>
      </c>
      <c r="I146" s="5">
        <f t="shared" si="27"/>
        <v>-10.358774823231528</v>
      </c>
      <c r="L146" s="5">
        <v>3.4975306224628326</v>
      </c>
      <c r="M146" s="5">
        <f t="shared" si="28"/>
        <v>0.35509531638700048</v>
      </c>
      <c r="N146">
        <v>143</v>
      </c>
      <c r="O146" s="9">
        <f t="shared" si="29"/>
        <v>0.55447470817120625</v>
      </c>
      <c r="P146" s="5">
        <f t="shared" si="30"/>
        <v>0.1369749649353629</v>
      </c>
      <c r="AE146" s="5">
        <f t="shared" si="31"/>
        <v>157.16102971098897</v>
      </c>
      <c r="AF146" s="5">
        <f t="shared" si="32"/>
        <v>-2.1276437109889628</v>
      </c>
      <c r="AI146" s="5">
        <v>4.6884321537388303</v>
      </c>
      <c r="AJ146" s="5">
        <f>STANDARDIZE(AI146, AVERAGE($AI$4:$AI$260), STDEV($AI$4:$AI$260))</f>
        <v>0.21196393177062886</v>
      </c>
      <c r="AK146">
        <v>143</v>
      </c>
      <c r="AL146" s="9">
        <f>(AK146-0.5)/257</f>
        <v>0.55447470817120625</v>
      </c>
      <c r="AM146" s="5">
        <f>_xlfn.NORM.S.INV(AL146)</f>
        <v>0.1369749649353629</v>
      </c>
    </row>
    <row r="147" spans="1:39" x14ac:dyDescent="0.2">
      <c r="A147" s="3">
        <v>43987</v>
      </c>
      <c r="B147" s="2">
        <v>144</v>
      </c>
      <c r="C147" s="1">
        <v>82.583374000000006</v>
      </c>
      <c r="D147" s="29">
        <v>160.46267700000001</v>
      </c>
      <c r="H147" s="5">
        <f t="shared" si="26"/>
        <v>90.898935756000725</v>
      </c>
      <c r="I147" s="5">
        <f t="shared" si="27"/>
        <v>-8.3155617560007187</v>
      </c>
      <c r="L147" s="5">
        <v>3.7343280173856783</v>
      </c>
      <c r="M147" s="5">
        <f t="shared" si="28"/>
        <v>0.37914998597108507</v>
      </c>
      <c r="N147">
        <v>144</v>
      </c>
      <c r="O147" s="9">
        <f t="shared" si="29"/>
        <v>0.55836575875486383</v>
      </c>
      <c r="P147" s="5">
        <f t="shared" si="30"/>
        <v>0.14682711431726958</v>
      </c>
      <c r="AE147" s="5">
        <f t="shared" si="31"/>
        <v>157.12964045369441</v>
      </c>
      <c r="AF147" s="5">
        <f t="shared" si="32"/>
        <v>3.3330365463056069</v>
      </c>
      <c r="AI147" s="5">
        <v>4.8080295356866714</v>
      </c>
      <c r="AJ147" s="5">
        <f>STANDARDIZE(AI147, AVERAGE($AI$4:$AI$260), STDEV($AI$4:$AI$260))</f>
        <v>0.21860938914801484</v>
      </c>
      <c r="AK147">
        <v>144</v>
      </c>
      <c r="AL147" s="9">
        <f>(AK147-0.5)/257</f>
        <v>0.55836575875486383</v>
      </c>
      <c r="AM147" s="5">
        <f>_xlfn.NORM.S.INV(AL147)</f>
        <v>0.14682711431726958</v>
      </c>
    </row>
    <row r="148" spans="1:39" x14ac:dyDescent="0.2">
      <c r="A148" s="3">
        <v>43990</v>
      </c>
      <c r="B148" s="2">
        <v>145</v>
      </c>
      <c r="C148" s="1">
        <v>83.071640000000002</v>
      </c>
      <c r="D148" s="29">
        <v>162.00396699999999</v>
      </c>
      <c r="H148" s="5">
        <f t="shared" si="26"/>
        <v>91.142648688769924</v>
      </c>
      <c r="I148" s="5">
        <f t="shared" si="27"/>
        <v>-8.0710086887699219</v>
      </c>
      <c r="L148" s="5">
        <v>3.8375227056883787</v>
      </c>
      <c r="M148" s="5">
        <f t="shared" si="28"/>
        <v>0.38963284677604815</v>
      </c>
      <c r="N148">
        <v>145</v>
      </c>
      <c r="O148" s="9">
        <f t="shared" si="29"/>
        <v>0.5622568093385214</v>
      </c>
      <c r="P148" s="5">
        <f t="shared" si="30"/>
        <v>0.15669353644638814</v>
      </c>
      <c r="AE148" s="5">
        <f t="shared" si="31"/>
        <v>157.09825119639987</v>
      </c>
      <c r="AF148" s="5">
        <f t="shared" si="32"/>
        <v>4.9057158036001169</v>
      </c>
      <c r="AI148" s="5">
        <v>4.9057158036001169</v>
      </c>
      <c r="AJ148" s="5">
        <f>STANDARDIZE(AI148, AVERAGE($AI$4:$AI$260), STDEV($AI$4:$AI$260))</f>
        <v>0.22403735018864887</v>
      </c>
      <c r="AK148">
        <v>145</v>
      </c>
      <c r="AL148" s="9">
        <f>(AK148-0.5)/257</f>
        <v>0.5622568093385214</v>
      </c>
      <c r="AM148" s="5">
        <f>_xlfn.NORM.S.INV(AL148)</f>
        <v>0.15669353644638814</v>
      </c>
    </row>
    <row r="149" spans="1:39" x14ac:dyDescent="0.2">
      <c r="A149" s="3">
        <v>43991</v>
      </c>
      <c r="B149" s="2">
        <v>146</v>
      </c>
      <c r="C149" s="1">
        <v>85.694878000000003</v>
      </c>
      <c r="D149" s="29">
        <v>157.21107499999999</v>
      </c>
      <c r="H149" s="5">
        <f t="shared" si="26"/>
        <v>91.386361621539137</v>
      </c>
      <c r="I149" s="5">
        <f t="shared" si="27"/>
        <v>-5.6914836215391347</v>
      </c>
      <c r="L149" s="5">
        <v>4.0370513361512792</v>
      </c>
      <c r="M149" s="5">
        <f t="shared" si="28"/>
        <v>0.40990163089807707</v>
      </c>
      <c r="N149">
        <v>146</v>
      </c>
      <c r="O149" s="9">
        <f t="shared" si="29"/>
        <v>0.56614785992217898</v>
      </c>
      <c r="P149" s="5">
        <f t="shared" si="30"/>
        <v>0.16657523610381375</v>
      </c>
      <c r="AE149" s="5">
        <f t="shared" si="31"/>
        <v>157.06686193910531</v>
      </c>
      <c r="AF149" s="5">
        <f t="shared" si="32"/>
        <v>0.14421306089468544</v>
      </c>
      <c r="AI149" s="5">
        <v>5.3853742783921064</v>
      </c>
      <c r="AJ149" s="5">
        <f>STANDARDIZE(AI149, AVERAGE($AI$4:$AI$260), STDEV($AI$4:$AI$260))</f>
        <v>0.25068968904437977</v>
      </c>
      <c r="AK149">
        <v>146</v>
      </c>
      <c r="AL149" s="9">
        <f>(AK149-0.5)/257</f>
        <v>0.56614785992217898</v>
      </c>
      <c r="AM149" s="5">
        <f>_xlfn.NORM.S.INV(AL149)</f>
        <v>0.16657523610381375</v>
      </c>
    </row>
    <row r="150" spans="1:39" x14ac:dyDescent="0.2">
      <c r="A150" s="3">
        <v>43992</v>
      </c>
      <c r="B150" s="2">
        <v>147</v>
      </c>
      <c r="C150" s="1">
        <v>87.899590000000003</v>
      </c>
      <c r="D150" s="29">
        <v>153.25344799999999</v>
      </c>
      <c r="H150" s="5">
        <f t="shared" si="26"/>
        <v>91.630074554308337</v>
      </c>
      <c r="I150" s="5">
        <f t="shared" si="27"/>
        <v>-3.7304845543083331</v>
      </c>
      <c r="L150" s="5">
        <v>4.156786772919169</v>
      </c>
      <c r="M150" s="5">
        <f t="shared" si="28"/>
        <v>0.42206475612965355</v>
      </c>
      <c r="N150">
        <v>147</v>
      </c>
      <c r="O150" s="9">
        <f t="shared" si="29"/>
        <v>0.57003891050583655</v>
      </c>
      <c r="P150" s="5">
        <f t="shared" si="30"/>
        <v>0.17647322871896182</v>
      </c>
      <c r="AE150" s="5">
        <f t="shared" si="31"/>
        <v>157.03547268181075</v>
      </c>
      <c r="AF150" s="5">
        <f t="shared" si="32"/>
        <v>-3.7820246818107535</v>
      </c>
      <c r="AI150" s="5">
        <v>6.5631595861026994</v>
      </c>
      <c r="AJ150" s="5">
        <f>STANDARDIZE(AI150, AVERAGE($AI$4:$AI$260), STDEV($AI$4:$AI$260))</f>
        <v>0.31613361377440152</v>
      </c>
      <c r="AK150">
        <v>147</v>
      </c>
      <c r="AL150" s="9">
        <f>(AK150-0.5)/257</f>
        <v>0.57003891050583655</v>
      </c>
      <c r="AM150" s="5">
        <f>_xlfn.NORM.S.INV(AL150)</f>
        <v>0.17647322871896182</v>
      </c>
    </row>
    <row r="151" spans="1:39" x14ac:dyDescent="0.2">
      <c r="A151" s="3">
        <v>43993</v>
      </c>
      <c r="B151" s="2">
        <v>148</v>
      </c>
      <c r="C151" s="1">
        <v>83.679496999999998</v>
      </c>
      <c r="D151" s="29">
        <v>142.633499</v>
      </c>
      <c r="H151" s="5">
        <f t="shared" si="26"/>
        <v>91.87378748707755</v>
      </c>
      <c r="I151" s="5">
        <f t="shared" si="27"/>
        <v>-8.1942904870775521</v>
      </c>
      <c r="L151" s="5">
        <v>4.3356908156933116</v>
      </c>
      <c r="M151" s="5">
        <f t="shared" si="28"/>
        <v>0.44023842580871025</v>
      </c>
      <c r="N151">
        <v>148</v>
      </c>
      <c r="O151" s="9">
        <f t="shared" si="29"/>
        <v>0.57392996108949412</v>
      </c>
      <c r="P151" s="5">
        <f t="shared" si="30"/>
        <v>0.18638854114422501</v>
      </c>
      <c r="AE151" s="5">
        <f t="shared" si="31"/>
        <v>157.00408342451618</v>
      </c>
      <c r="AF151" s="5">
        <f t="shared" si="32"/>
        <v>-14.370584424516181</v>
      </c>
      <c r="AI151" s="5">
        <v>6.808726615280932</v>
      </c>
      <c r="AJ151" s="5">
        <f>STANDARDIZE(AI151, AVERAGE($AI$4:$AI$260), STDEV($AI$4:$AI$260))</f>
        <v>0.32977860498672545</v>
      </c>
      <c r="AK151">
        <v>148</v>
      </c>
      <c r="AL151" s="9">
        <f>(AK151-0.5)/257</f>
        <v>0.57392996108949412</v>
      </c>
      <c r="AM151" s="5">
        <f>_xlfn.NORM.S.INV(AL151)</f>
        <v>0.18638854114422501</v>
      </c>
    </row>
    <row r="152" spans="1:39" x14ac:dyDescent="0.2">
      <c r="A152" s="3">
        <v>43994</v>
      </c>
      <c r="B152" s="2">
        <v>149</v>
      </c>
      <c r="C152" s="1">
        <v>84.401947000000007</v>
      </c>
      <c r="D152" s="29">
        <v>143.69747899999999</v>
      </c>
      <c r="H152" s="5">
        <f t="shared" si="26"/>
        <v>92.117500419846749</v>
      </c>
      <c r="I152" s="5">
        <f t="shared" si="27"/>
        <v>-7.7155534198467421</v>
      </c>
      <c r="L152" s="5">
        <v>4.4228731603091802</v>
      </c>
      <c r="M152" s="5">
        <f t="shared" si="28"/>
        <v>0.44909469930776552</v>
      </c>
      <c r="N152">
        <v>149</v>
      </c>
      <c r="O152" s="9">
        <f t="shared" si="29"/>
        <v>0.5778210116731517</v>
      </c>
      <c r="P152" s="5">
        <f t="shared" si="30"/>
        <v>0.19632221245086642</v>
      </c>
      <c r="AE152" s="5">
        <f t="shared" si="31"/>
        <v>156.97269416722165</v>
      </c>
      <c r="AF152" s="5">
        <f t="shared" si="32"/>
        <v>-13.27521516722166</v>
      </c>
      <c r="AI152" s="5">
        <v>7.2006785330557079</v>
      </c>
      <c r="AJ152" s="5">
        <f>STANDARDIZE(AI152, AVERAGE($AI$4:$AI$260), STDEV($AI$4:$AI$260))</f>
        <v>0.35155750784509182</v>
      </c>
      <c r="AK152">
        <v>149</v>
      </c>
      <c r="AL152" s="9">
        <f>(AK152-0.5)/257</f>
        <v>0.5778210116731517</v>
      </c>
      <c r="AM152" s="5">
        <f>_xlfn.NORM.S.INV(AL152)</f>
        <v>0.19632221245086642</v>
      </c>
    </row>
    <row r="153" spans="1:39" x14ac:dyDescent="0.2">
      <c r="A153" s="3">
        <v>43997</v>
      </c>
      <c r="B153" s="2">
        <v>150</v>
      </c>
      <c r="C153" s="1">
        <v>85.445755000000005</v>
      </c>
      <c r="D153" s="29">
        <v>145.80557300000001</v>
      </c>
      <c r="H153" s="5">
        <f t="shared" si="26"/>
        <v>92.361213352615948</v>
      </c>
      <c r="I153" s="5">
        <f t="shared" si="27"/>
        <v>-6.9154583526159428</v>
      </c>
      <c r="L153" s="5">
        <v>4.6097515552320516</v>
      </c>
      <c r="M153" s="5">
        <f t="shared" si="28"/>
        <v>0.46807843028900548</v>
      </c>
      <c r="N153">
        <v>150</v>
      </c>
      <c r="O153" s="9">
        <f t="shared" si="29"/>
        <v>0.58171206225680938</v>
      </c>
      <c r="P153" s="5">
        <f t="shared" si="30"/>
        <v>0.2062752947478296</v>
      </c>
      <c r="AE153" s="5">
        <f t="shared" si="31"/>
        <v>156.94130490992708</v>
      </c>
      <c r="AF153" s="5">
        <f t="shared" si="32"/>
        <v>-11.135731909927074</v>
      </c>
      <c r="AI153" s="5">
        <v>7.9045468433972701</v>
      </c>
      <c r="AJ153" s="5">
        <f>STANDARDIZE(AI153, AVERAGE($AI$4:$AI$260), STDEV($AI$4:$AI$260))</f>
        <v>0.39066812029735687</v>
      </c>
      <c r="AK153">
        <v>150</v>
      </c>
      <c r="AL153" s="9">
        <f>(AK153-0.5)/257</f>
        <v>0.58171206225680938</v>
      </c>
      <c r="AM153" s="5">
        <f>_xlfn.NORM.S.INV(AL153)</f>
        <v>0.2062752947478296</v>
      </c>
    </row>
    <row r="154" spans="1:39" x14ac:dyDescent="0.2">
      <c r="A154" s="3">
        <v>43998</v>
      </c>
      <c r="B154" s="2">
        <v>151</v>
      </c>
      <c r="C154" s="1">
        <v>87.710257999999996</v>
      </c>
      <c r="D154" s="29">
        <v>148.27162200000001</v>
      </c>
      <c r="H154" s="5">
        <f t="shared" si="26"/>
        <v>92.604926285385162</v>
      </c>
      <c r="I154" s="5">
        <f t="shared" si="27"/>
        <v>-4.8946682853851655</v>
      </c>
      <c r="L154" s="5">
        <v>4.6991389746115573</v>
      </c>
      <c r="M154" s="5">
        <f t="shared" si="28"/>
        <v>0.47715870264102433</v>
      </c>
      <c r="N154">
        <v>151</v>
      </c>
      <c r="O154" s="9">
        <f t="shared" si="29"/>
        <v>0.58560311284046696</v>
      </c>
      <c r="P154" s="5">
        <f t="shared" si="30"/>
        <v>0.21624885402522978</v>
      </c>
      <c r="AE154" s="5">
        <f t="shared" si="31"/>
        <v>156.90991565263252</v>
      </c>
      <c r="AF154" s="5">
        <f t="shared" si="32"/>
        <v>-8.6382936526325125</v>
      </c>
      <c r="AI154" s="5">
        <v>8.2910588698970002</v>
      </c>
      <c r="AJ154" s="5">
        <f>STANDARDIZE(AI154, AVERAGE($AI$4:$AI$260), STDEV($AI$4:$AI$260))</f>
        <v>0.41214475428480685</v>
      </c>
      <c r="AK154">
        <v>151</v>
      </c>
      <c r="AL154" s="9">
        <f>(AK154-0.5)/257</f>
        <v>0.58560311284046696</v>
      </c>
      <c r="AM154" s="5">
        <f>_xlfn.NORM.S.INV(AL154)</f>
        <v>0.21624885402522978</v>
      </c>
    </row>
    <row r="155" spans="1:39" x14ac:dyDescent="0.2">
      <c r="A155" s="3">
        <v>43999</v>
      </c>
      <c r="B155" s="2">
        <v>152</v>
      </c>
      <c r="C155" s="1">
        <v>87.588195999999996</v>
      </c>
      <c r="D155" s="29">
        <v>147.50595100000001</v>
      </c>
      <c r="H155" s="5">
        <f t="shared" si="26"/>
        <v>92.848639218154375</v>
      </c>
      <c r="I155" s="5">
        <f t="shared" si="27"/>
        <v>-5.2604432181543785</v>
      </c>
      <c r="L155" s="5">
        <v>4.8389400418423421</v>
      </c>
      <c r="M155" s="5">
        <f t="shared" si="28"/>
        <v>0.49136016157529439</v>
      </c>
      <c r="N155">
        <v>152</v>
      </c>
      <c r="O155" s="9">
        <f t="shared" si="29"/>
        <v>0.58949416342412453</v>
      </c>
      <c r="P155" s="5">
        <f t="shared" si="30"/>
        <v>0.22624397102438534</v>
      </c>
      <c r="AE155" s="5">
        <f t="shared" si="31"/>
        <v>156.87852639533799</v>
      </c>
      <c r="AF155" s="5">
        <f t="shared" si="32"/>
        <v>-9.3725753953379751</v>
      </c>
      <c r="AI155" s="5">
        <v>8.3704374189737791</v>
      </c>
      <c r="AJ155" s="5">
        <f>STANDARDIZE(AI155, AVERAGE($AI$4:$AI$260), STDEV($AI$4:$AI$260))</f>
        <v>0.41655544251206694</v>
      </c>
      <c r="AK155">
        <v>152</v>
      </c>
      <c r="AL155" s="9">
        <f>(AK155-0.5)/257</f>
        <v>0.58949416342412453</v>
      </c>
      <c r="AM155" s="5">
        <f>_xlfn.NORM.S.INV(AL155)</f>
        <v>0.22624397102438534</v>
      </c>
    </row>
    <row r="156" spans="1:39" x14ac:dyDescent="0.2">
      <c r="A156" s="3">
        <v>44000</v>
      </c>
      <c r="B156" s="2">
        <v>153</v>
      </c>
      <c r="C156" s="1">
        <v>87.623076999999995</v>
      </c>
      <c r="D156" s="29">
        <v>147.39656099999999</v>
      </c>
      <c r="H156" s="5">
        <f t="shared" si="26"/>
        <v>93.092352150923574</v>
      </c>
      <c r="I156" s="5">
        <f t="shared" si="27"/>
        <v>-5.4692751509235791</v>
      </c>
      <c r="L156" s="5">
        <v>4.8571268401499594</v>
      </c>
      <c r="M156" s="5">
        <f t="shared" si="28"/>
        <v>0.49320763723787364</v>
      </c>
      <c r="N156">
        <v>153</v>
      </c>
      <c r="O156" s="9">
        <f t="shared" si="29"/>
        <v>0.5933852140077821</v>
      </c>
      <c r="P156" s="5">
        <f t="shared" si="30"/>
        <v>0.23626174213633835</v>
      </c>
      <c r="AE156" s="5">
        <f t="shared" si="31"/>
        <v>156.84713713804342</v>
      </c>
      <c r="AF156" s="5">
        <f t="shared" si="32"/>
        <v>-9.4505761380434308</v>
      </c>
      <c r="AI156" s="5">
        <v>8.9704281271915249</v>
      </c>
      <c r="AJ156" s="5">
        <f>STANDARDIZE(AI156, AVERAGE($AI$4:$AI$260), STDEV($AI$4:$AI$260))</f>
        <v>0.44989407094481615</v>
      </c>
      <c r="AK156">
        <v>153</v>
      </c>
      <c r="AL156" s="9">
        <f>(AK156-0.5)/257</f>
        <v>0.5933852140077821</v>
      </c>
      <c r="AM156" s="5">
        <f>_xlfn.NORM.S.INV(AL156)</f>
        <v>0.23626174213633835</v>
      </c>
    </row>
    <row r="157" spans="1:39" x14ac:dyDescent="0.2">
      <c r="A157" s="3">
        <v>44001</v>
      </c>
      <c r="B157" s="2">
        <v>154</v>
      </c>
      <c r="C157" s="1">
        <v>87.122337000000002</v>
      </c>
      <c r="D157" s="29">
        <v>144.55264299999999</v>
      </c>
      <c r="H157" s="5">
        <f t="shared" si="26"/>
        <v>93.336065083692773</v>
      </c>
      <c r="I157" s="5">
        <f t="shared" si="27"/>
        <v>-6.2137280836927715</v>
      </c>
      <c r="L157" s="5">
        <v>4.9285328913860127</v>
      </c>
      <c r="M157" s="5">
        <f t="shared" si="28"/>
        <v>0.5004613022089226</v>
      </c>
      <c r="N157">
        <v>154</v>
      </c>
      <c r="O157" s="9">
        <f t="shared" si="29"/>
        <v>0.59727626459143968</v>
      </c>
      <c r="P157" s="5">
        <f t="shared" si="30"/>
        <v>0.24630328033093149</v>
      </c>
      <c r="AE157" s="5">
        <f t="shared" si="31"/>
        <v>156.81574788074886</v>
      </c>
      <c r="AF157" s="5">
        <f t="shared" si="32"/>
        <v>-12.26310488074887</v>
      </c>
      <c r="AI157" s="5">
        <v>9.1242716444591565</v>
      </c>
      <c r="AJ157" s="5">
        <f>STANDARDIZE(AI157, AVERAGE($AI$4:$AI$260), STDEV($AI$4:$AI$260))</f>
        <v>0.45844242309214878</v>
      </c>
      <c r="AK157">
        <v>154</v>
      </c>
      <c r="AL157" s="9">
        <f>(AK157-0.5)/257</f>
        <v>0.59727626459143968</v>
      </c>
      <c r="AM157" s="5">
        <f>_xlfn.NORM.S.INV(AL157)</f>
        <v>0.24630328033093149</v>
      </c>
    </row>
    <row r="158" spans="1:39" x14ac:dyDescent="0.2">
      <c r="A158" s="3">
        <v>44004</v>
      </c>
      <c r="B158" s="2">
        <v>155</v>
      </c>
      <c r="C158" s="1">
        <v>89.401786999999999</v>
      </c>
      <c r="D158" s="29">
        <v>144.12506099999999</v>
      </c>
      <c r="H158" s="5">
        <f t="shared" si="26"/>
        <v>93.579778016461987</v>
      </c>
      <c r="I158" s="5">
        <f t="shared" si="27"/>
        <v>-4.1779910164619878</v>
      </c>
      <c r="L158" s="5">
        <v>4.9708586896936282</v>
      </c>
      <c r="M158" s="5">
        <f t="shared" si="28"/>
        <v>0.50476089804486501</v>
      </c>
      <c r="N158">
        <v>155</v>
      </c>
      <c r="O158" s="9">
        <f t="shared" si="29"/>
        <v>0.60116731517509725</v>
      </c>
      <c r="P158" s="5">
        <f t="shared" si="30"/>
        <v>0.25636971611861781</v>
      </c>
      <c r="AE158" s="5">
        <f t="shared" si="31"/>
        <v>156.7843586234543</v>
      </c>
      <c r="AF158" s="5">
        <f t="shared" si="32"/>
        <v>-12.659297623454307</v>
      </c>
      <c r="AI158" s="5">
        <v>9.1581569548007167</v>
      </c>
      <c r="AJ158" s="5">
        <f>STANDARDIZE(AI158, AVERAGE($AI$4:$AI$260), STDEV($AI$4:$AI$260))</f>
        <v>0.46032526853514133</v>
      </c>
      <c r="AK158">
        <v>155</v>
      </c>
      <c r="AL158" s="9">
        <f>(AK158-0.5)/257</f>
        <v>0.60116731517509725</v>
      </c>
      <c r="AM158" s="5">
        <f>_xlfn.NORM.S.INV(AL158)</f>
        <v>0.25636971611861781</v>
      </c>
    </row>
    <row r="159" spans="1:39" x14ac:dyDescent="0.2">
      <c r="A159" s="3">
        <v>44005</v>
      </c>
      <c r="B159" s="2">
        <v>156</v>
      </c>
      <c r="C159" s="1">
        <v>91.310051000000001</v>
      </c>
      <c r="D159" s="29">
        <v>144.04551699999999</v>
      </c>
      <c r="H159" s="5">
        <f t="shared" si="26"/>
        <v>93.8234909492312</v>
      </c>
      <c r="I159" s="5">
        <f t="shared" si="27"/>
        <v>-2.5134399492311985</v>
      </c>
      <c r="L159" s="5">
        <v>5.0841341763039338</v>
      </c>
      <c r="M159" s="5">
        <f t="shared" si="28"/>
        <v>0.51626779998217354</v>
      </c>
      <c r="N159">
        <v>156</v>
      </c>
      <c r="O159" s="9">
        <f t="shared" si="29"/>
        <v>0.60505836575875482</v>
      </c>
      <c r="P159" s="5">
        <f t="shared" si="30"/>
        <v>0.2664621985473109</v>
      </c>
      <c r="AE159" s="5">
        <f t="shared" si="31"/>
        <v>156.75296936615976</v>
      </c>
      <c r="AF159" s="5">
        <f t="shared" si="32"/>
        <v>-12.707452366159771</v>
      </c>
      <c r="AI159" s="5">
        <v>9.1806652704517262</v>
      </c>
      <c r="AJ159" s="5">
        <f>STANDARDIZE(AI159, AVERAGE($AI$4:$AI$260), STDEV($AI$4:$AI$260))</f>
        <v>0.46157594852377826</v>
      </c>
      <c r="AK159">
        <v>156</v>
      </c>
      <c r="AL159" s="9">
        <f>(AK159-0.5)/257</f>
        <v>0.60505836575875482</v>
      </c>
      <c r="AM159" s="5">
        <f>_xlfn.NORM.S.INV(AL159)</f>
        <v>0.2664621985473109</v>
      </c>
    </row>
    <row r="160" spans="1:39" x14ac:dyDescent="0.2">
      <c r="A160" s="3">
        <v>44006</v>
      </c>
      <c r="B160" s="2">
        <v>157</v>
      </c>
      <c r="C160" s="1">
        <v>89.698241999999993</v>
      </c>
      <c r="D160" s="29">
        <v>137.57212799999999</v>
      </c>
      <c r="H160" s="5">
        <f t="shared" si="26"/>
        <v>94.067203882000399</v>
      </c>
      <c r="I160" s="5">
        <f t="shared" si="27"/>
        <v>-4.3689618820004057</v>
      </c>
      <c r="L160" s="5">
        <v>5.1582151090731401</v>
      </c>
      <c r="M160" s="5">
        <f t="shared" si="28"/>
        <v>0.52379318834560828</v>
      </c>
      <c r="N160">
        <v>157</v>
      </c>
      <c r="O160" s="9">
        <f t="shared" si="29"/>
        <v>0.6089494163424124</v>
      </c>
      <c r="P160" s="5">
        <f t="shared" si="30"/>
        <v>0.2765818962367188</v>
      </c>
      <c r="AE160" s="5">
        <f t="shared" si="31"/>
        <v>156.7215801088652</v>
      </c>
      <c r="AF160" s="5">
        <f t="shared" si="32"/>
        <v>-19.149452108865205</v>
      </c>
      <c r="AI160" s="5">
        <v>9.2434437850408244</v>
      </c>
      <c r="AJ160" s="5">
        <f>STANDARDIZE(AI160, AVERAGE($AI$4:$AI$260), STDEV($AI$4:$AI$260))</f>
        <v>0.46506425183044597</v>
      </c>
      <c r="AK160">
        <v>157</v>
      </c>
      <c r="AL160" s="9">
        <f>(AK160-0.5)/257</f>
        <v>0.6089494163424124</v>
      </c>
      <c r="AM160" s="5">
        <f>_xlfn.NORM.S.INV(AL160)</f>
        <v>0.2765818962367188</v>
      </c>
    </row>
    <row r="161" spans="1:39" x14ac:dyDescent="0.2">
      <c r="A161" s="3">
        <v>44007</v>
      </c>
      <c r="B161" s="2">
        <v>158</v>
      </c>
      <c r="C161" s="1">
        <v>90.889037999999999</v>
      </c>
      <c r="D161" s="29">
        <v>141.65901199999999</v>
      </c>
      <c r="H161" s="5">
        <f t="shared" si="26"/>
        <v>94.310916814769598</v>
      </c>
      <c r="I161" s="5">
        <f t="shared" si="27"/>
        <v>-3.4218788147695989</v>
      </c>
      <c r="L161" s="5">
        <v>5.2391606384575837</v>
      </c>
      <c r="M161" s="5">
        <f t="shared" si="28"/>
        <v>0.53201590534081011</v>
      </c>
      <c r="N161">
        <v>158</v>
      </c>
      <c r="O161" s="9">
        <f t="shared" si="29"/>
        <v>0.61284046692607008</v>
      </c>
      <c r="P161" s="5">
        <f t="shared" si="30"/>
        <v>0.28672999845275632</v>
      </c>
      <c r="AE161" s="5">
        <f t="shared" si="31"/>
        <v>156.69019085157063</v>
      </c>
      <c r="AF161" s="5">
        <f t="shared" si="32"/>
        <v>-15.031178851570644</v>
      </c>
      <c r="AI161" s="5">
        <v>9.7872323844860887</v>
      </c>
      <c r="AJ161" s="5">
        <f>STANDARDIZE(AI161, AVERAGE($AI$4:$AI$260), STDEV($AI$4:$AI$260))</f>
        <v>0.49527999653209792</v>
      </c>
      <c r="AK161">
        <v>158</v>
      </c>
      <c r="AL161" s="9">
        <f>(AK161-0.5)/257</f>
        <v>0.61284046692607008</v>
      </c>
      <c r="AM161" s="5">
        <f>_xlfn.NORM.S.INV(AL161)</f>
        <v>0.28672999845275632</v>
      </c>
    </row>
    <row r="162" spans="1:39" x14ac:dyDescent="0.2">
      <c r="A162" s="3">
        <v>44008</v>
      </c>
      <c r="B162" s="2">
        <v>159</v>
      </c>
      <c r="C162" s="1">
        <v>88.096405000000004</v>
      </c>
      <c r="D162" s="29">
        <v>137.432907</v>
      </c>
      <c r="H162" s="5">
        <f t="shared" si="26"/>
        <v>94.554629747538797</v>
      </c>
      <c r="I162" s="5">
        <f t="shared" si="27"/>
        <v>-6.4582247475387931</v>
      </c>
      <c r="L162" s="5">
        <v>5.2507714964631589</v>
      </c>
      <c r="M162" s="5">
        <f t="shared" si="28"/>
        <v>0.53319537504318093</v>
      </c>
      <c r="N162">
        <v>159</v>
      </c>
      <c r="O162" s="9">
        <f t="shared" si="29"/>
        <v>0.61673151750972766</v>
      </c>
      <c r="P162" s="5">
        <f t="shared" si="30"/>
        <v>0.29690771622479006</v>
      </c>
      <c r="AE162" s="5">
        <f t="shared" si="31"/>
        <v>156.65880159427607</v>
      </c>
      <c r="AF162" s="5">
        <f t="shared" si="32"/>
        <v>-19.22589459427607</v>
      </c>
      <c r="AI162" s="5">
        <v>9.8116708221594422</v>
      </c>
      <c r="AJ162" s="5">
        <f>STANDARDIZE(AI162, AVERAGE($AI$4:$AI$260), STDEV($AI$4:$AI$260))</f>
        <v>0.49663792421649322</v>
      </c>
      <c r="AK162">
        <v>159</v>
      </c>
      <c r="AL162" s="9">
        <f>(AK162-0.5)/257</f>
        <v>0.61673151750972766</v>
      </c>
      <c r="AM162" s="5">
        <f>_xlfn.NORM.S.INV(AL162)</f>
        <v>0.29690771622479006</v>
      </c>
    </row>
    <row r="163" spans="1:39" x14ac:dyDescent="0.2">
      <c r="A163" s="3">
        <v>44011</v>
      </c>
      <c r="B163" s="2">
        <v>160</v>
      </c>
      <c r="C163" s="1">
        <v>90.126732000000004</v>
      </c>
      <c r="D163" s="29">
        <v>142.434631</v>
      </c>
      <c r="H163" s="5">
        <f t="shared" si="26"/>
        <v>94.798342680308011</v>
      </c>
      <c r="I163" s="5">
        <f t="shared" si="27"/>
        <v>-4.6716106803080066</v>
      </c>
      <c r="L163" s="5">
        <v>5.4823458660002586</v>
      </c>
      <c r="M163" s="5">
        <f t="shared" si="28"/>
        <v>0.55671947227901675</v>
      </c>
      <c r="N163">
        <v>160</v>
      </c>
      <c r="O163" s="9">
        <f t="shared" si="29"/>
        <v>0.62062256809338523</v>
      </c>
      <c r="P163" s="5">
        <f t="shared" si="30"/>
        <v>0.30711628350865416</v>
      </c>
      <c r="AE163" s="5">
        <f t="shared" si="31"/>
        <v>156.62741233698154</v>
      </c>
      <c r="AF163" s="5">
        <f t="shared" si="32"/>
        <v>-14.19278133698154</v>
      </c>
      <c r="AI163" s="5">
        <v>9.8914951298700657</v>
      </c>
      <c r="AJ163" s="5">
        <f>STANDARDIZE(AI163, AVERAGE($AI$4:$AI$260), STDEV($AI$4:$AI$260))</f>
        <v>0.50107338112976951</v>
      </c>
      <c r="AK163">
        <v>160</v>
      </c>
      <c r="AL163" s="9">
        <f>(AK163-0.5)/257</f>
        <v>0.62062256809338523</v>
      </c>
      <c r="AM163" s="5">
        <f>_xlfn.NORM.S.INV(AL163)</f>
        <v>0.30711628350865416</v>
      </c>
    </row>
    <row r="164" spans="1:39" x14ac:dyDescent="0.2">
      <c r="A164" s="3">
        <v>44012</v>
      </c>
      <c r="B164" s="2">
        <v>161</v>
      </c>
      <c r="C164" s="1">
        <v>90.879065999999995</v>
      </c>
      <c r="D164" s="29">
        <v>143.77702300000001</v>
      </c>
      <c r="H164" s="5">
        <f t="shared" si="26"/>
        <v>95.042055613077224</v>
      </c>
      <c r="I164" s="5">
        <f t="shared" si="27"/>
        <v>-4.1629896130772295</v>
      </c>
      <c r="L164" s="5">
        <v>5.5837255796887035</v>
      </c>
      <c r="M164" s="5">
        <f t="shared" si="28"/>
        <v>0.56701796190597908</v>
      </c>
      <c r="N164">
        <v>161</v>
      </c>
      <c r="O164" s="9">
        <f t="shared" si="29"/>
        <v>0.6245136186770428</v>
      </c>
      <c r="P164" s="5">
        <f t="shared" si="30"/>
        <v>0.3173569583985546</v>
      </c>
      <c r="AE164" s="5">
        <f t="shared" si="31"/>
        <v>156.59602307968697</v>
      </c>
      <c r="AF164" s="5">
        <f t="shared" si="32"/>
        <v>-12.819000079686958</v>
      </c>
      <c r="AI164" s="5">
        <v>9.9108501563697473</v>
      </c>
      <c r="AJ164" s="5">
        <f>STANDARDIZE(AI164, AVERAGE($AI$4:$AI$260), STDEV($AI$4:$AI$260))</f>
        <v>0.50214884784607183</v>
      </c>
      <c r="AK164">
        <v>161</v>
      </c>
      <c r="AL164" s="9">
        <f>(AK164-0.5)/257</f>
        <v>0.6245136186770428</v>
      </c>
      <c r="AM164" s="5">
        <f>_xlfn.NORM.S.INV(AL164)</f>
        <v>0.3173569583985546</v>
      </c>
    </row>
    <row r="165" spans="1:39" x14ac:dyDescent="0.2">
      <c r="A165" s="3">
        <v>44013</v>
      </c>
      <c r="B165" s="2">
        <v>162</v>
      </c>
      <c r="C165" s="1">
        <v>90.707176000000004</v>
      </c>
      <c r="D165" s="29">
        <v>143.29972799999999</v>
      </c>
      <c r="H165" s="5">
        <f t="shared" si="26"/>
        <v>95.285768545846423</v>
      </c>
      <c r="I165" s="5">
        <f t="shared" si="27"/>
        <v>-4.5785925458464192</v>
      </c>
      <c r="L165" s="5">
        <v>5.7054637569244306</v>
      </c>
      <c r="M165" s="5">
        <f t="shared" si="28"/>
        <v>0.5793845321975496</v>
      </c>
      <c r="N165">
        <v>162</v>
      </c>
      <c r="O165" s="9">
        <f t="shared" si="29"/>
        <v>0.62840466926070038</v>
      </c>
      <c r="P165" s="5">
        <f t="shared" si="30"/>
        <v>0.3276310243911994</v>
      </c>
      <c r="AE165" s="5">
        <f t="shared" si="31"/>
        <v>156.56463382239241</v>
      </c>
      <c r="AF165" s="5">
        <f t="shared" si="32"/>
        <v>-13.264905822392421</v>
      </c>
      <c r="AI165" s="5">
        <v>9.9695452120952837</v>
      </c>
      <c r="AJ165" s="5">
        <f>STANDARDIZE(AI165, AVERAGE($AI$4:$AI$260), STDEV($AI$4:$AI$260))</f>
        <v>0.50541025277596796</v>
      </c>
      <c r="AK165">
        <v>162</v>
      </c>
      <c r="AL165" s="9">
        <f>(AK165-0.5)/257</f>
        <v>0.62840466926070038</v>
      </c>
      <c r="AM165" s="5">
        <f>_xlfn.NORM.S.INV(AL165)</f>
        <v>0.3276310243911994</v>
      </c>
    </row>
    <row r="166" spans="1:39" x14ac:dyDescent="0.2">
      <c r="A166" s="3">
        <v>44014</v>
      </c>
      <c r="B166" s="2">
        <v>163</v>
      </c>
      <c r="C166" s="1">
        <v>90.707176000000004</v>
      </c>
      <c r="D166" s="29">
        <v>144.20462000000001</v>
      </c>
      <c r="H166" s="5">
        <f t="shared" si="26"/>
        <v>95.529481478615622</v>
      </c>
      <c r="I166" s="5">
        <f t="shared" si="27"/>
        <v>-4.8223054786156183</v>
      </c>
      <c r="L166" s="5">
        <v>5.74761024353473</v>
      </c>
      <c r="M166" s="5">
        <f t="shared" si="28"/>
        <v>0.58366591295290426</v>
      </c>
      <c r="N166">
        <v>163</v>
      </c>
      <c r="O166" s="9">
        <f t="shared" si="29"/>
        <v>0.63229571984435795</v>
      </c>
      <c r="P166" s="5">
        <f t="shared" si="30"/>
        <v>0.33793979170571276</v>
      </c>
      <c r="AE166" s="5">
        <f t="shared" si="31"/>
        <v>156.53324456509785</v>
      </c>
      <c r="AF166" s="5">
        <f t="shared" si="32"/>
        <v>-12.32862456509784</v>
      </c>
      <c r="AI166" s="5">
        <v>9.9901098725754878</v>
      </c>
      <c r="AJ166" s="5">
        <f>STANDARDIZE(AI166, AVERAGE($AI$4:$AI$260), STDEV($AI$4:$AI$260))</f>
        <v>0.50655293309618776</v>
      </c>
      <c r="AK166">
        <v>163</v>
      </c>
      <c r="AL166" s="9">
        <f>(AK166-0.5)/257</f>
        <v>0.63229571984435795</v>
      </c>
      <c r="AM166" s="5">
        <f>_xlfn.NORM.S.INV(AL166)</f>
        <v>0.33793979170571276</v>
      </c>
    </row>
    <row r="167" spans="1:39" x14ac:dyDescent="0.2">
      <c r="A167" s="3">
        <v>44018</v>
      </c>
      <c r="B167" s="2">
        <v>164</v>
      </c>
      <c r="C167" s="1">
        <v>93.133613999999994</v>
      </c>
      <c r="D167" s="29">
        <v>146.39224200000001</v>
      </c>
      <c r="H167" s="5">
        <f t="shared" si="26"/>
        <v>95.773194411384836</v>
      </c>
      <c r="I167" s="5">
        <f t="shared" si="27"/>
        <v>-2.6395804113848413</v>
      </c>
      <c r="L167" s="5">
        <v>5.8726113023036035</v>
      </c>
      <c r="M167" s="5">
        <f t="shared" si="28"/>
        <v>0.59636393763905293</v>
      </c>
      <c r="N167">
        <v>164</v>
      </c>
      <c r="O167" s="9">
        <f t="shared" si="29"/>
        <v>0.63618677042801552</v>
      </c>
      <c r="P167" s="5">
        <f t="shared" si="30"/>
        <v>0.34828459866313549</v>
      </c>
      <c r="AE167" s="5">
        <f t="shared" si="31"/>
        <v>156.50185530780331</v>
      </c>
      <c r="AF167" s="5">
        <f t="shared" si="32"/>
        <v>-10.109613307803301</v>
      </c>
      <c r="AI167" s="5">
        <v>9.9974476126024285</v>
      </c>
      <c r="AJ167" s="5">
        <f>STANDARDIZE(AI167, AVERAGE($AI$4:$AI$260), STDEV($AI$4:$AI$260))</f>
        <v>0.50696065639080501</v>
      </c>
      <c r="AK167">
        <v>164</v>
      </c>
      <c r="AL167" s="9">
        <f>(AK167-0.5)/257</f>
        <v>0.63618677042801552</v>
      </c>
      <c r="AM167" s="5">
        <f>_xlfn.NORM.S.INV(AL167)</f>
        <v>0.34828459866313549</v>
      </c>
    </row>
    <row r="168" spans="1:39" x14ac:dyDescent="0.2">
      <c r="A168" s="3">
        <v>44019</v>
      </c>
      <c r="B168" s="2">
        <v>165</v>
      </c>
      <c r="C168" s="1">
        <v>92.844634999999997</v>
      </c>
      <c r="D168" s="29">
        <v>144.15489199999999</v>
      </c>
      <c r="H168" s="5">
        <f t="shared" si="26"/>
        <v>96.016907344154049</v>
      </c>
      <c r="I168" s="5">
        <f t="shared" si="27"/>
        <v>-3.1722723441540523</v>
      </c>
      <c r="L168" s="5">
        <v>5.8745989073807507</v>
      </c>
      <c r="M168" s="5">
        <f t="shared" si="28"/>
        <v>0.59656584519555289</v>
      </c>
      <c r="N168">
        <v>165</v>
      </c>
      <c r="O168" s="9">
        <f t="shared" si="29"/>
        <v>0.6400778210116731</v>
      </c>
      <c r="P168" s="5">
        <f t="shared" si="30"/>
        <v>0.35866681312958681</v>
      </c>
      <c r="AE168" s="5">
        <f t="shared" si="31"/>
        <v>156.47046605050875</v>
      </c>
      <c r="AF168" s="5">
        <f t="shared" si="32"/>
        <v>-12.315574050508758</v>
      </c>
      <c r="AI168" s="5">
        <v>10.022890387164637</v>
      </c>
      <c r="AJ168" s="5">
        <f>STANDARDIZE(AI168, AVERAGE($AI$4:$AI$260), STDEV($AI$4:$AI$260))</f>
        <v>0.50837439029669718</v>
      </c>
      <c r="AK168">
        <v>165</v>
      </c>
      <c r="AL168" s="9">
        <f>(AK168-0.5)/257</f>
        <v>0.6400778210116731</v>
      </c>
      <c r="AM168" s="5">
        <f>_xlfn.NORM.S.INV(AL168)</f>
        <v>0.35866681312958681</v>
      </c>
    </row>
    <row r="169" spans="1:39" x14ac:dyDescent="0.2">
      <c r="A169" s="3">
        <v>44020</v>
      </c>
      <c r="B169" s="2">
        <v>166</v>
      </c>
      <c r="C169" s="1">
        <v>95.006996000000001</v>
      </c>
      <c r="D169" s="29">
        <v>144.77140800000001</v>
      </c>
      <c r="H169" s="5">
        <f t="shared" si="26"/>
        <v>96.260620276923248</v>
      </c>
      <c r="I169" s="5">
        <f t="shared" si="27"/>
        <v>-1.2536242769232473</v>
      </c>
      <c r="L169" s="5">
        <v>5.8854176140009145</v>
      </c>
      <c r="M169" s="5">
        <f t="shared" si="28"/>
        <v>0.5976648455167346</v>
      </c>
      <c r="N169">
        <v>166</v>
      </c>
      <c r="O169" s="9">
        <f t="shared" si="29"/>
        <v>0.64396887159533078</v>
      </c>
      <c r="P169" s="5">
        <f t="shared" si="30"/>
        <v>0.36908783402744733</v>
      </c>
      <c r="AE169" s="5">
        <f t="shared" si="31"/>
        <v>156.43907679321418</v>
      </c>
      <c r="AF169" s="5">
        <f t="shared" si="32"/>
        <v>-11.667668793214176</v>
      </c>
      <c r="AI169" s="5">
        <v>10.204420161679224</v>
      </c>
      <c r="AJ169" s="5">
        <f>STANDARDIZE(AI169, AVERAGE($AI$4:$AI$260), STDEV($AI$4:$AI$260))</f>
        <v>0.51846113600647603</v>
      </c>
      <c r="AK169">
        <v>166</v>
      </c>
      <c r="AL169" s="9">
        <f>(AK169-0.5)/257</f>
        <v>0.64396887159533078</v>
      </c>
      <c r="AM169" s="5">
        <f>_xlfn.NORM.S.INV(AL169)</f>
        <v>0.36908783402744733</v>
      </c>
    </row>
    <row r="170" spans="1:39" x14ac:dyDescent="0.2">
      <c r="A170" s="3">
        <v>44021</v>
      </c>
      <c r="B170" s="2">
        <v>167</v>
      </c>
      <c r="C170" s="1">
        <v>95.415558000000004</v>
      </c>
      <c r="D170" s="29">
        <v>140.57513399999999</v>
      </c>
      <c r="H170" s="5">
        <f t="shared" si="26"/>
        <v>96.504333209692447</v>
      </c>
      <c r="I170" s="5">
        <f t="shared" si="27"/>
        <v>-1.088775209692443</v>
      </c>
      <c r="L170" s="5">
        <v>5.9433944621509482</v>
      </c>
      <c r="M170" s="5">
        <f t="shared" si="28"/>
        <v>0.60355432722420899</v>
      </c>
      <c r="N170">
        <v>167</v>
      </c>
      <c r="O170" s="9">
        <f t="shared" si="29"/>
        <v>0.64785992217898836</v>
      </c>
      <c r="P170" s="5">
        <f t="shared" si="30"/>
        <v>0.37954909291924266</v>
      </c>
      <c r="AE170" s="5">
        <f t="shared" si="31"/>
        <v>156.40768753591962</v>
      </c>
      <c r="AF170" s="5">
        <f t="shared" si="32"/>
        <v>-15.832553535919629</v>
      </c>
      <c r="AI170" s="5">
        <v>10.303717983978942</v>
      </c>
      <c r="AJ170" s="5">
        <f>STANDARDIZE(AI170, AVERAGE($AI$4:$AI$260), STDEV($AI$4:$AI$260))</f>
        <v>0.52397864345532474</v>
      </c>
      <c r="AK170">
        <v>167</v>
      </c>
      <c r="AL170" s="9">
        <f>(AK170-0.5)/257</f>
        <v>0.64785992217898836</v>
      </c>
      <c r="AM170" s="5">
        <f>_xlfn.NORM.S.INV(AL170)</f>
        <v>0.37954909291924266</v>
      </c>
    </row>
    <row r="171" spans="1:39" x14ac:dyDescent="0.2">
      <c r="A171" s="3">
        <v>44022</v>
      </c>
      <c r="B171" s="2">
        <v>168</v>
      </c>
      <c r="C171" s="1">
        <v>95.582465999999997</v>
      </c>
      <c r="D171" s="29">
        <v>141.64906300000001</v>
      </c>
      <c r="H171" s="5">
        <f t="shared" si="26"/>
        <v>96.748046142461646</v>
      </c>
      <c r="I171" s="5">
        <f t="shared" si="27"/>
        <v>-1.1655801424616499</v>
      </c>
      <c r="L171" s="5">
        <v>5.9700165124579101</v>
      </c>
      <c r="M171" s="5">
        <f t="shared" si="28"/>
        <v>0.60625868393384896</v>
      </c>
      <c r="N171">
        <v>168</v>
      </c>
      <c r="O171" s="9">
        <f t="shared" si="29"/>
        <v>0.65175097276264593</v>
      </c>
      <c r="P171" s="5">
        <f t="shared" si="30"/>
        <v>0.39005205566925522</v>
      </c>
      <c r="AE171" s="5">
        <f t="shared" si="31"/>
        <v>156.37629827862509</v>
      </c>
      <c r="AF171" s="5">
        <f t="shared" si="32"/>
        <v>-14.727235278625074</v>
      </c>
      <c r="AI171" s="5">
        <v>10.321278899075224</v>
      </c>
      <c r="AJ171" s="5">
        <f>STANDARDIZE(AI171, AVERAGE($AI$4:$AI$260), STDEV($AI$4:$AI$260))</f>
        <v>0.52495441993871916</v>
      </c>
      <c r="AK171">
        <v>168</v>
      </c>
      <c r="AL171" s="9">
        <f>(AK171-0.5)/257</f>
        <v>0.65175097276264593</v>
      </c>
      <c r="AM171" s="5">
        <f>_xlfn.NORM.S.INV(AL171)</f>
        <v>0.39005205566925522</v>
      </c>
    </row>
    <row r="172" spans="1:39" x14ac:dyDescent="0.2">
      <c r="A172" s="3">
        <v>44025</v>
      </c>
      <c r="B172" s="2">
        <v>169</v>
      </c>
      <c r="C172" s="1">
        <v>95.141525000000001</v>
      </c>
      <c r="D172" s="29">
        <v>142.68322800000001</v>
      </c>
      <c r="H172" s="5">
        <f t="shared" si="26"/>
        <v>96.99175907523086</v>
      </c>
      <c r="I172" s="5">
        <f t="shared" si="27"/>
        <v>-1.8502340752308584</v>
      </c>
      <c r="L172" s="5">
        <v>6.0022734367652006</v>
      </c>
      <c r="M172" s="5">
        <f t="shared" si="28"/>
        <v>0.60953544994837172</v>
      </c>
      <c r="N172">
        <v>169</v>
      </c>
      <c r="O172" s="9">
        <f t="shared" si="29"/>
        <v>0.6556420233463035</v>
      </c>
      <c r="P172" s="5">
        <f t="shared" si="30"/>
        <v>0.40059822418825786</v>
      </c>
      <c r="AE172" s="5">
        <f t="shared" si="31"/>
        <v>156.34490902133052</v>
      </c>
      <c r="AF172" s="5">
        <f t="shared" si="32"/>
        <v>-13.661681021330509</v>
      </c>
      <c r="AI172" s="5">
        <v>10.393026132500978</v>
      </c>
      <c r="AJ172" s="5">
        <f>STANDARDIZE(AI172, AVERAGE($AI$4:$AI$260), STDEV($AI$4:$AI$260))</f>
        <v>0.52894107227099307</v>
      </c>
      <c r="AK172">
        <v>169</v>
      </c>
      <c r="AL172" s="9">
        <f>(AK172-0.5)/257</f>
        <v>0.6556420233463035</v>
      </c>
      <c r="AM172" s="5">
        <f>_xlfn.NORM.S.INV(AL172)</f>
        <v>0.40059822418825786</v>
      </c>
    </row>
    <row r="173" spans="1:39" x14ac:dyDescent="0.2">
      <c r="A173" s="3">
        <v>44026</v>
      </c>
      <c r="B173" s="2">
        <v>170</v>
      </c>
      <c r="C173" s="1">
        <v>96.715964999999997</v>
      </c>
      <c r="D173" s="29">
        <v>147.267303</v>
      </c>
      <c r="H173" s="5">
        <f t="shared" si="26"/>
        <v>97.235472008000073</v>
      </c>
      <c r="I173" s="5">
        <f t="shared" si="27"/>
        <v>-0.5195070080000761</v>
      </c>
      <c r="L173" s="5">
        <v>6.066837748462504</v>
      </c>
      <c r="M173" s="5">
        <f t="shared" si="28"/>
        <v>0.6160941081857586</v>
      </c>
      <c r="N173">
        <v>170</v>
      </c>
      <c r="O173" s="9">
        <f t="shared" si="29"/>
        <v>0.65953307392996108</v>
      </c>
      <c r="P173" s="5">
        <f t="shared" si="30"/>
        <v>0.41118913826718539</v>
      </c>
      <c r="AE173" s="5">
        <f t="shared" si="31"/>
        <v>156.31351976403596</v>
      </c>
      <c r="AF173" s="5">
        <f t="shared" si="32"/>
        <v>-9.046216764035961</v>
      </c>
      <c r="AI173" s="5">
        <v>10.672069790350292</v>
      </c>
      <c r="AJ173" s="5">
        <f>STANDARDIZE(AI173, AVERAGE($AI$4:$AI$260), STDEV($AI$4:$AI$260))</f>
        <v>0.54444620043070668</v>
      </c>
      <c r="AK173">
        <v>170</v>
      </c>
      <c r="AL173" s="9">
        <f>(AK173-0.5)/257</f>
        <v>0.65953307392996108</v>
      </c>
      <c r="AM173" s="5">
        <f>_xlfn.NORM.S.INV(AL173)</f>
        <v>0.41118913826718539</v>
      </c>
    </row>
    <row r="174" spans="1:39" x14ac:dyDescent="0.2">
      <c r="A174" s="3">
        <v>44027</v>
      </c>
      <c r="B174" s="2">
        <v>171</v>
      </c>
      <c r="C174" s="1">
        <v>97.381111000000004</v>
      </c>
      <c r="D174" s="29">
        <v>151.07576</v>
      </c>
      <c r="H174" s="5">
        <f t="shared" si="26"/>
        <v>97.479184940769272</v>
      </c>
      <c r="I174" s="5">
        <f t="shared" si="27"/>
        <v>-9.807394076926812E-2</v>
      </c>
      <c r="L174" s="5">
        <v>6.067385268920475</v>
      </c>
      <c r="M174" s="5">
        <f t="shared" si="28"/>
        <v>0.61614972714098948</v>
      </c>
      <c r="N174">
        <v>171</v>
      </c>
      <c r="O174" s="9">
        <f t="shared" si="29"/>
        <v>0.66342412451361865</v>
      </c>
      <c r="P174" s="5">
        <f t="shared" si="30"/>
        <v>0.421826377505997</v>
      </c>
      <c r="AE174" s="5">
        <f t="shared" si="31"/>
        <v>156.2821305067414</v>
      </c>
      <c r="AF174" s="5">
        <f t="shared" si="32"/>
        <v>-5.2063705067413935</v>
      </c>
      <c r="AI174" s="5">
        <v>10.680941469389836</v>
      </c>
      <c r="AJ174" s="5">
        <f>STANDARDIZE(AI174, AVERAGE($AI$4:$AI$260), STDEV($AI$4:$AI$260))</f>
        <v>0.54493915741657817</v>
      </c>
      <c r="AK174">
        <v>171</v>
      </c>
      <c r="AL174" s="9">
        <f>(AK174-0.5)/257</f>
        <v>0.66342412451361865</v>
      </c>
      <c r="AM174" s="5">
        <f>_xlfn.NORM.S.INV(AL174)</f>
        <v>0.421826377505997</v>
      </c>
    </row>
    <row r="175" spans="1:39" x14ac:dyDescent="0.2">
      <c r="A175" s="3">
        <v>44028</v>
      </c>
      <c r="B175" s="2">
        <v>172</v>
      </c>
      <c r="C175" s="1">
        <v>96.182845999999998</v>
      </c>
      <c r="D175" s="29">
        <v>152.21929900000001</v>
      </c>
      <c r="H175" s="5">
        <f t="shared" si="26"/>
        <v>97.722897873538471</v>
      </c>
      <c r="I175" s="5">
        <f t="shared" si="27"/>
        <v>-1.5400518735384736</v>
      </c>
      <c r="L175" s="5">
        <v>6.1448964452271184</v>
      </c>
      <c r="M175" s="5">
        <f t="shared" si="28"/>
        <v>0.62402357108989581</v>
      </c>
      <c r="N175">
        <v>172</v>
      </c>
      <c r="O175" s="9">
        <f t="shared" si="29"/>
        <v>0.66731517509727623</v>
      </c>
      <c r="P175" s="5">
        <f t="shared" si="30"/>
        <v>0.43251156334448115</v>
      </c>
      <c r="AE175" s="5">
        <f t="shared" si="31"/>
        <v>156.25074124944686</v>
      </c>
      <c r="AF175" s="5">
        <f t="shared" si="32"/>
        <v>-4.0314422494468545</v>
      </c>
      <c r="AI175" s="5">
        <v>10.688266700137092</v>
      </c>
      <c r="AJ175" s="5">
        <f>STANDARDIZE(AI175, AVERAGE($AI$4:$AI$260), STDEV($AI$4:$AI$260))</f>
        <v>0.54534618563005233</v>
      </c>
      <c r="AK175">
        <v>172</v>
      </c>
      <c r="AL175" s="9">
        <f>(AK175-0.5)/257</f>
        <v>0.66731517509727623</v>
      </c>
      <c r="AM175" s="5">
        <f>_xlfn.NORM.S.INV(AL175)</f>
        <v>0.43251156334448115</v>
      </c>
    </row>
    <row r="176" spans="1:39" x14ac:dyDescent="0.2">
      <c r="A176" s="3">
        <v>44029</v>
      </c>
      <c r="B176" s="2">
        <v>173</v>
      </c>
      <c r="C176" s="1">
        <v>95.988533000000004</v>
      </c>
      <c r="D176" s="29">
        <v>154.12851000000001</v>
      </c>
      <c r="H176" s="5">
        <f t="shared" si="26"/>
        <v>97.966610806307685</v>
      </c>
      <c r="I176" s="5">
        <f t="shared" si="27"/>
        <v>-1.9780778063076809</v>
      </c>
      <c r="L176" s="5">
        <v>6.1728652350728197</v>
      </c>
      <c r="M176" s="5">
        <f t="shared" si="28"/>
        <v>0.6268647340960356</v>
      </c>
      <c r="N176">
        <v>173</v>
      </c>
      <c r="O176" s="9">
        <f t="shared" si="29"/>
        <v>0.6712062256809338</v>
      </c>
      <c r="P176" s="5">
        <f t="shared" si="30"/>
        <v>0.44324636120227995</v>
      </c>
      <c r="AE176" s="5">
        <f t="shared" si="31"/>
        <v>156.2193519921523</v>
      </c>
      <c r="AF176" s="5">
        <f t="shared" si="32"/>
        <v>-2.0908419921522921</v>
      </c>
      <c r="AI176" s="5">
        <v>10.692050527746261</v>
      </c>
      <c r="AJ176" s="5">
        <f>STANDARDIZE(AI176, AVERAGE($AI$4:$AI$260), STDEV($AI$4:$AI$260))</f>
        <v>0.54555643492389616</v>
      </c>
      <c r="AK176">
        <v>173</v>
      </c>
      <c r="AL176" s="9">
        <f>(AK176-0.5)/257</f>
        <v>0.6712062256809338</v>
      </c>
      <c r="AM176" s="5">
        <f>_xlfn.NORM.S.INV(AL176)</f>
        <v>0.44324636120227995</v>
      </c>
    </row>
    <row r="177" spans="1:39" x14ac:dyDescent="0.2">
      <c r="A177" s="3">
        <v>44032</v>
      </c>
      <c r="B177" s="2">
        <v>174</v>
      </c>
      <c r="C177" s="1">
        <v>98.011391000000003</v>
      </c>
      <c r="D177" s="29">
        <v>152.527557</v>
      </c>
      <c r="H177" s="5">
        <f t="shared" si="26"/>
        <v>98.210323739076898</v>
      </c>
      <c r="I177" s="5">
        <f t="shared" si="27"/>
        <v>-0.1989327390768949</v>
      </c>
      <c r="L177" s="5">
        <v>6.2344451344588947</v>
      </c>
      <c r="M177" s="5">
        <f t="shared" si="28"/>
        <v>0.63312022577167604</v>
      </c>
      <c r="N177">
        <v>174</v>
      </c>
      <c r="O177" s="9">
        <f t="shared" si="29"/>
        <v>0.67509727626459148</v>
      </c>
      <c r="P177" s="5">
        <f t="shared" si="30"/>
        <v>0.45403248273600583</v>
      </c>
      <c r="AE177" s="5">
        <f t="shared" si="31"/>
        <v>156.18796273485773</v>
      </c>
      <c r="AF177" s="5">
        <f t="shared" si="32"/>
        <v>-3.6604057348577328</v>
      </c>
      <c r="AI177" s="5">
        <v>11.053450047644844</v>
      </c>
      <c r="AJ177" s="5">
        <f>STANDARDIZE(AI177, AVERAGE($AI$4:$AI$260), STDEV($AI$4:$AI$260))</f>
        <v>0.56563768642437806</v>
      </c>
      <c r="AK177">
        <v>174</v>
      </c>
      <c r="AL177" s="9">
        <f>(AK177-0.5)/257</f>
        <v>0.67509727626459148</v>
      </c>
      <c r="AM177" s="5">
        <f>_xlfn.NORM.S.INV(AL177)</f>
        <v>0.45403248273600583</v>
      </c>
    </row>
    <row r="178" spans="1:39" x14ac:dyDescent="0.2">
      <c r="A178" s="3">
        <v>44033</v>
      </c>
      <c r="B178" s="2">
        <v>175</v>
      </c>
      <c r="C178" s="1">
        <v>96.658660999999995</v>
      </c>
      <c r="D178" s="29">
        <v>153.889847</v>
      </c>
      <c r="H178" s="5">
        <f t="shared" si="26"/>
        <v>98.454036671846097</v>
      </c>
      <c r="I178" s="5">
        <f t="shared" si="27"/>
        <v>-1.7953756718461023</v>
      </c>
      <c r="L178" s="5">
        <v>6.2425475712267939</v>
      </c>
      <c r="M178" s="5">
        <f t="shared" si="28"/>
        <v>0.63394329833690111</v>
      </c>
      <c r="N178">
        <v>175</v>
      </c>
      <c r="O178" s="9">
        <f t="shared" si="29"/>
        <v>0.67898832684824906</v>
      </c>
      <c r="P178" s="5">
        <f t="shared" si="30"/>
        <v>0.46487168822195379</v>
      </c>
      <c r="AE178" s="5">
        <f t="shared" si="31"/>
        <v>156.15657347756317</v>
      </c>
      <c r="AF178" s="5">
        <f t="shared" si="32"/>
        <v>-2.2667264775631679</v>
      </c>
      <c r="AI178" s="5">
        <v>11.085668901753735</v>
      </c>
      <c r="AJ178" s="5">
        <f>STANDARDIZE(AI178, AVERAGE($AI$4:$AI$260), STDEV($AI$4:$AI$260))</f>
        <v>0.56742793482481735</v>
      </c>
      <c r="AK178">
        <v>175</v>
      </c>
      <c r="AL178" s="9">
        <f>(AK178-0.5)/257</f>
        <v>0.67898832684824906</v>
      </c>
      <c r="AM178" s="5">
        <f>_xlfn.NORM.S.INV(AL178)</f>
        <v>0.46487168822195379</v>
      </c>
    </row>
    <row r="179" spans="1:39" x14ac:dyDescent="0.2">
      <c r="A179" s="3">
        <v>44034</v>
      </c>
      <c r="B179" s="2">
        <v>176</v>
      </c>
      <c r="C179" s="1">
        <v>96.930199000000002</v>
      </c>
      <c r="D179" s="29">
        <v>153.740692</v>
      </c>
      <c r="H179" s="5">
        <f t="shared" si="26"/>
        <v>98.697749604615296</v>
      </c>
      <c r="I179" s="5">
        <f t="shared" si="27"/>
        <v>-1.7675506046152947</v>
      </c>
      <c r="L179" s="5">
        <v>6.2837307141502947</v>
      </c>
      <c r="M179" s="5">
        <f t="shared" si="28"/>
        <v>0.63812681942581218</v>
      </c>
      <c r="N179">
        <v>176</v>
      </c>
      <c r="O179" s="9">
        <f t="shared" si="29"/>
        <v>0.68287937743190663</v>
      </c>
      <c r="P179" s="5">
        <f t="shared" si="30"/>
        <v>0.47576578907363032</v>
      </c>
      <c r="AE179" s="5">
        <f t="shared" si="31"/>
        <v>156.12518422026864</v>
      </c>
      <c r="AF179" s="5">
        <f t="shared" si="32"/>
        <v>-2.3844922202686405</v>
      </c>
      <c r="AI179" s="5">
        <v>11.147885755862603</v>
      </c>
      <c r="AJ179" s="5">
        <f>STANDARDIZE(AI179, AVERAGE($AI$4:$AI$260), STDEV($AI$4:$AI$260))</f>
        <v>0.57088502933141649</v>
      </c>
      <c r="AK179">
        <v>176</v>
      </c>
      <c r="AL179" s="9">
        <f>(AK179-0.5)/257</f>
        <v>0.68287937743190663</v>
      </c>
      <c r="AM179" s="5">
        <f>_xlfn.NORM.S.INV(AL179)</f>
        <v>0.47576578907363032</v>
      </c>
    </row>
    <row r="180" spans="1:39" x14ac:dyDescent="0.2">
      <c r="A180" s="3">
        <v>44035</v>
      </c>
      <c r="B180" s="2">
        <v>177</v>
      </c>
      <c r="C180" s="1">
        <v>92.518287999999998</v>
      </c>
      <c r="D180" s="29">
        <v>152.86563100000001</v>
      </c>
      <c r="H180" s="5">
        <f t="shared" si="26"/>
        <v>98.941462537384496</v>
      </c>
      <c r="I180" s="5">
        <f t="shared" si="27"/>
        <v>-6.4231745373844973</v>
      </c>
      <c r="L180" s="5">
        <v>6.3960843949201518</v>
      </c>
      <c r="M180" s="5">
        <f t="shared" si="28"/>
        <v>0.64954008124972384</v>
      </c>
      <c r="N180">
        <v>177</v>
      </c>
      <c r="O180" s="9">
        <f t="shared" si="29"/>
        <v>0.6867704280155642</v>
      </c>
      <c r="P180" s="5">
        <f t="shared" si="30"/>
        <v>0.48671665050407514</v>
      </c>
      <c r="AE180" s="5">
        <f t="shared" si="31"/>
        <v>156.09379496297407</v>
      </c>
      <c r="AF180" s="5">
        <f t="shared" si="32"/>
        <v>-3.2281639629740653</v>
      </c>
      <c r="AI180" s="5">
        <v>11.242236641780664</v>
      </c>
      <c r="AJ180" s="5">
        <f>STANDARDIZE(AI180, AVERAGE($AI$4:$AI$260), STDEV($AI$4:$AI$260))</f>
        <v>0.57612765906691132</v>
      </c>
      <c r="AK180">
        <v>177</v>
      </c>
      <c r="AL180" s="9">
        <f>(AK180-0.5)/257</f>
        <v>0.6867704280155642</v>
      </c>
      <c r="AM180" s="5">
        <f>_xlfn.NORM.S.INV(AL180)</f>
        <v>0.48671665050407514</v>
      </c>
    </row>
    <row r="181" spans="1:39" x14ac:dyDescent="0.2">
      <c r="A181" s="3">
        <v>44036</v>
      </c>
      <c r="B181" s="2">
        <v>178</v>
      </c>
      <c r="C181" s="1">
        <v>92.289092999999994</v>
      </c>
      <c r="D181" s="29">
        <v>148.58981299999999</v>
      </c>
      <c r="H181" s="5">
        <f t="shared" si="26"/>
        <v>99.185175470153709</v>
      </c>
      <c r="I181" s="5">
        <f t="shared" si="27"/>
        <v>-6.8960824701537149</v>
      </c>
      <c r="L181" s="5">
        <v>6.4610676469194956</v>
      </c>
      <c r="M181" s="5">
        <f t="shared" si="28"/>
        <v>0.65614129684102218</v>
      </c>
      <c r="N181">
        <v>178</v>
      </c>
      <c r="O181" s="9">
        <f t="shared" si="29"/>
        <v>0.69066147859922178</v>
      </c>
      <c r="P181" s="5">
        <f t="shared" si="30"/>
        <v>0.49772619434381726</v>
      </c>
      <c r="AE181" s="5">
        <f t="shared" si="31"/>
        <v>156.06240570567951</v>
      </c>
      <c r="AF181" s="5">
        <f t="shared" si="32"/>
        <v>-7.4725927056795172</v>
      </c>
      <c r="AI181" s="5">
        <v>11.454826042335384</v>
      </c>
      <c r="AJ181" s="5">
        <f>STANDARDIZE(AI181, AVERAGE($AI$4:$AI$260), STDEV($AI$4:$AI$260))</f>
        <v>0.58794024038985826</v>
      </c>
      <c r="AK181">
        <v>178</v>
      </c>
      <c r="AL181" s="9">
        <f>(AK181-0.5)/257</f>
        <v>0.69066147859922178</v>
      </c>
      <c r="AM181" s="5">
        <f>_xlfn.NORM.S.INV(AL181)</f>
        <v>0.49772619434381726</v>
      </c>
    </row>
    <row r="182" spans="1:39" x14ac:dyDescent="0.2">
      <c r="A182" s="3">
        <v>44039</v>
      </c>
      <c r="B182" s="2">
        <v>179</v>
      </c>
      <c r="C182" s="1">
        <v>94.476364000000004</v>
      </c>
      <c r="D182" s="29">
        <v>149.91233800000001</v>
      </c>
      <c r="H182" s="5">
        <f t="shared" si="26"/>
        <v>99.428888402922922</v>
      </c>
      <c r="I182" s="5">
        <f t="shared" si="27"/>
        <v>-4.9525244029229185</v>
      </c>
      <c r="L182" s="5">
        <v>6.5533283779963156</v>
      </c>
      <c r="M182" s="5">
        <f t="shared" si="28"/>
        <v>0.66551344978367633</v>
      </c>
      <c r="N182">
        <v>179</v>
      </c>
      <c r="O182" s="9">
        <f t="shared" si="29"/>
        <v>0.69455252918287935</v>
      </c>
      <c r="P182" s="5">
        <f t="shared" si="30"/>
        <v>0.50879640202623</v>
      </c>
      <c r="AE182" s="5">
        <f t="shared" si="31"/>
        <v>156.03101644838495</v>
      </c>
      <c r="AF182" s="5">
        <f t="shared" si="32"/>
        <v>-6.1186784483849408</v>
      </c>
      <c r="AI182" s="5">
        <v>11.569274013157155</v>
      </c>
      <c r="AJ182" s="5">
        <f>STANDARDIZE(AI182, AVERAGE($AI$4:$AI$260), STDEV($AI$4:$AI$260))</f>
        <v>0.59429956949587581</v>
      </c>
      <c r="AK182">
        <v>179</v>
      </c>
      <c r="AL182" s="9">
        <f>(AK182-0.5)/257</f>
        <v>0.69455252918287935</v>
      </c>
      <c r="AM182" s="5">
        <f>_xlfn.NORM.S.INV(AL182)</f>
        <v>0.50879640202623</v>
      </c>
    </row>
    <row r="183" spans="1:39" x14ac:dyDescent="0.2">
      <c r="A183" s="3">
        <v>44040</v>
      </c>
      <c r="B183" s="2">
        <v>180</v>
      </c>
      <c r="C183" s="1">
        <v>92.924355000000006</v>
      </c>
      <c r="D183" s="29">
        <v>151.155304</v>
      </c>
      <c r="H183" s="5">
        <f t="shared" si="26"/>
        <v>99.672601335692121</v>
      </c>
      <c r="I183" s="5">
        <f t="shared" si="27"/>
        <v>-6.7482463356921158</v>
      </c>
      <c r="L183" s="5">
        <v>6.6313105039959908</v>
      </c>
      <c r="M183" s="5">
        <f t="shared" si="28"/>
        <v>0.67343513437398961</v>
      </c>
      <c r="N183">
        <v>180</v>
      </c>
      <c r="O183" s="9">
        <f t="shared" si="29"/>
        <v>0.69844357976653693</v>
      </c>
      <c r="P183" s="5">
        <f t="shared" si="30"/>
        <v>0.51992931775308227</v>
      </c>
      <c r="AE183" s="5">
        <f t="shared" si="31"/>
        <v>155.99962719109041</v>
      </c>
      <c r="AF183" s="5">
        <f t="shared" si="32"/>
        <v>-4.8443231910904103</v>
      </c>
      <c r="AI183" s="5">
        <v>11.87635141366431</v>
      </c>
      <c r="AJ183" s="5">
        <f>STANDARDIZE(AI183, AVERAGE($AI$4:$AI$260), STDEV($AI$4:$AI$260))</f>
        <v>0.61136239932871239</v>
      </c>
      <c r="AK183">
        <v>180</v>
      </c>
      <c r="AL183" s="9">
        <f>(AK183-0.5)/257</f>
        <v>0.69844357976653693</v>
      </c>
      <c r="AM183" s="5">
        <f>_xlfn.NORM.S.INV(AL183)</f>
        <v>0.51992931775308227</v>
      </c>
    </row>
    <row r="184" spans="1:39" x14ac:dyDescent="0.2">
      <c r="A184" s="3">
        <v>44041</v>
      </c>
      <c r="B184" s="2">
        <v>181</v>
      </c>
      <c r="C184" s="1">
        <v>94.705558999999994</v>
      </c>
      <c r="D184" s="29">
        <v>153.71086099999999</v>
      </c>
      <c r="H184" s="5">
        <f t="shared" si="26"/>
        <v>99.916314268461321</v>
      </c>
      <c r="I184" s="5">
        <f t="shared" si="27"/>
        <v>-5.2107552684613268</v>
      </c>
      <c r="L184" s="5">
        <v>6.6618253107655221</v>
      </c>
      <c r="M184" s="5">
        <f t="shared" si="28"/>
        <v>0.67653493027547085</v>
      </c>
      <c r="N184">
        <v>181</v>
      </c>
      <c r="O184" s="9">
        <f t="shared" si="29"/>
        <v>0.7023346303501945</v>
      </c>
      <c r="P184" s="5">
        <f t="shared" si="30"/>
        <v>0.53112705185421805</v>
      </c>
      <c r="AE184" s="5">
        <f t="shared" si="31"/>
        <v>155.96823793379585</v>
      </c>
      <c r="AF184" s="5">
        <f t="shared" si="32"/>
        <v>-2.2573769337958538</v>
      </c>
      <c r="AI184" s="5">
        <v>11.978835068835082</v>
      </c>
      <c r="AJ184" s="5">
        <f>STANDARDIZE(AI184, AVERAGE($AI$4:$AI$260), STDEV($AI$4:$AI$260))</f>
        <v>0.61705692834953252</v>
      </c>
      <c r="AK184">
        <v>181</v>
      </c>
      <c r="AL184" s="9">
        <f>(AK184-0.5)/257</f>
        <v>0.7023346303501945</v>
      </c>
      <c r="AM184" s="5">
        <f>_xlfn.NORM.S.INV(AL184)</f>
        <v>0.53112705185421805</v>
      </c>
    </row>
    <row r="185" spans="1:39" x14ac:dyDescent="0.2">
      <c r="A185" s="3">
        <v>44042</v>
      </c>
      <c r="B185" s="2">
        <v>182</v>
      </c>
      <c r="C185" s="1">
        <v>95.851517000000001</v>
      </c>
      <c r="D185" s="29">
        <v>148.321335</v>
      </c>
      <c r="H185" s="5">
        <f t="shared" si="26"/>
        <v>100.16002720123053</v>
      </c>
      <c r="I185" s="5">
        <f t="shared" si="27"/>
        <v>-4.3085102012305327</v>
      </c>
      <c r="L185" s="5">
        <v>6.7066861678420153</v>
      </c>
      <c r="M185" s="5">
        <f t="shared" si="28"/>
        <v>0.68109204584080663</v>
      </c>
      <c r="N185">
        <v>182</v>
      </c>
      <c r="O185" s="9">
        <f t="shared" si="29"/>
        <v>0.70622568093385218</v>
      </c>
      <c r="P185" s="5">
        <f t="shared" si="30"/>
        <v>0.54239178435654434</v>
      </c>
      <c r="AE185" s="5">
        <f t="shared" si="31"/>
        <v>155.93684867650128</v>
      </c>
      <c r="AF185" s="5">
        <f t="shared" si="32"/>
        <v>-7.6155136765012799</v>
      </c>
      <c r="AI185" s="5">
        <v>12.021975583424194</v>
      </c>
      <c r="AJ185" s="5">
        <f>STANDARDIZE(AI185, AVERAGE($AI$4:$AI$260), STDEV($AI$4:$AI$260))</f>
        <v>0.61945404144909411</v>
      </c>
      <c r="AK185">
        <v>182</v>
      </c>
      <c r="AL185" s="9">
        <f>(AK185-0.5)/257</f>
        <v>0.70622568093385218</v>
      </c>
      <c r="AM185" s="5">
        <f>_xlfn.NORM.S.INV(AL185)</f>
        <v>0.54239178435654434</v>
      </c>
    </row>
    <row r="186" spans="1:39" x14ac:dyDescent="0.2">
      <c r="A186" s="3">
        <v>44043</v>
      </c>
      <c r="B186" s="2">
        <v>183</v>
      </c>
      <c r="C186" s="1">
        <v>105.88608600000001</v>
      </c>
      <c r="D186" s="29">
        <v>148.53015099999999</v>
      </c>
      <c r="H186" s="5">
        <f t="shared" si="26"/>
        <v>100.40374013399975</v>
      </c>
      <c r="I186" s="5">
        <f t="shared" si="27"/>
        <v>5.4823458660002586</v>
      </c>
      <c r="L186" s="5">
        <v>6.7573393695344066</v>
      </c>
      <c r="M186" s="5">
        <f t="shared" si="28"/>
        <v>0.6862375671016443</v>
      </c>
      <c r="N186">
        <v>183</v>
      </c>
      <c r="O186" s="9">
        <f t="shared" si="29"/>
        <v>0.71011673151750976</v>
      </c>
      <c r="P186" s="5">
        <f t="shared" si="30"/>
        <v>0.55372576877889379</v>
      </c>
      <c r="AE186" s="5">
        <f t="shared" si="31"/>
        <v>155.90545941920675</v>
      </c>
      <c r="AF186" s="5">
        <f t="shared" si="32"/>
        <v>-7.3753084192067604</v>
      </c>
      <c r="AI186" s="5">
        <v>12.220964676268324</v>
      </c>
      <c r="AJ186" s="5">
        <f>STANDARDIZE(AI186, AVERAGE($AI$4:$AI$260), STDEV($AI$4:$AI$260))</f>
        <v>0.63051091839341622</v>
      </c>
      <c r="AK186">
        <v>183</v>
      </c>
      <c r="AL186" s="9">
        <f>(AK186-0.5)/257</f>
        <v>0.71011673151750976</v>
      </c>
      <c r="AM186" s="5">
        <f>_xlfn.NORM.S.INV(AL186)</f>
        <v>0.55372576877889379</v>
      </c>
    </row>
    <row r="187" spans="1:39" x14ac:dyDescent="0.2">
      <c r="A187" s="3">
        <v>44046</v>
      </c>
      <c r="B187" s="2">
        <v>184</v>
      </c>
      <c r="C187" s="1">
        <v>108.554153</v>
      </c>
      <c r="D187" s="29">
        <v>147.694885</v>
      </c>
      <c r="H187" s="5">
        <f t="shared" si="26"/>
        <v>100.64745306676895</v>
      </c>
      <c r="I187" s="5">
        <f t="shared" si="27"/>
        <v>7.906699933231053</v>
      </c>
      <c r="L187" s="5">
        <v>7.0768923366158276</v>
      </c>
      <c r="M187" s="5">
        <f t="shared" si="28"/>
        <v>0.7186988238661538</v>
      </c>
      <c r="N187">
        <v>184</v>
      </c>
      <c r="O187" s="9">
        <f t="shared" si="29"/>
        <v>0.71400778210116733</v>
      </c>
      <c r="P187" s="5">
        <f t="shared" si="30"/>
        <v>0.56513133617086431</v>
      </c>
      <c r="AE187" s="5">
        <f t="shared" si="31"/>
        <v>155.87407016191219</v>
      </c>
      <c r="AF187" s="5">
        <f t="shared" si="32"/>
        <v>-8.1791851619121871</v>
      </c>
      <c r="AI187" s="5">
        <v>12.265489326129625</v>
      </c>
      <c r="AJ187" s="5">
        <f>STANDARDIZE(AI187, AVERAGE($AI$4:$AI$260), STDEV($AI$4:$AI$260))</f>
        <v>0.63298494130326011</v>
      </c>
      <c r="AK187">
        <v>184</v>
      </c>
      <c r="AL187" s="9">
        <f>(AK187-0.5)/257</f>
        <v>0.71400778210116733</v>
      </c>
      <c r="AM187" s="5">
        <f>_xlfn.NORM.S.INV(AL187)</f>
        <v>0.56513133617086431</v>
      </c>
    </row>
    <row r="188" spans="1:39" x14ac:dyDescent="0.2">
      <c r="A188" s="3">
        <v>44047</v>
      </c>
      <c r="B188" s="2">
        <v>185</v>
      </c>
      <c r="C188" s="1">
        <v>109.279099</v>
      </c>
      <c r="D188" s="29">
        <v>146.501633</v>
      </c>
      <c r="H188" s="5">
        <f t="shared" si="26"/>
        <v>100.89116599953815</v>
      </c>
      <c r="I188" s="5">
        <f t="shared" si="27"/>
        <v>8.3879330004618566</v>
      </c>
      <c r="L188" s="5">
        <v>7.1292362016896931</v>
      </c>
      <c r="M188" s="5">
        <f t="shared" si="28"/>
        <v>0.72401608835513176</v>
      </c>
      <c r="N188">
        <v>185</v>
      </c>
      <c r="O188" s="9">
        <f t="shared" si="29"/>
        <v>0.71789883268482491</v>
      </c>
      <c r="P188" s="5">
        <f t="shared" si="30"/>
        <v>0.5766108994154191</v>
      </c>
      <c r="AE188" s="5">
        <f t="shared" si="31"/>
        <v>155.84268090461762</v>
      </c>
      <c r="AF188" s="5">
        <f t="shared" si="32"/>
        <v>-9.3410479046176249</v>
      </c>
      <c r="AI188" s="5">
        <v>12.309471389795561</v>
      </c>
      <c r="AJ188" s="5">
        <f>STANDARDIZE(AI188, AVERAGE($AI$4:$AI$260), STDEV($AI$4:$AI$260))</f>
        <v>0.63542881528027517</v>
      </c>
      <c r="AK188">
        <v>185</v>
      </c>
      <c r="AL188" s="9">
        <f>(AK188-0.5)/257</f>
        <v>0.71789883268482491</v>
      </c>
      <c r="AM188" s="5">
        <f>_xlfn.NORM.S.INV(AL188)</f>
        <v>0.5766108994154191</v>
      </c>
    </row>
    <row r="189" spans="1:39" x14ac:dyDescent="0.2">
      <c r="A189" s="3">
        <v>44048</v>
      </c>
      <c r="B189" s="2">
        <v>186</v>
      </c>
      <c r="C189" s="1">
        <v>109.675194</v>
      </c>
      <c r="D189" s="29">
        <v>149.972015</v>
      </c>
      <c r="H189" s="5">
        <f t="shared" si="26"/>
        <v>101.13487893230734</v>
      </c>
      <c r="I189" s="5">
        <f t="shared" si="27"/>
        <v>8.54031506769266</v>
      </c>
      <c r="L189" s="5">
        <v>7.1558398486118762</v>
      </c>
      <c r="M189" s="5">
        <f t="shared" si="28"/>
        <v>0.7267185755875325</v>
      </c>
      <c r="N189">
        <v>186</v>
      </c>
      <c r="O189" s="9">
        <f t="shared" si="29"/>
        <v>0.72178988326848248</v>
      </c>
      <c r="P189" s="5">
        <f t="shared" si="30"/>
        <v>0.58816695781693484</v>
      </c>
      <c r="AE189" s="5">
        <f t="shared" si="31"/>
        <v>155.81129164732306</v>
      </c>
      <c r="AF189" s="5">
        <f t="shared" si="32"/>
        <v>-5.8392766473230608</v>
      </c>
      <c r="AI189" s="5">
        <v>12.353423185547967</v>
      </c>
      <c r="AJ189" s="5">
        <f>STANDARDIZE(AI189, AVERAGE($AI$4:$AI$260), STDEV($AI$4:$AI$260))</f>
        <v>0.63787100741337366</v>
      </c>
      <c r="AK189">
        <v>186</v>
      </c>
      <c r="AL189" s="9">
        <f>(AK189-0.5)/257</f>
        <v>0.72178988326848248</v>
      </c>
      <c r="AM189" s="5">
        <f>_xlfn.NORM.S.INV(AL189)</f>
        <v>0.58816695781693484</v>
      </c>
    </row>
    <row r="190" spans="1:39" x14ac:dyDescent="0.2">
      <c r="A190" s="3">
        <v>44049</v>
      </c>
      <c r="B190" s="2">
        <v>187</v>
      </c>
      <c r="C190" s="1">
        <v>113.501678</v>
      </c>
      <c r="D190" s="29">
        <v>151.72210699999999</v>
      </c>
      <c r="H190" s="5">
        <f t="shared" si="26"/>
        <v>101.37859186507656</v>
      </c>
      <c r="I190" s="5">
        <f t="shared" si="27"/>
        <v>12.12308613492344</v>
      </c>
      <c r="L190" s="5">
        <v>7.1815804292323691</v>
      </c>
      <c r="M190" s="5">
        <f t="shared" si="28"/>
        <v>0.72933338966490102</v>
      </c>
      <c r="N190">
        <v>187</v>
      </c>
      <c r="O190" s="9">
        <f t="shared" si="29"/>
        <v>0.72568093385214005</v>
      </c>
      <c r="P190" s="5">
        <f t="shared" si="30"/>
        <v>0.59980210199845652</v>
      </c>
      <c r="AE190" s="5">
        <f t="shared" si="31"/>
        <v>155.77990239002852</v>
      </c>
      <c r="AF190" s="5">
        <f t="shared" si="32"/>
        <v>-4.0577953900285308</v>
      </c>
      <c r="AI190" s="5">
        <v>12.383827448152005</v>
      </c>
      <c r="AJ190" s="5">
        <f>STANDARDIZE(AI190, AVERAGE($AI$4:$AI$260), STDEV($AI$4:$AI$260))</f>
        <v>0.63956042759912735</v>
      </c>
      <c r="AK190">
        <v>187</v>
      </c>
      <c r="AL190" s="9">
        <f>(AK190-0.5)/257</f>
        <v>0.72568093385214005</v>
      </c>
      <c r="AM190" s="5">
        <f>_xlfn.NORM.S.INV(AL190)</f>
        <v>0.59980210199845652</v>
      </c>
    </row>
    <row r="191" spans="1:39" x14ac:dyDescent="0.2">
      <c r="A191" s="3">
        <v>44050</v>
      </c>
      <c r="B191" s="2">
        <v>188</v>
      </c>
      <c r="C191" s="1">
        <v>110.92113500000001</v>
      </c>
      <c r="D191" s="29">
        <v>154.23788500000001</v>
      </c>
      <c r="H191" s="5">
        <f t="shared" si="26"/>
        <v>101.62230479784577</v>
      </c>
      <c r="I191" s="5">
        <f t="shared" si="27"/>
        <v>9.2988302021542353</v>
      </c>
      <c r="L191" s="5">
        <v>7.2332561259969737</v>
      </c>
      <c r="M191" s="5">
        <f t="shared" si="28"/>
        <v>0.73458277938730454</v>
      </c>
      <c r="N191">
        <v>188</v>
      </c>
      <c r="O191" s="9">
        <f t="shared" si="29"/>
        <v>0.72957198443579763</v>
      </c>
      <c r="P191" s="5">
        <f t="shared" si="30"/>
        <v>0.6115190191342571</v>
      </c>
      <c r="AE191" s="5">
        <f t="shared" si="31"/>
        <v>155.74851313273396</v>
      </c>
      <c r="AF191" s="5">
        <f t="shared" si="32"/>
        <v>-1.5106281327339559</v>
      </c>
      <c r="AI191" s="5">
        <v>12.428445416342811</v>
      </c>
      <c r="AJ191" s="5">
        <f>STANDARDIZE(AI191, AVERAGE($AI$4:$AI$260), STDEV($AI$4:$AI$260))</f>
        <v>0.64203963576446055</v>
      </c>
      <c r="AK191">
        <v>188</v>
      </c>
      <c r="AL191" s="9">
        <f>(AK191-0.5)/257</f>
        <v>0.72957198443579763</v>
      </c>
      <c r="AM191" s="5">
        <f>_xlfn.NORM.S.INV(AL191)</f>
        <v>0.6115190191342571</v>
      </c>
    </row>
    <row r="192" spans="1:39" x14ac:dyDescent="0.2">
      <c r="A192" s="3">
        <v>44053</v>
      </c>
      <c r="B192" s="2">
        <v>189</v>
      </c>
      <c r="C192" s="1">
        <v>112.533356</v>
      </c>
      <c r="D192" s="29">
        <v>158.53358499999999</v>
      </c>
      <c r="H192" s="5">
        <f t="shared" si="26"/>
        <v>101.86601773061497</v>
      </c>
      <c r="I192" s="5">
        <f t="shared" si="27"/>
        <v>10.667338269385027</v>
      </c>
      <c r="L192" s="5">
        <v>7.3349859158426796</v>
      </c>
      <c r="M192" s="5">
        <f t="shared" si="28"/>
        <v>0.74491683091854766</v>
      </c>
      <c r="N192">
        <v>189</v>
      </c>
      <c r="O192" s="9">
        <f t="shared" si="29"/>
        <v>0.7334630350194552</v>
      </c>
      <c r="P192" s="5">
        <f t="shared" si="30"/>
        <v>0.62332049854639149</v>
      </c>
      <c r="AE192" s="5">
        <f t="shared" si="31"/>
        <v>155.7171238754394</v>
      </c>
      <c r="AF192" s="5">
        <f t="shared" si="32"/>
        <v>2.8164611245605897</v>
      </c>
      <c r="AI192" s="5">
        <v>12.453410729315323</v>
      </c>
      <c r="AJ192" s="5">
        <f>STANDARDIZE(AI192, AVERAGE($AI$4:$AI$260), STDEV($AI$4:$AI$260))</f>
        <v>0.64342683940194723</v>
      </c>
      <c r="AK192">
        <v>189</v>
      </c>
      <c r="AL192" s="9">
        <f>(AK192-0.5)/257</f>
        <v>0.7334630350194552</v>
      </c>
      <c r="AM192" s="5">
        <f>_xlfn.NORM.S.INV(AL192)</f>
        <v>0.62332049854639149</v>
      </c>
    </row>
    <row r="193" spans="1:39" x14ac:dyDescent="0.2">
      <c r="A193" s="3">
        <v>44054</v>
      </c>
      <c r="B193" s="2">
        <v>190</v>
      </c>
      <c r="C193" s="1">
        <v>109.186623</v>
      </c>
      <c r="D193" s="29">
        <v>159.378815</v>
      </c>
      <c r="H193" s="5">
        <f t="shared" si="26"/>
        <v>102.10973066338417</v>
      </c>
      <c r="I193" s="5">
        <f t="shared" si="27"/>
        <v>7.0768923366158276</v>
      </c>
      <c r="L193" s="5">
        <v>7.3596188655357224</v>
      </c>
      <c r="M193" s="5">
        <f t="shared" si="28"/>
        <v>0.74741912815007172</v>
      </c>
      <c r="N193">
        <v>190</v>
      </c>
      <c r="O193" s="9">
        <f t="shared" si="29"/>
        <v>0.73735408560311289</v>
      </c>
      <c r="P193" s="5">
        <f t="shared" si="30"/>
        <v>0.63520943769681859</v>
      </c>
      <c r="AE193" s="5">
        <f t="shared" si="31"/>
        <v>155.68573461814483</v>
      </c>
      <c r="AF193" s="5">
        <f t="shared" si="32"/>
        <v>3.6930803818551681</v>
      </c>
      <c r="AI193" s="5">
        <v>12.488807214726194</v>
      </c>
      <c r="AJ193" s="5">
        <f>STANDARDIZE(AI193, AVERAGE($AI$4:$AI$260), STDEV($AI$4:$AI$260))</f>
        <v>0.64539365365219392</v>
      </c>
      <c r="AK193">
        <v>190</v>
      </c>
      <c r="AL193" s="9">
        <f>(AK193-0.5)/257</f>
        <v>0.73735408560311289</v>
      </c>
      <c r="AM193" s="5">
        <f>_xlfn.NORM.S.INV(AL193)</f>
        <v>0.63520943769681859</v>
      </c>
    </row>
    <row r="194" spans="1:39" x14ac:dyDescent="0.2">
      <c r="A194" s="3">
        <v>44055</v>
      </c>
      <c r="B194" s="2">
        <v>191</v>
      </c>
      <c r="C194" s="1">
        <v>112.815369</v>
      </c>
      <c r="D194" s="29">
        <v>159.16999799999999</v>
      </c>
      <c r="H194" s="5">
        <f t="shared" si="26"/>
        <v>102.35344359615338</v>
      </c>
      <c r="I194" s="5">
        <f t="shared" si="27"/>
        <v>10.461925403846621</v>
      </c>
      <c r="L194" s="5">
        <v>7.3821699501548892</v>
      </c>
      <c r="M194" s="5">
        <f t="shared" si="28"/>
        <v>0.74970994258007639</v>
      </c>
      <c r="N194">
        <v>191</v>
      </c>
      <c r="O194" s="9">
        <f t="shared" si="29"/>
        <v>0.74124513618677046</v>
      </c>
      <c r="P194" s="5">
        <f t="shared" si="30"/>
        <v>0.64718884860991466</v>
      </c>
      <c r="AE194" s="5">
        <f t="shared" si="31"/>
        <v>155.6543453608503</v>
      </c>
      <c r="AF194" s="5">
        <f t="shared" si="32"/>
        <v>3.5156526391496925</v>
      </c>
      <c r="AI194" s="5">
        <v>12.539834472020772</v>
      </c>
      <c r="AJ194" s="5">
        <f>STANDARDIZE(AI194, AVERAGE($AI$4:$AI$260), STDEV($AI$4:$AI$260))</f>
        <v>0.64822899551263624</v>
      </c>
      <c r="AK194">
        <v>191</v>
      </c>
      <c r="AL194" s="9">
        <f>(AK194-0.5)/257</f>
        <v>0.74124513618677046</v>
      </c>
      <c r="AM194" s="5">
        <f>_xlfn.NORM.S.INV(AL194)</f>
        <v>0.64718884860991466</v>
      </c>
    </row>
    <row r="195" spans="1:39" x14ac:dyDescent="0.2">
      <c r="A195" s="3">
        <v>44056</v>
      </c>
      <c r="B195" s="2">
        <v>192</v>
      </c>
      <c r="C195" s="1">
        <v>114.81192</v>
      </c>
      <c r="D195" s="29">
        <v>158.979996</v>
      </c>
      <c r="H195" s="5">
        <f t="shared" si="26"/>
        <v>102.5971565289226</v>
      </c>
      <c r="I195" s="5">
        <f t="shared" si="27"/>
        <v>12.214763471077404</v>
      </c>
      <c r="L195" s="5">
        <v>7.4265917813810916</v>
      </c>
      <c r="M195" s="5">
        <f t="shared" si="28"/>
        <v>0.75422246043448282</v>
      </c>
      <c r="N195">
        <v>192</v>
      </c>
      <c r="O195" s="9">
        <f t="shared" si="29"/>
        <v>0.74513618677042803</v>
      </c>
      <c r="P195" s="5">
        <f t="shared" si="30"/>
        <v>0.65926186476380366</v>
      </c>
      <c r="AE195" s="5">
        <f t="shared" si="31"/>
        <v>155.62295610355574</v>
      </c>
      <c r="AF195" s="5">
        <f t="shared" si="32"/>
        <v>3.3570398964442631</v>
      </c>
      <c r="AI195" s="5">
        <v>12.545781957431643</v>
      </c>
      <c r="AJ195" s="5">
        <f>STANDARDIZE(AI195, AVERAGE($AI$4:$AI$260), STDEV($AI$4:$AI$260))</f>
        <v>0.6485594689741524</v>
      </c>
      <c r="AK195">
        <v>192</v>
      </c>
      <c r="AL195" s="9">
        <f>(AK195-0.5)/257</f>
        <v>0.74513618677042803</v>
      </c>
      <c r="AM195" s="5">
        <f>_xlfn.NORM.S.INV(AL195)</f>
        <v>0.65926186476380366</v>
      </c>
    </row>
    <row r="196" spans="1:39" x14ac:dyDescent="0.2">
      <c r="A196" s="3">
        <v>44057</v>
      </c>
      <c r="B196" s="2">
        <v>193</v>
      </c>
      <c r="C196" s="1">
        <v>114.709602</v>
      </c>
      <c r="D196" s="29">
        <v>160.279999</v>
      </c>
      <c r="H196" s="5">
        <f t="shared" si="26"/>
        <v>102.8408694616918</v>
      </c>
      <c r="I196" s="5">
        <f t="shared" si="27"/>
        <v>11.868732538308208</v>
      </c>
      <c r="L196" s="5">
        <v>7.4461878829240931</v>
      </c>
      <c r="M196" s="5">
        <f t="shared" si="28"/>
        <v>0.75621309782264612</v>
      </c>
      <c r="N196">
        <v>193</v>
      </c>
      <c r="O196" s="9">
        <f t="shared" si="29"/>
        <v>0.74902723735408561</v>
      </c>
      <c r="P196" s="5">
        <f t="shared" si="30"/>
        <v>0.6714317484930028</v>
      </c>
      <c r="AE196" s="5">
        <f t="shared" si="31"/>
        <v>155.59156684626117</v>
      </c>
      <c r="AF196" s="5">
        <f t="shared" si="32"/>
        <v>4.6884321537388303</v>
      </c>
      <c r="AI196" s="5">
        <v>12.547021647090105</v>
      </c>
      <c r="AJ196" s="5">
        <f>STANDARDIZE(AI196, AVERAGE($AI$4:$AI$260), STDEV($AI$4:$AI$260))</f>
        <v>0.6486283526290646</v>
      </c>
      <c r="AK196">
        <v>193</v>
      </c>
      <c r="AL196" s="9">
        <f>(AK196-0.5)/257</f>
        <v>0.74902723735408561</v>
      </c>
      <c r="AM196" s="5">
        <f>_xlfn.NORM.S.INV(AL196)</f>
        <v>0.6714317484930028</v>
      </c>
    </row>
    <row r="197" spans="1:39" x14ac:dyDescent="0.2">
      <c r="A197" s="3">
        <v>44060</v>
      </c>
      <c r="B197" s="2">
        <v>194</v>
      </c>
      <c r="C197" s="1">
        <v>114.41011</v>
      </c>
      <c r="D197" s="29">
        <v>158.759995</v>
      </c>
      <c r="H197" s="5">
        <f t="shared" ref="H197:H260" si="33">$G$5*B197+$G$6</f>
        <v>103.08458239446099</v>
      </c>
      <c r="I197" s="5">
        <f t="shared" ref="I197:I260" si="34">C197-H197</f>
        <v>11.325527605539008</v>
      </c>
      <c r="L197" s="5">
        <v>7.5463218989188405</v>
      </c>
      <c r="M197" s="5">
        <f t="shared" ref="M197:M260" si="35">STANDARDIZE(L197, AVERAGE($L$4:$L$260), STDEV($L$4:$L$260))</f>
        <v>0.76638504532091101</v>
      </c>
      <c r="N197">
        <v>194</v>
      </c>
      <c r="O197" s="9">
        <f t="shared" ref="O197:O260" si="36">(N197-0.5)/257</f>
        <v>0.75291828793774318</v>
      </c>
      <c r="P197" s="5">
        <f t="shared" ref="P197:P260" si="37">_xlfn.NORM.S.INV(O197)</f>
        <v>0.68370189894942857</v>
      </c>
      <c r="AE197" s="5">
        <f t="shared" ref="AE197:AE260" si="38">$AD$5*B197+$AD$6</f>
        <v>155.56017758896661</v>
      </c>
      <c r="AF197" s="5">
        <f t="shared" ref="AF197:AF260" si="39">D197-AE197</f>
        <v>3.1998174110333935</v>
      </c>
      <c r="AI197" s="5">
        <v>12.624890811540553</v>
      </c>
      <c r="AJ197" s="5">
        <f>STANDARDIZE(AI197, AVERAGE($AI$4:$AI$260), STDEV($AI$4:$AI$260))</f>
        <v>0.65295517153546667</v>
      </c>
      <c r="AK197">
        <v>194</v>
      </c>
      <c r="AL197" s="9">
        <f>(AK197-0.5)/257</f>
        <v>0.75291828793774318</v>
      </c>
      <c r="AM197" s="5">
        <f>_xlfn.NORM.S.INV(AL197)</f>
        <v>0.68370189894942857</v>
      </c>
    </row>
    <row r="198" spans="1:39" x14ac:dyDescent="0.2">
      <c r="A198" s="3">
        <v>44061</v>
      </c>
      <c r="B198" s="2">
        <v>195</v>
      </c>
      <c r="C198" s="1">
        <v>115.363472</v>
      </c>
      <c r="D198" s="29">
        <v>157.38000500000001</v>
      </c>
      <c r="H198" s="5">
        <f t="shared" si="33"/>
        <v>103.32829532723019</v>
      </c>
      <c r="I198" s="5">
        <f t="shared" si="34"/>
        <v>12.035176672769808</v>
      </c>
      <c r="L198" s="5">
        <v>7.6149239830734672</v>
      </c>
      <c r="M198" s="5">
        <f t="shared" si="35"/>
        <v>0.77335387395881383</v>
      </c>
      <c r="N198">
        <v>195</v>
      </c>
      <c r="O198" s="9">
        <f t="shared" si="36"/>
        <v>0.75680933852140075</v>
      </c>
      <c r="P198" s="5">
        <f t="shared" si="37"/>
        <v>0.69607586067395022</v>
      </c>
      <c r="AE198" s="5">
        <f t="shared" si="38"/>
        <v>155.52878833167208</v>
      </c>
      <c r="AF198" s="5">
        <f t="shared" si="39"/>
        <v>1.8512166683279361</v>
      </c>
      <c r="AI198" s="5">
        <v>12.655549501198976</v>
      </c>
      <c r="AJ198" s="5">
        <f>STANDARDIZE(AI198, AVERAGE($AI$4:$AI$260), STDEV($AI$4:$AI$260))</f>
        <v>0.65465872902187061</v>
      </c>
      <c r="AK198">
        <v>195</v>
      </c>
      <c r="AL198" s="9">
        <f>(AK198-0.5)/257</f>
        <v>0.75680933852140075</v>
      </c>
      <c r="AM198" s="5">
        <f>_xlfn.NORM.S.INV(AL198)</f>
        <v>0.69607586067395022</v>
      </c>
    </row>
    <row r="199" spans="1:39" x14ac:dyDescent="0.2">
      <c r="A199" s="3">
        <v>44062</v>
      </c>
      <c r="B199" s="2">
        <v>196</v>
      </c>
      <c r="C199" s="1">
        <v>115.508217</v>
      </c>
      <c r="D199" s="29">
        <v>156.85000600000001</v>
      </c>
      <c r="H199" s="5">
        <f t="shared" si="33"/>
        <v>103.57200825999941</v>
      </c>
      <c r="I199" s="5">
        <f t="shared" si="34"/>
        <v>11.936208740000595</v>
      </c>
      <c r="L199" s="5">
        <v>7.7125301006112323</v>
      </c>
      <c r="M199" s="5">
        <f t="shared" si="35"/>
        <v>0.78326902909606211</v>
      </c>
      <c r="N199">
        <v>196</v>
      </c>
      <c r="O199" s="9">
        <f t="shared" si="36"/>
        <v>0.76070038910505833</v>
      </c>
      <c r="P199" s="5">
        <f t="shared" si="37"/>
        <v>0.70855733283643729</v>
      </c>
      <c r="AE199" s="5">
        <f t="shared" si="38"/>
        <v>155.49739907437751</v>
      </c>
      <c r="AF199" s="5">
        <f t="shared" si="39"/>
        <v>1.3526069256224957</v>
      </c>
      <c r="AI199" s="5">
        <v>12.67935344284254</v>
      </c>
      <c r="AJ199" s="5">
        <f>STANDARDIZE(AI199, AVERAGE($AI$4:$AI$260), STDEV($AI$4:$AI$260))</f>
        <v>0.65598140078131661</v>
      </c>
      <c r="AK199">
        <v>196</v>
      </c>
      <c r="AL199" s="9">
        <f>(AK199-0.5)/257</f>
        <v>0.76070038910505833</v>
      </c>
      <c r="AM199" s="5">
        <f>_xlfn.NORM.S.INV(AL199)</f>
        <v>0.70855733283643729</v>
      </c>
    </row>
    <row r="200" spans="1:39" x14ac:dyDescent="0.2">
      <c r="A200" s="3">
        <v>44063</v>
      </c>
      <c r="B200" s="2">
        <v>197</v>
      </c>
      <c r="C200" s="1">
        <v>118.071297</v>
      </c>
      <c r="D200" s="29">
        <v>156.16999799999999</v>
      </c>
      <c r="H200" s="5">
        <f t="shared" si="33"/>
        <v>103.81572119276862</v>
      </c>
      <c r="I200" s="5">
        <f t="shared" si="34"/>
        <v>14.255575807231381</v>
      </c>
      <c r="L200" s="5">
        <v>7.8053942519966597</v>
      </c>
      <c r="M200" s="5">
        <f t="shared" si="35"/>
        <v>0.7927024794873162</v>
      </c>
      <c r="N200">
        <v>197</v>
      </c>
      <c r="O200" s="9">
        <f t="shared" si="36"/>
        <v>0.7645914396887159</v>
      </c>
      <c r="P200" s="5">
        <f t="shared" si="37"/>
        <v>0.72115017920879865</v>
      </c>
      <c r="AE200" s="5">
        <f t="shared" si="38"/>
        <v>155.46600981708295</v>
      </c>
      <c r="AF200" s="5">
        <f t="shared" si="39"/>
        <v>0.70398818291704401</v>
      </c>
      <c r="AI200" s="5">
        <v>12.683105243904436</v>
      </c>
      <c r="AJ200" s="5">
        <f>STANDARDIZE(AI200, AVERAGE($AI$4:$AI$260), STDEV($AI$4:$AI$260))</f>
        <v>0.65618987051233579</v>
      </c>
      <c r="AK200">
        <v>197</v>
      </c>
      <c r="AL200" s="9">
        <f>(AK200-0.5)/257</f>
        <v>0.7645914396887159</v>
      </c>
      <c r="AM200" s="5">
        <f>_xlfn.NORM.S.INV(AL200)</f>
        <v>0.72115017920879865</v>
      </c>
    </row>
    <row r="201" spans="1:39" x14ac:dyDescent="0.2">
      <c r="A201" s="3">
        <v>44064</v>
      </c>
      <c r="B201" s="2">
        <v>198</v>
      </c>
      <c r="C201" s="1">
        <v>124.1558</v>
      </c>
      <c r="D201" s="29">
        <v>157.5</v>
      </c>
      <c r="H201" s="5">
        <f t="shared" si="33"/>
        <v>104.05943412553782</v>
      </c>
      <c r="I201" s="5">
        <f t="shared" si="34"/>
        <v>20.09636587446218</v>
      </c>
      <c r="L201" s="5">
        <v>7.8665657644572491</v>
      </c>
      <c r="M201" s="5">
        <f t="shared" si="35"/>
        <v>0.79891648585625297</v>
      </c>
      <c r="N201">
        <v>198</v>
      </c>
      <c r="O201" s="9">
        <f t="shared" si="36"/>
        <v>0.76848249027237359</v>
      </c>
      <c r="P201" s="5">
        <f t="shared" si="37"/>
        <v>0.73385843894287195</v>
      </c>
      <c r="AE201" s="5">
        <f t="shared" si="38"/>
        <v>155.43462055978839</v>
      </c>
      <c r="AF201" s="5">
        <f t="shared" si="39"/>
        <v>2.0653794402116148</v>
      </c>
      <c r="AI201" s="5">
        <v>12.687924021097558</v>
      </c>
      <c r="AJ201" s="5">
        <f>STANDARDIZE(AI201, AVERAGE($AI$4:$AI$260), STDEV($AI$4:$AI$260))</f>
        <v>0.65645762702946409</v>
      </c>
      <c r="AK201">
        <v>198</v>
      </c>
      <c r="AL201" s="9">
        <f>(AK201-0.5)/257</f>
        <v>0.76848249027237359</v>
      </c>
      <c r="AM201" s="5">
        <f>_xlfn.NORM.S.INV(AL201)</f>
        <v>0.73385843894287195</v>
      </c>
    </row>
    <row r="202" spans="1:39" x14ac:dyDescent="0.2">
      <c r="A202" s="3">
        <v>44067</v>
      </c>
      <c r="B202" s="2">
        <v>199</v>
      </c>
      <c r="C202" s="1">
        <v>125.640739</v>
      </c>
      <c r="D202" s="29">
        <v>159.36999499999999</v>
      </c>
      <c r="H202" s="5">
        <f t="shared" si="33"/>
        <v>104.30314705830702</v>
      </c>
      <c r="I202" s="5">
        <f t="shared" si="34"/>
        <v>21.337591941692978</v>
      </c>
      <c r="L202" s="5">
        <v>7.9044643620015904</v>
      </c>
      <c r="M202" s="5">
        <f t="shared" si="35"/>
        <v>0.80276635186481426</v>
      </c>
      <c r="N202">
        <v>199</v>
      </c>
      <c r="O202" s="9">
        <f t="shared" si="36"/>
        <v>0.77237354085603116</v>
      </c>
      <c r="P202" s="5">
        <f t="shared" si="37"/>
        <v>0.74668633823340269</v>
      </c>
      <c r="AE202" s="5">
        <f t="shared" si="38"/>
        <v>155.40323130249385</v>
      </c>
      <c r="AF202" s="5">
        <f t="shared" si="39"/>
        <v>3.9667636975061384</v>
      </c>
      <c r="AI202" s="5">
        <v>12.755105241273498</v>
      </c>
      <c r="AJ202" s="5">
        <f>STANDARDIZE(AI202, AVERAGE($AI$4:$AI$260), STDEV($AI$4:$AI$260))</f>
        <v>0.66019056773409157</v>
      </c>
      <c r="AK202">
        <v>199</v>
      </c>
      <c r="AL202" s="9">
        <f>(AK202-0.5)/257</f>
        <v>0.77237354085603116</v>
      </c>
      <c r="AM202" s="5">
        <f>_xlfn.NORM.S.INV(AL202)</f>
        <v>0.74668633823340269</v>
      </c>
    </row>
    <row r="203" spans="1:39" x14ac:dyDescent="0.2">
      <c r="A203" s="3">
        <v>44068</v>
      </c>
      <c r="B203" s="2">
        <v>200</v>
      </c>
      <c r="C203" s="1">
        <v>124.610016</v>
      </c>
      <c r="D203" s="29">
        <v>164.529999</v>
      </c>
      <c r="H203" s="5">
        <f t="shared" si="33"/>
        <v>104.54685999107623</v>
      </c>
      <c r="I203" s="5">
        <f t="shared" si="34"/>
        <v>20.063156008923769</v>
      </c>
      <c r="L203" s="5">
        <v>7.9065576299956604</v>
      </c>
      <c r="M203" s="5">
        <f t="shared" si="35"/>
        <v>0.802978993013019</v>
      </c>
      <c r="N203">
        <v>200</v>
      </c>
      <c r="O203" s="9">
        <f t="shared" si="36"/>
        <v>0.77626459143968873</v>
      </c>
      <c r="P203" s="5">
        <f t="shared" si="37"/>
        <v>0.75963830295586499</v>
      </c>
      <c r="AE203" s="5">
        <f t="shared" si="38"/>
        <v>155.37184204519929</v>
      </c>
      <c r="AF203" s="5">
        <f t="shared" si="39"/>
        <v>9.1581569548007167</v>
      </c>
      <c r="AI203" s="5">
        <v>12.759285275761187</v>
      </c>
      <c r="AJ203" s="5">
        <f>STANDARDIZE(AI203, AVERAGE($AI$4:$AI$260), STDEV($AI$4:$AI$260))</f>
        <v>0.66042283235871402</v>
      </c>
      <c r="AK203">
        <v>200</v>
      </c>
      <c r="AL203" s="9">
        <f>(AK203-0.5)/257</f>
        <v>0.77626459143968873</v>
      </c>
      <c r="AM203" s="5">
        <f>_xlfn.NORM.S.INV(AL203)</f>
        <v>0.75963830295586499</v>
      </c>
    </row>
    <row r="204" spans="1:39" x14ac:dyDescent="0.2">
      <c r="A204" s="3">
        <v>44069</v>
      </c>
      <c r="B204" s="2">
        <v>201</v>
      </c>
      <c r="C204" s="1">
        <v>126.304596</v>
      </c>
      <c r="D204" s="29">
        <v>165.30999800000001</v>
      </c>
      <c r="H204" s="5">
        <f t="shared" si="33"/>
        <v>104.79057292384545</v>
      </c>
      <c r="I204" s="5">
        <f t="shared" si="34"/>
        <v>21.514023076154558</v>
      </c>
      <c r="L204" s="5">
        <v>7.906699933231053</v>
      </c>
      <c r="M204" s="5">
        <f t="shared" si="35"/>
        <v>0.80299344865054501</v>
      </c>
      <c r="N204">
        <v>201</v>
      </c>
      <c r="O204" s="9">
        <f t="shared" si="36"/>
        <v>0.78015564202334631</v>
      </c>
      <c r="P204" s="5">
        <f t="shared" si="37"/>
        <v>0.77271897237966714</v>
      </c>
      <c r="AE204" s="5">
        <f t="shared" si="38"/>
        <v>155.34045278790472</v>
      </c>
      <c r="AF204" s="5">
        <f t="shared" si="39"/>
        <v>9.9695452120952837</v>
      </c>
      <c r="AI204" s="5">
        <v>12.891476928253439</v>
      </c>
      <c r="AJ204" s="5">
        <f>STANDARDIZE(AI204, AVERAGE($AI$4:$AI$260), STDEV($AI$4:$AI$260))</f>
        <v>0.66776809341690846</v>
      </c>
      <c r="AK204">
        <v>201</v>
      </c>
      <c r="AL204" s="9">
        <f>(AK204-0.5)/257</f>
        <v>0.78015564202334631</v>
      </c>
      <c r="AM204" s="5">
        <f>_xlfn.NORM.S.INV(AL204)</f>
        <v>0.77271897237966714</v>
      </c>
    </row>
    <row r="205" spans="1:39" x14ac:dyDescent="0.2">
      <c r="A205" s="3">
        <v>44070</v>
      </c>
      <c r="B205" s="2">
        <v>202</v>
      </c>
      <c r="C205" s="1">
        <v>124.794701</v>
      </c>
      <c r="D205" s="29">
        <v>165.990005</v>
      </c>
      <c r="H205" s="5">
        <f t="shared" si="33"/>
        <v>105.03428585661464</v>
      </c>
      <c r="I205" s="5">
        <f t="shared" si="34"/>
        <v>19.760415143385359</v>
      </c>
      <c r="L205" s="5">
        <v>7.9444210672280917</v>
      </c>
      <c r="M205" s="5">
        <f t="shared" si="35"/>
        <v>0.80682528731976433</v>
      </c>
      <c r="N205">
        <v>202</v>
      </c>
      <c r="O205" s="9">
        <f t="shared" si="36"/>
        <v>0.78404669260700388</v>
      </c>
      <c r="P205" s="5">
        <f t="shared" si="37"/>
        <v>0.78593321406966932</v>
      </c>
      <c r="AE205" s="5">
        <f t="shared" si="38"/>
        <v>155.30906353061016</v>
      </c>
      <c r="AF205" s="5">
        <f t="shared" si="39"/>
        <v>10.680941469389836</v>
      </c>
      <c r="AI205" s="5">
        <v>13.044415986609863</v>
      </c>
      <c r="AJ205" s="5">
        <f>STANDARDIZE(AI205, AVERAGE($AI$4:$AI$260), STDEV($AI$4:$AI$260))</f>
        <v>0.67626618908666503</v>
      </c>
      <c r="AK205">
        <v>202</v>
      </c>
      <c r="AL205" s="9">
        <f>(AK205-0.5)/257</f>
        <v>0.78404669260700388</v>
      </c>
      <c r="AM205" s="5">
        <f>_xlfn.NORM.S.INV(AL205)</f>
        <v>0.78593321406966932</v>
      </c>
    </row>
    <row r="206" spans="1:39" x14ac:dyDescent="0.2">
      <c r="A206" s="3">
        <v>44071</v>
      </c>
      <c r="B206" s="2">
        <v>203</v>
      </c>
      <c r="C206" s="1">
        <v>124.592552</v>
      </c>
      <c r="D206" s="29">
        <v>168.38000500000001</v>
      </c>
      <c r="H206" s="5">
        <f t="shared" si="33"/>
        <v>105.27799878938384</v>
      </c>
      <c r="I206" s="5">
        <f t="shared" si="34"/>
        <v>19.314553210616154</v>
      </c>
      <c r="L206" s="5">
        <v>7.9505457310741292</v>
      </c>
      <c r="M206" s="5">
        <f t="shared" si="35"/>
        <v>0.80744745111163385</v>
      </c>
      <c r="N206">
        <v>203</v>
      </c>
      <c r="O206" s="9">
        <f t="shared" si="36"/>
        <v>0.78793774319066145</v>
      </c>
      <c r="P206" s="5">
        <f t="shared" si="37"/>
        <v>0.79928614010300825</v>
      </c>
      <c r="AE206" s="5">
        <f t="shared" si="38"/>
        <v>155.27767427331563</v>
      </c>
      <c r="AF206" s="5">
        <f t="shared" si="39"/>
        <v>13.102330726684386</v>
      </c>
      <c r="AI206" s="5">
        <v>13.102330726684386</v>
      </c>
      <c r="AJ206" s="5">
        <f>STANDARDIZE(AI206, AVERAGE($AI$4:$AI$260), STDEV($AI$4:$AI$260))</f>
        <v>0.67948423558918358</v>
      </c>
      <c r="AK206">
        <v>203</v>
      </c>
      <c r="AL206" s="9">
        <f>(AK206-0.5)/257</f>
        <v>0.78793774319066145</v>
      </c>
      <c r="AM206" s="5">
        <f>_xlfn.NORM.S.INV(AL206)</f>
        <v>0.79928614010300825</v>
      </c>
    </row>
    <row r="207" spans="1:39" x14ac:dyDescent="0.2">
      <c r="A207" s="3">
        <v>44074</v>
      </c>
      <c r="B207" s="2">
        <v>204</v>
      </c>
      <c r="C207" s="1">
        <v>128.81774899999999</v>
      </c>
      <c r="D207" s="29">
        <v>165.550003</v>
      </c>
      <c r="H207" s="5">
        <f t="shared" si="33"/>
        <v>105.52171172215304</v>
      </c>
      <c r="I207" s="5">
        <f t="shared" si="34"/>
        <v>23.296037277846949</v>
      </c>
      <c r="L207" s="5">
        <v>8.056789117535061</v>
      </c>
      <c r="M207" s="5">
        <f t="shared" si="35"/>
        <v>0.81824000884920767</v>
      </c>
      <c r="N207">
        <v>204</v>
      </c>
      <c r="O207" s="9">
        <f t="shared" si="36"/>
        <v>0.79182879377431903</v>
      </c>
      <c r="P207" s="5">
        <f t="shared" si="37"/>
        <v>0.81278312474442804</v>
      </c>
      <c r="AE207" s="5">
        <f t="shared" si="38"/>
        <v>155.24628501602106</v>
      </c>
      <c r="AF207" s="5">
        <f t="shared" si="39"/>
        <v>10.303717983978942</v>
      </c>
      <c r="AI207" s="5">
        <v>13.256381758493546</v>
      </c>
      <c r="AJ207" s="5">
        <f>STANDARDIZE(AI207, AVERAGE($AI$4:$AI$260), STDEV($AI$4:$AI$260))</f>
        <v>0.68804411833207324</v>
      </c>
      <c r="AK207">
        <v>204</v>
      </c>
      <c r="AL207" s="9">
        <f>(AK207-0.5)/257</f>
        <v>0.79182879377431903</v>
      </c>
      <c r="AM207" s="5">
        <f>_xlfn.NORM.S.INV(AL207)</f>
        <v>0.81278312474442804</v>
      </c>
    </row>
    <row r="208" spans="1:39" x14ac:dyDescent="0.2">
      <c r="A208" s="3">
        <v>44075</v>
      </c>
      <c r="B208" s="2">
        <v>205</v>
      </c>
      <c r="C208" s="1">
        <v>133.94889800000001</v>
      </c>
      <c r="D208" s="29">
        <v>167.970001</v>
      </c>
      <c r="H208" s="5">
        <f t="shared" si="33"/>
        <v>105.76542465492226</v>
      </c>
      <c r="I208" s="5">
        <f t="shared" si="34"/>
        <v>28.183473345077758</v>
      </c>
      <c r="L208" s="5">
        <v>8.0583342947707877</v>
      </c>
      <c r="M208" s="5">
        <f t="shared" si="35"/>
        <v>0.81839697310916659</v>
      </c>
      <c r="N208">
        <v>205</v>
      </c>
      <c r="O208" s="9">
        <f t="shared" si="36"/>
        <v>0.7957198443579766</v>
      </c>
      <c r="P208" s="5">
        <f t="shared" si="37"/>
        <v>0.82642982374185825</v>
      </c>
      <c r="AE208" s="5">
        <f t="shared" si="38"/>
        <v>155.2148957587265</v>
      </c>
      <c r="AF208" s="5">
        <f t="shared" si="39"/>
        <v>12.755105241273498</v>
      </c>
      <c r="AI208" s="5">
        <v>13.262629670958887</v>
      </c>
      <c r="AJ208" s="5">
        <f>STANDARDIZE(AI208, AVERAGE($AI$4:$AI$260), STDEV($AI$4:$AI$260))</f>
        <v>0.68839128509534042</v>
      </c>
      <c r="AK208">
        <v>205</v>
      </c>
      <c r="AL208" s="9">
        <f>(AK208-0.5)/257</f>
        <v>0.7957198443579766</v>
      </c>
      <c r="AM208" s="5">
        <f>_xlfn.NORM.S.INV(AL208)</f>
        <v>0.82642982374185825</v>
      </c>
    </row>
    <row r="209" spans="1:39" x14ac:dyDescent="0.2">
      <c r="A209" s="3">
        <v>44076</v>
      </c>
      <c r="B209" s="2">
        <v>206</v>
      </c>
      <c r="C209" s="1">
        <v>131.17369099999999</v>
      </c>
      <c r="D209" s="29">
        <v>172.470001</v>
      </c>
      <c r="H209" s="5">
        <f t="shared" si="33"/>
        <v>106.00913758769147</v>
      </c>
      <c r="I209" s="5">
        <f t="shared" si="34"/>
        <v>25.164553412308521</v>
      </c>
      <c r="L209" s="5">
        <v>8.069660966149641</v>
      </c>
      <c r="M209" s="5">
        <f t="shared" si="35"/>
        <v>0.81954757418564628</v>
      </c>
      <c r="N209">
        <v>206</v>
      </c>
      <c r="O209" s="9">
        <f t="shared" si="36"/>
        <v>0.79961089494163429</v>
      </c>
      <c r="P209" s="5">
        <f t="shared" si="37"/>
        <v>0.84023219542538485</v>
      </c>
      <c r="AE209" s="5">
        <f t="shared" si="38"/>
        <v>155.18350650143196</v>
      </c>
      <c r="AF209" s="5">
        <f t="shared" si="39"/>
        <v>17.286494498568032</v>
      </c>
      <c r="AI209" s="5">
        <v>13.36761055692449</v>
      </c>
      <c r="AJ209" s="5">
        <f>STANDARDIZE(AI209, AVERAGE($AI$4:$AI$260), STDEV($AI$4:$AI$260))</f>
        <v>0.69422457334766086</v>
      </c>
      <c r="AK209">
        <v>206</v>
      </c>
      <c r="AL209" s="9">
        <f>(AK209-0.5)/257</f>
        <v>0.79961089494163429</v>
      </c>
      <c r="AM209" s="5">
        <f>_xlfn.NORM.S.INV(AL209)</f>
        <v>0.84023219542538485</v>
      </c>
    </row>
    <row r="210" spans="1:39" x14ac:dyDescent="0.2">
      <c r="A210" s="3">
        <v>44077</v>
      </c>
      <c r="B210" s="2">
        <v>207</v>
      </c>
      <c r="C210" s="1">
        <v>120.671806</v>
      </c>
      <c r="D210" s="29">
        <v>166.300003</v>
      </c>
      <c r="H210" s="5">
        <f t="shared" si="33"/>
        <v>106.25285052046067</v>
      </c>
      <c r="I210" s="5">
        <f t="shared" si="34"/>
        <v>14.418955479539335</v>
      </c>
      <c r="L210" s="5">
        <v>8.0814057983049139</v>
      </c>
      <c r="M210" s="5">
        <f t="shared" si="35"/>
        <v>0.82074065342922364</v>
      </c>
      <c r="N210">
        <v>207</v>
      </c>
      <c r="O210" s="9">
        <f t="shared" si="36"/>
        <v>0.80350194552529186</v>
      </c>
      <c r="P210" s="5">
        <f t="shared" si="37"/>
        <v>0.85419652381744504</v>
      </c>
      <c r="AE210" s="5">
        <f t="shared" si="38"/>
        <v>155.1521172441374</v>
      </c>
      <c r="AF210" s="5">
        <f t="shared" si="39"/>
        <v>11.147885755862603</v>
      </c>
      <c r="AI210" s="5">
        <v>13.402975190857433</v>
      </c>
      <c r="AJ210" s="5">
        <f>STANDARDIZE(AI210, AVERAGE($AI$4:$AI$260), STDEV($AI$4:$AI$260))</f>
        <v>0.69618961776285326</v>
      </c>
      <c r="AK210">
        <v>207</v>
      </c>
      <c r="AL210" s="9">
        <f>(AK210-0.5)/257</f>
        <v>0.80350194552529186</v>
      </c>
      <c r="AM210" s="5">
        <f>_xlfn.NORM.S.INV(AL210)</f>
        <v>0.85419652381744504</v>
      </c>
    </row>
    <row r="211" spans="1:39" x14ac:dyDescent="0.2">
      <c r="A211" s="3">
        <v>44078</v>
      </c>
      <c r="B211" s="2">
        <v>208</v>
      </c>
      <c r="C211" s="1">
        <v>120.751671</v>
      </c>
      <c r="D211" s="29">
        <v>166.69000199999999</v>
      </c>
      <c r="H211" s="5">
        <f t="shared" si="33"/>
        <v>106.49656345322987</v>
      </c>
      <c r="I211" s="5">
        <f t="shared" si="34"/>
        <v>14.255107546770134</v>
      </c>
      <c r="L211" s="5">
        <v>8.1553700333804287</v>
      </c>
      <c r="M211" s="5">
        <f t="shared" si="35"/>
        <v>0.82825418725150557</v>
      </c>
      <c r="N211">
        <v>208</v>
      </c>
      <c r="O211" s="9">
        <f t="shared" si="36"/>
        <v>0.80739299610894943</v>
      </c>
      <c r="P211" s="5">
        <f t="shared" si="37"/>
        <v>0.86832944399065048</v>
      </c>
      <c r="AE211" s="5">
        <f t="shared" si="38"/>
        <v>155.12072798684284</v>
      </c>
      <c r="AF211" s="5">
        <f t="shared" si="39"/>
        <v>11.569274013157155</v>
      </c>
      <c r="AI211" s="5">
        <v>13.506219299629947</v>
      </c>
      <c r="AJ211" s="5">
        <f>STANDARDIZE(AI211, AVERAGE($AI$4:$AI$260), STDEV($AI$4:$AI$260))</f>
        <v>0.70192640157149189</v>
      </c>
      <c r="AK211">
        <v>208</v>
      </c>
      <c r="AL211" s="9">
        <f>(AK211-0.5)/257</f>
        <v>0.80739299610894943</v>
      </c>
      <c r="AM211" s="5">
        <f>_xlfn.NORM.S.INV(AL211)</f>
        <v>0.86832944399065048</v>
      </c>
    </row>
    <row r="212" spans="1:39" x14ac:dyDescent="0.2">
      <c r="A212" s="3">
        <v>44082</v>
      </c>
      <c r="B212" s="2">
        <v>209</v>
      </c>
      <c r="C212" s="1">
        <v>112.625694</v>
      </c>
      <c r="D212" s="29">
        <v>164.270004</v>
      </c>
      <c r="H212" s="5">
        <f t="shared" si="33"/>
        <v>106.74027638599908</v>
      </c>
      <c r="I212" s="5">
        <f t="shared" si="34"/>
        <v>5.8854176140009145</v>
      </c>
      <c r="L212" s="5">
        <v>8.1684119999973035</v>
      </c>
      <c r="M212" s="5">
        <f t="shared" si="35"/>
        <v>0.82957903374231179</v>
      </c>
      <c r="N212">
        <v>209</v>
      </c>
      <c r="O212" s="9">
        <f t="shared" si="36"/>
        <v>0.81128404669260701</v>
      </c>
      <c r="P212" s="5">
        <f t="shared" si="37"/>
        <v>0.8826379699428335</v>
      </c>
      <c r="AE212" s="5">
        <f t="shared" si="38"/>
        <v>155.08933872954827</v>
      </c>
      <c r="AF212" s="5">
        <f t="shared" si="39"/>
        <v>9.1806652704517262</v>
      </c>
      <c r="AI212" s="5">
        <v>13.851281530377207</v>
      </c>
      <c r="AJ212" s="5">
        <f>STANDARDIZE(AI212, AVERAGE($AI$4:$AI$260), STDEV($AI$4:$AI$260))</f>
        <v>0.72109986765937595</v>
      </c>
      <c r="AK212">
        <v>209</v>
      </c>
      <c r="AL212" s="9">
        <f>(AK212-0.5)/257</f>
        <v>0.81128404669260701</v>
      </c>
      <c r="AM212" s="5">
        <f>_xlfn.NORM.S.INV(AL212)</f>
        <v>0.8826379699428335</v>
      </c>
    </row>
    <row r="213" spans="1:39" x14ac:dyDescent="0.2">
      <c r="A213" s="3">
        <v>44083</v>
      </c>
      <c r="B213" s="2">
        <v>210</v>
      </c>
      <c r="C213" s="1">
        <v>117.117943</v>
      </c>
      <c r="D213" s="29">
        <v>165.75</v>
      </c>
      <c r="H213" s="5">
        <f t="shared" si="33"/>
        <v>106.98398931876829</v>
      </c>
      <c r="I213" s="5">
        <f t="shared" si="34"/>
        <v>10.133953681231702</v>
      </c>
      <c r="L213" s="5">
        <v>8.1692916972264626</v>
      </c>
      <c r="M213" s="5">
        <f t="shared" si="35"/>
        <v>0.82966839632245493</v>
      </c>
      <c r="N213">
        <v>210</v>
      </c>
      <c r="O213" s="9">
        <f t="shared" si="36"/>
        <v>0.81517509727626458</v>
      </c>
      <c r="P213" s="5">
        <f t="shared" si="37"/>
        <v>0.89712952529750012</v>
      </c>
      <c r="AE213" s="5">
        <f t="shared" si="38"/>
        <v>155.05794947225374</v>
      </c>
      <c r="AF213" s="5">
        <f t="shared" si="39"/>
        <v>10.692050527746261</v>
      </c>
      <c r="AI213" s="5">
        <v>13.861772328808172</v>
      </c>
      <c r="AJ213" s="5">
        <f>STANDARDIZE(AI213, AVERAGE($AI$4:$AI$260), STDEV($AI$4:$AI$260))</f>
        <v>0.72168279140479807</v>
      </c>
      <c r="AK213">
        <v>210</v>
      </c>
      <c r="AL213" s="9">
        <f>(AK213-0.5)/257</f>
        <v>0.81517509727626458</v>
      </c>
      <c r="AM213" s="5">
        <f>_xlfn.NORM.S.INV(AL213)</f>
        <v>0.89712952529750012</v>
      </c>
    </row>
    <row r="214" spans="1:39" x14ac:dyDescent="0.2">
      <c r="A214" s="3">
        <v>44084</v>
      </c>
      <c r="B214" s="2">
        <v>211</v>
      </c>
      <c r="C214" s="1">
        <v>113.29454</v>
      </c>
      <c r="D214" s="29">
        <v>164.270004</v>
      </c>
      <c r="H214" s="5">
        <f t="shared" si="33"/>
        <v>107.22770225153749</v>
      </c>
      <c r="I214" s="5">
        <f t="shared" si="34"/>
        <v>6.066837748462504</v>
      </c>
      <c r="L214" s="5">
        <v>8.2048625293817423</v>
      </c>
      <c r="M214" s="5">
        <f t="shared" si="35"/>
        <v>0.83328180015489561</v>
      </c>
      <c r="N214">
        <v>211</v>
      </c>
      <c r="O214" s="9">
        <f t="shared" si="36"/>
        <v>0.81906614785992216</v>
      </c>
      <c r="P214" s="5">
        <f t="shared" si="37"/>
        <v>0.91181197718303419</v>
      </c>
      <c r="AE214" s="5">
        <f t="shared" si="38"/>
        <v>155.02656021495918</v>
      </c>
      <c r="AF214" s="5">
        <f t="shared" si="39"/>
        <v>9.2434437850408244</v>
      </c>
      <c r="AI214" s="5">
        <v>13.886264875206422</v>
      </c>
      <c r="AJ214" s="5">
        <f>STANDARDIZE(AI214, AVERAGE($AI$4:$AI$260), STDEV($AI$4:$AI$260))</f>
        <v>0.72304372565354447</v>
      </c>
      <c r="AK214">
        <v>211</v>
      </c>
      <c r="AL214" s="9">
        <f>(AK214-0.5)/257</f>
        <v>0.81906614785992216</v>
      </c>
      <c r="AM214" s="5">
        <f>_xlfn.NORM.S.INV(AL214)</f>
        <v>0.91181197718303419</v>
      </c>
    </row>
    <row r="215" spans="1:39" x14ac:dyDescent="0.2">
      <c r="A215" s="3">
        <v>44085</v>
      </c>
      <c r="B215" s="2">
        <v>212</v>
      </c>
      <c r="C215" s="1">
        <v>111.807106</v>
      </c>
      <c r="D215" s="29">
        <v>166.449997</v>
      </c>
      <c r="H215" s="5">
        <f t="shared" si="33"/>
        <v>107.47141518430669</v>
      </c>
      <c r="I215" s="5">
        <f t="shared" si="34"/>
        <v>4.3356908156933116</v>
      </c>
      <c r="L215" s="5">
        <v>8.2399258316880477</v>
      </c>
      <c r="M215" s="5">
        <f t="shared" si="35"/>
        <v>0.83684364741161843</v>
      </c>
      <c r="N215">
        <v>212</v>
      </c>
      <c r="O215" s="9">
        <f t="shared" si="36"/>
        <v>0.82295719844357973</v>
      </c>
      <c r="P215" s="5">
        <f t="shared" si="37"/>
        <v>0.92669367369673328</v>
      </c>
      <c r="AE215" s="5">
        <f t="shared" si="38"/>
        <v>154.99517095766461</v>
      </c>
      <c r="AF215" s="5">
        <f t="shared" si="39"/>
        <v>11.454826042335384</v>
      </c>
      <c r="AI215" s="5">
        <v>13.911548933562869</v>
      </c>
      <c r="AJ215" s="5">
        <f>STANDARDIZE(AI215, AVERAGE($AI$4:$AI$260), STDEV($AI$4:$AI$260))</f>
        <v>0.72444864045517776</v>
      </c>
      <c r="AK215">
        <v>212</v>
      </c>
      <c r="AL215" s="9">
        <f>(AK215-0.5)/257</f>
        <v>0.82295719844357973</v>
      </c>
      <c r="AM215" s="5">
        <f>_xlfn.NORM.S.INV(AL215)</f>
        <v>0.92669367369673328</v>
      </c>
    </row>
    <row r="216" spans="1:39" x14ac:dyDescent="0.2">
      <c r="A216" s="3">
        <v>44088</v>
      </c>
      <c r="B216" s="2">
        <v>213</v>
      </c>
      <c r="C216" s="1">
        <v>115.161316</v>
      </c>
      <c r="D216" s="29">
        <v>168.470001</v>
      </c>
      <c r="H216" s="5">
        <f t="shared" si="33"/>
        <v>107.71512811707591</v>
      </c>
      <c r="I216" s="5">
        <f t="shared" si="34"/>
        <v>7.4461878829240931</v>
      </c>
      <c r="L216" s="5">
        <v>8.3879330004618566</v>
      </c>
      <c r="M216" s="5">
        <f t="shared" si="35"/>
        <v>0.85187870952490652</v>
      </c>
      <c r="N216">
        <v>213</v>
      </c>
      <c r="O216" s="9">
        <f t="shared" si="36"/>
        <v>0.8268482490272373</v>
      </c>
      <c r="P216" s="5">
        <f t="shared" si="37"/>
        <v>0.94178348542189871</v>
      </c>
      <c r="AE216" s="5">
        <f t="shared" si="38"/>
        <v>154.96378170037005</v>
      </c>
      <c r="AF216" s="5">
        <f t="shared" si="39"/>
        <v>13.506219299629947</v>
      </c>
      <c r="AI216" s="5">
        <v>13.980845787671768</v>
      </c>
      <c r="AJ216" s="5">
        <f>STANDARDIZE(AI216, AVERAGE($AI$4:$AI$260), STDEV($AI$4:$AI$260))</f>
        <v>0.72829913686962655</v>
      </c>
      <c r="AK216">
        <v>213</v>
      </c>
      <c r="AL216" s="9">
        <f>(AK216-0.5)/257</f>
        <v>0.8268482490272373</v>
      </c>
      <c r="AM216" s="5">
        <f>_xlfn.NORM.S.INV(AL216)</f>
        <v>0.94178348542189871</v>
      </c>
    </row>
    <row r="217" spans="1:39" x14ac:dyDescent="0.2">
      <c r="A217" s="3">
        <v>44089</v>
      </c>
      <c r="B217" s="2">
        <v>214</v>
      </c>
      <c r="C217" s="1">
        <v>115.34101099999999</v>
      </c>
      <c r="D217" s="29">
        <v>168.300003</v>
      </c>
      <c r="H217" s="5">
        <f t="shared" si="33"/>
        <v>107.95884104984511</v>
      </c>
      <c r="I217" s="5">
        <f t="shared" si="34"/>
        <v>7.3821699501548892</v>
      </c>
      <c r="L217" s="5">
        <v>8.3957411847658534</v>
      </c>
      <c r="M217" s="5">
        <f t="shared" si="35"/>
        <v>0.85267189094290941</v>
      </c>
      <c r="N217">
        <v>214</v>
      </c>
      <c r="O217" s="9">
        <f t="shared" si="36"/>
        <v>0.83073929961089499</v>
      </c>
      <c r="P217" s="5">
        <f t="shared" si="37"/>
        <v>0.95709085153938334</v>
      </c>
      <c r="AE217" s="5">
        <f t="shared" si="38"/>
        <v>154.93239244307551</v>
      </c>
      <c r="AF217" s="5">
        <f t="shared" si="39"/>
        <v>13.36761055692449</v>
      </c>
      <c r="AI217" s="5">
        <v>14.026753840718754</v>
      </c>
      <c r="AJ217" s="5">
        <f>STANDARDIZE(AI217, AVERAGE($AI$4:$AI$260), STDEV($AI$4:$AI$260))</f>
        <v>0.73085002891118955</v>
      </c>
      <c r="AK217">
        <v>214</v>
      </c>
      <c r="AL217" s="9">
        <f>(AK217-0.5)/257</f>
        <v>0.83073929961089499</v>
      </c>
      <c r="AM217" s="5">
        <f>_xlfn.NORM.S.INV(AL217)</f>
        <v>0.95709085153938334</v>
      </c>
    </row>
    <row r="218" spans="1:39" x14ac:dyDescent="0.2">
      <c r="A218" s="3">
        <v>44090</v>
      </c>
      <c r="B218" s="2">
        <v>215</v>
      </c>
      <c r="C218" s="1">
        <v>111.936882</v>
      </c>
      <c r="D218" s="29">
        <v>170</v>
      </c>
      <c r="H218" s="5">
        <f t="shared" si="33"/>
        <v>108.20255398261432</v>
      </c>
      <c r="I218" s="5">
        <f t="shared" si="34"/>
        <v>3.7343280173856783</v>
      </c>
      <c r="L218" s="5">
        <v>8.54031506769266</v>
      </c>
      <c r="M218" s="5">
        <f t="shared" si="35"/>
        <v>0.86735818842276791</v>
      </c>
      <c r="N218">
        <v>215</v>
      </c>
      <c r="O218" s="9">
        <f t="shared" si="36"/>
        <v>0.83463035019455256</v>
      </c>
      <c r="P218" s="5">
        <f t="shared" si="37"/>
        <v>0.97262583116154888</v>
      </c>
      <c r="AE218" s="5">
        <f t="shared" si="38"/>
        <v>154.90100318578095</v>
      </c>
      <c r="AF218" s="5">
        <f t="shared" si="39"/>
        <v>15.098996814219049</v>
      </c>
      <c r="AI218" s="5">
        <v>14.054819705446562</v>
      </c>
      <c r="AJ218" s="5">
        <f>STANDARDIZE(AI218, AVERAGE($AI$4:$AI$260), STDEV($AI$4:$AI$260))</f>
        <v>0.73240951545487876</v>
      </c>
      <c r="AK218">
        <v>215</v>
      </c>
      <c r="AL218" s="9">
        <f>(AK218-0.5)/257</f>
        <v>0.83463035019455256</v>
      </c>
      <c r="AM218" s="5">
        <f>_xlfn.NORM.S.INV(AL218)</f>
        <v>0.97262583116154888</v>
      </c>
    </row>
    <row r="219" spans="1:39" x14ac:dyDescent="0.2">
      <c r="A219" s="3">
        <v>44091</v>
      </c>
      <c r="B219" s="2">
        <v>216</v>
      </c>
      <c r="C219" s="1">
        <v>110.149963</v>
      </c>
      <c r="D219" s="29">
        <v>170.33999600000001</v>
      </c>
      <c r="H219" s="5">
        <f t="shared" si="33"/>
        <v>108.44626691538352</v>
      </c>
      <c r="I219" s="5">
        <f t="shared" si="34"/>
        <v>1.7036960846164817</v>
      </c>
      <c r="L219" s="5">
        <v>8.6003555966125447</v>
      </c>
      <c r="M219" s="5">
        <f t="shared" si="35"/>
        <v>0.87345730570947655</v>
      </c>
      <c r="N219">
        <v>216</v>
      </c>
      <c r="O219" s="9">
        <f t="shared" si="36"/>
        <v>0.83852140077821014</v>
      </c>
      <c r="P219" s="5">
        <f t="shared" si="37"/>
        <v>0.98839916061950917</v>
      </c>
      <c r="AE219" s="5">
        <f t="shared" si="38"/>
        <v>154.86961392848639</v>
      </c>
      <c r="AF219" s="5">
        <f t="shared" si="39"/>
        <v>15.470382071513626</v>
      </c>
      <c r="AI219" s="5">
        <v>14.118997355307869</v>
      </c>
      <c r="AJ219" s="5">
        <f>STANDARDIZE(AI219, AVERAGE($AI$4:$AI$260), STDEV($AI$4:$AI$260))</f>
        <v>0.73597556205044823</v>
      </c>
      <c r="AK219">
        <v>216</v>
      </c>
      <c r="AL219" s="9">
        <f>(AK219-0.5)/257</f>
        <v>0.83852140077821014</v>
      </c>
      <c r="AM219" s="5">
        <f>_xlfn.NORM.S.INV(AL219)</f>
        <v>0.98839916061950917</v>
      </c>
    </row>
    <row r="220" spans="1:39" x14ac:dyDescent="0.2">
      <c r="A220" s="3">
        <v>44092</v>
      </c>
      <c r="B220" s="2">
        <v>217</v>
      </c>
      <c r="C220" s="1">
        <v>106.655991</v>
      </c>
      <c r="D220" s="29">
        <v>168.699997</v>
      </c>
      <c r="H220" s="5">
        <f t="shared" si="33"/>
        <v>108.68997984815272</v>
      </c>
      <c r="I220" s="5">
        <f t="shared" si="34"/>
        <v>-2.0339888481527169</v>
      </c>
      <c r="L220" s="5">
        <v>8.7417353192274447</v>
      </c>
      <c r="M220" s="5">
        <f t="shared" si="35"/>
        <v>0.88781912972573751</v>
      </c>
      <c r="N220">
        <v>217</v>
      </c>
      <c r="O220" s="9">
        <f t="shared" si="36"/>
        <v>0.84241245136186771</v>
      </c>
      <c r="P220" s="5">
        <f t="shared" si="37"/>
        <v>1.0044223175571301</v>
      </c>
      <c r="AE220" s="5">
        <f t="shared" si="38"/>
        <v>154.83822467119182</v>
      </c>
      <c r="AF220" s="5">
        <f t="shared" si="39"/>
        <v>13.861772328808172</v>
      </c>
      <c r="AI220" s="5">
        <v>14.159498044966313</v>
      </c>
      <c r="AJ220" s="5">
        <f>STANDARDIZE(AI220, AVERAGE($AI$4:$AI$260), STDEV($AI$4:$AI$260))</f>
        <v>0.7382259926409549</v>
      </c>
      <c r="AK220">
        <v>217</v>
      </c>
      <c r="AL220" s="9">
        <f>(AK220-0.5)/257</f>
        <v>0.84241245136186771</v>
      </c>
      <c r="AM220" s="5">
        <f>_xlfn.NORM.S.INV(AL220)</f>
        <v>1.0044223175571301</v>
      </c>
    </row>
    <row r="221" spans="1:39" x14ac:dyDescent="0.2">
      <c r="A221" s="3">
        <v>44095</v>
      </c>
      <c r="B221" s="2">
        <v>218</v>
      </c>
      <c r="C221" s="1">
        <v>109.890411</v>
      </c>
      <c r="D221" s="29">
        <v>161.36999499999999</v>
      </c>
      <c r="H221" s="5">
        <f t="shared" si="33"/>
        <v>108.93369278092193</v>
      </c>
      <c r="I221" s="5">
        <f t="shared" si="34"/>
        <v>0.95671821907806986</v>
      </c>
      <c r="L221" s="5">
        <v>8.9863129327665092</v>
      </c>
      <c r="M221" s="5">
        <f t="shared" si="35"/>
        <v>0.91266413987993722</v>
      </c>
      <c r="N221">
        <v>218</v>
      </c>
      <c r="O221" s="9">
        <f t="shared" si="36"/>
        <v>0.84630350194552528</v>
      </c>
      <c r="P221" s="5">
        <f t="shared" si="37"/>
        <v>1.0207075928320355</v>
      </c>
      <c r="AE221" s="5">
        <f t="shared" si="38"/>
        <v>154.80683541389729</v>
      </c>
      <c r="AF221" s="5">
        <f t="shared" si="39"/>
        <v>6.5631595861026994</v>
      </c>
      <c r="AI221" s="5">
        <v>14.227058159048283</v>
      </c>
      <c r="AJ221" s="5">
        <f>STANDARDIZE(AI221, AVERAGE($AI$4:$AI$260), STDEV($AI$4:$AI$260))</f>
        <v>0.74197998667686837</v>
      </c>
      <c r="AK221">
        <v>218</v>
      </c>
      <c r="AL221" s="9">
        <f>(AK221-0.5)/257</f>
        <v>0.84630350194552528</v>
      </c>
      <c r="AM221" s="5">
        <f>_xlfn.NORM.S.INV(AL221)</f>
        <v>1.0207075928320355</v>
      </c>
    </row>
    <row r="222" spans="1:39" x14ac:dyDescent="0.2">
      <c r="A222" s="3">
        <v>44096</v>
      </c>
      <c r="B222" s="2">
        <v>219</v>
      </c>
      <c r="C222" s="1">
        <v>111.61743199999999</v>
      </c>
      <c r="D222" s="29">
        <v>162.679993</v>
      </c>
      <c r="H222" s="5">
        <f t="shared" si="33"/>
        <v>109.17740571369114</v>
      </c>
      <c r="I222" s="5">
        <f t="shared" si="34"/>
        <v>2.44002628630885</v>
      </c>
      <c r="L222" s="5">
        <v>9.0183900503042622</v>
      </c>
      <c r="M222" s="5">
        <f t="shared" si="35"/>
        <v>0.91592264052278383</v>
      </c>
      <c r="N222">
        <v>219</v>
      </c>
      <c r="O222" s="9">
        <f t="shared" si="36"/>
        <v>0.85019455252918286</v>
      </c>
      <c r="P222" s="5">
        <f t="shared" si="37"/>
        <v>1.0372681714003609</v>
      </c>
      <c r="AE222" s="5">
        <f t="shared" si="38"/>
        <v>154.77544615660273</v>
      </c>
      <c r="AF222" s="5">
        <f t="shared" si="39"/>
        <v>7.9045468433972701</v>
      </c>
      <c r="AI222" s="5">
        <v>14.885060782362302</v>
      </c>
      <c r="AJ222" s="5">
        <f>STANDARDIZE(AI222, AVERAGE($AI$4:$AI$260), STDEV($AI$4:$AI$260))</f>
        <v>0.77854206116566038</v>
      </c>
      <c r="AK222">
        <v>219</v>
      </c>
      <c r="AL222" s="9">
        <f>(AK222-0.5)/257</f>
        <v>0.85019455252918286</v>
      </c>
      <c r="AM222" s="5">
        <f>_xlfn.NORM.S.INV(AL222)</f>
        <v>1.0372681714003609</v>
      </c>
    </row>
    <row r="223" spans="1:39" x14ac:dyDescent="0.2">
      <c r="A223" s="3">
        <v>44097</v>
      </c>
      <c r="B223" s="2">
        <v>220</v>
      </c>
      <c r="C223" s="1">
        <v>106.935509</v>
      </c>
      <c r="D223" s="29">
        <v>158.78999300000001</v>
      </c>
      <c r="H223" s="5">
        <f t="shared" si="33"/>
        <v>109.42111864646034</v>
      </c>
      <c r="I223" s="5">
        <f t="shared" si="34"/>
        <v>-2.4856096464603468</v>
      </c>
      <c r="L223" s="5">
        <v>9.138240193227773</v>
      </c>
      <c r="M223" s="5">
        <f t="shared" si="35"/>
        <v>0.92809741798842993</v>
      </c>
      <c r="N223">
        <v>220</v>
      </c>
      <c r="O223" s="9">
        <f t="shared" si="36"/>
        <v>0.85408560311284043</v>
      </c>
      <c r="P223" s="5">
        <f t="shared" si="37"/>
        <v>1.0541182235749815</v>
      </c>
      <c r="AE223" s="5">
        <f t="shared" si="38"/>
        <v>154.74405689930816</v>
      </c>
      <c r="AF223" s="5">
        <f t="shared" si="39"/>
        <v>4.0459361006918471</v>
      </c>
      <c r="AI223" s="5">
        <v>14.941749098013304</v>
      </c>
      <c r="AJ223" s="5">
        <f>STANDARDIZE(AI223, AVERAGE($AI$4:$AI$260), STDEV($AI$4:$AI$260))</f>
        <v>0.78169196109924621</v>
      </c>
      <c r="AK223">
        <v>220</v>
      </c>
      <c r="AL223" s="9">
        <f>(AK223-0.5)/257</f>
        <v>0.85408560311284043</v>
      </c>
      <c r="AM223" s="5">
        <f>_xlfn.NORM.S.INV(AL223)</f>
        <v>1.0541182235749815</v>
      </c>
    </row>
    <row r="224" spans="1:39" x14ac:dyDescent="0.2">
      <c r="A224" s="3">
        <v>44098</v>
      </c>
      <c r="B224" s="2">
        <v>221</v>
      </c>
      <c r="C224" s="1">
        <v>108.033615</v>
      </c>
      <c r="D224" s="29">
        <v>158.759995</v>
      </c>
      <c r="H224" s="5">
        <f t="shared" si="33"/>
        <v>109.66483157922954</v>
      </c>
      <c r="I224" s="5">
        <f t="shared" si="34"/>
        <v>-1.6312165792295445</v>
      </c>
      <c r="L224" s="5">
        <v>9.2810126638433275</v>
      </c>
      <c r="M224" s="5">
        <f t="shared" si="35"/>
        <v>0.94260072199428513</v>
      </c>
      <c r="N224">
        <v>221</v>
      </c>
      <c r="O224" s="9">
        <f t="shared" si="36"/>
        <v>0.857976653696498</v>
      </c>
      <c r="P224" s="5">
        <f t="shared" si="37"/>
        <v>1.0712730083055431</v>
      </c>
      <c r="AE224" s="5">
        <f t="shared" si="38"/>
        <v>154.7126676420136</v>
      </c>
      <c r="AF224" s="5">
        <f t="shared" si="39"/>
        <v>4.0473273579864042</v>
      </c>
      <c r="AI224" s="5">
        <v>15.071227010478623</v>
      </c>
      <c r="AJ224" s="5">
        <f>STANDARDIZE(AI224, AVERAGE($AI$4:$AI$260), STDEV($AI$4:$AI$260))</f>
        <v>0.78888643253823176</v>
      </c>
      <c r="AK224">
        <v>221</v>
      </c>
      <c r="AL224" s="9">
        <f>(AK224-0.5)/257</f>
        <v>0.857976653696498</v>
      </c>
      <c r="AM224" s="5">
        <f>_xlfn.NORM.S.INV(AL224)</f>
        <v>1.0712730083055431</v>
      </c>
    </row>
    <row r="225" spans="1:39" x14ac:dyDescent="0.2">
      <c r="A225" s="3">
        <v>44099</v>
      </c>
      <c r="B225" s="2">
        <v>222</v>
      </c>
      <c r="C225" s="1">
        <v>112.086624</v>
      </c>
      <c r="D225" s="29">
        <v>161.490005</v>
      </c>
      <c r="H225" s="5">
        <f t="shared" si="33"/>
        <v>109.90854451199876</v>
      </c>
      <c r="I225" s="5">
        <f t="shared" si="34"/>
        <v>2.1780794880012451</v>
      </c>
      <c r="L225" s="5">
        <v>9.2988302021542353</v>
      </c>
      <c r="M225" s="5">
        <f t="shared" si="35"/>
        <v>0.94441068699415476</v>
      </c>
      <c r="N225">
        <v>222</v>
      </c>
      <c r="O225" s="9">
        <f t="shared" si="36"/>
        <v>0.86186770428015569</v>
      </c>
      <c r="P225" s="5">
        <f t="shared" si="37"/>
        <v>1.0887489904434444</v>
      </c>
      <c r="AE225" s="5">
        <f t="shared" si="38"/>
        <v>154.68127838471906</v>
      </c>
      <c r="AF225" s="5">
        <f t="shared" si="39"/>
        <v>6.808726615280932</v>
      </c>
      <c r="AI225" s="5">
        <v>15.095101296951412</v>
      </c>
      <c r="AJ225" s="5">
        <f>STANDARDIZE(AI225, AVERAGE($AI$4:$AI$260), STDEV($AI$4:$AI$260))</f>
        <v>0.7902130130250824</v>
      </c>
      <c r="AK225">
        <v>222</v>
      </c>
      <c r="AL225" s="9">
        <f>(AK225-0.5)/257</f>
        <v>0.86186770428015569</v>
      </c>
      <c r="AM225" s="5">
        <f>_xlfn.NORM.S.INV(AL225)</f>
        <v>1.0887489904434444</v>
      </c>
    </row>
    <row r="226" spans="1:39" x14ac:dyDescent="0.2">
      <c r="A226" s="3">
        <v>44102</v>
      </c>
      <c r="B226" s="2">
        <v>223</v>
      </c>
      <c r="C226" s="1">
        <v>114.76200900000001</v>
      </c>
      <c r="D226" s="29">
        <v>164.63999899999999</v>
      </c>
      <c r="H226" s="5">
        <f t="shared" si="33"/>
        <v>110.15225744476795</v>
      </c>
      <c r="I226" s="5">
        <f t="shared" si="34"/>
        <v>4.6097515552320516</v>
      </c>
      <c r="L226" s="5">
        <v>9.5268166553814098</v>
      </c>
      <c r="M226" s="5">
        <f t="shared" si="35"/>
        <v>0.96757031171812569</v>
      </c>
      <c r="N226">
        <v>223</v>
      </c>
      <c r="O226" s="9">
        <f t="shared" si="36"/>
        <v>0.86575875486381326</v>
      </c>
      <c r="P226" s="5">
        <f t="shared" si="37"/>
        <v>1.1065639743411684</v>
      </c>
      <c r="AE226" s="5">
        <f t="shared" si="38"/>
        <v>154.6498891274245</v>
      </c>
      <c r="AF226" s="5">
        <f t="shared" si="39"/>
        <v>9.9901098725754878</v>
      </c>
      <c r="AI226" s="5">
        <v>15.098996814219049</v>
      </c>
      <c r="AJ226" s="5">
        <f>STANDARDIZE(AI226, AVERAGE($AI$4:$AI$260), STDEV($AI$4:$AI$260))</f>
        <v>0.79042946838174089</v>
      </c>
      <c r="AK226">
        <v>223</v>
      </c>
      <c r="AL226" s="9">
        <f>(AK226-0.5)/257</f>
        <v>0.86575875486381326</v>
      </c>
      <c r="AM226" s="5">
        <f>_xlfn.NORM.S.INV(AL226)</f>
        <v>1.1065639743411684</v>
      </c>
    </row>
    <row r="227" spans="1:39" x14ac:dyDescent="0.2">
      <c r="A227" s="3">
        <v>44103</v>
      </c>
      <c r="B227" s="2">
        <v>224</v>
      </c>
      <c r="C227" s="1">
        <v>113.893501</v>
      </c>
      <c r="D227" s="29">
        <v>164.509995</v>
      </c>
      <c r="H227" s="5">
        <f t="shared" si="33"/>
        <v>110.39597037753717</v>
      </c>
      <c r="I227" s="5">
        <f t="shared" si="34"/>
        <v>3.4975306224628326</v>
      </c>
      <c r="L227" s="5">
        <v>9.7780940587661718</v>
      </c>
      <c r="M227" s="5">
        <f t="shared" si="35"/>
        <v>0.99309590888247201</v>
      </c>
      <c r="N227">
        <v>224</v>
      </c>
      <c r="O227" s="9">
        <f t="shared" si="36"/>
        <v>0.86964980544747084</v>
      </c>
      <c r="P227" s="5">
        <f t="shared" si="37"/>
        <v>1.1247372566106977</v>
      </c>
      <c r="AE227" s="5">
        <f t="shared" si="38"/>
        <v>154.61849987012994</v>
      </c>
      <c r="AF227" s="5">
        <f t="shared" si="39"/>
        <v>9.8914951298700657</v>
      </c>
      <c r="AI227" s="5">
        <v>15.12550555955545</v>
      </c>
      <c r="AJ227" s="5">
        <f>STANDARDIZE(AI227, AVERAGE($AI$4:$AI$260), STDEV($AI$4:$AI$260))</f>
        <v>0.79190243321083609</v>
      </c>
      <c r="AK227">
        <v>224</v>
      </c>
      <c r="AL227" s="9">
        <f>(AK227-0.5)/257</f>
        <v>0.86964980544747084</v>
      </c>
      <c r="AM227" s="5">
        <f>_xlfn.NORM.S.INV(AL227)</f>
        <v>1.1247372566106977</v>
      </c>
    </row>
    <row r="228" spans="1:39" x14ac:dyDescent="0.2">
      <c r="A228" s="3">
        <v>44104</v>
      </c>
      <c r="B228" s="2">
        <v>225</v>
      </c>
      <c r="C228" s="1">
        <v>115.610542</v>
      </c>
      <c r="D228" s="29">
        <v>164.61000100000001</v>
      </c>
      <c r="H228" s="5">
        <f t="shared" si="33"/>
        <v>110.63968331030637</v>
      </c>
      <c r="I228" s="5">
        <f t="shared" si="34"/>
        <v>4.9708586896936282</v>
      </c>
      <c r="L228" s="5">
        <v>10.009649453689022</v>
      </c>
      <c r="M228" s="5">
        <f t="shared" si="35"/>
        <v>1.0166180786136729</v>
      </c>
      <c r="N228">
        <v>225</v>
      </c>
      <c r="O228" s="9">
        <f t="shared" si="36"/>
        <v>0.87354085603112841</v>
      </c>
      <c r="P228" s="5">
        <f t="shared" si="37"/>
        <v>1.1432898014549744</v>
      </c>
      <c r="AE228" s="5">
        <f t="shared" si="38"/>
        <v>154.58711061283537</v>
      </c>
      <c r="AF228" s="5">
        <f t="shared" si="39"/>
        <v>10.022890387164637</v>
      </c>
      <c r="AI228" s="5">
        <v>15.145301273082652</v>
      </c>
      <c r="AJ228" s="5">
        <f>STANDARDIZE(AI228, AVERAGE($AI$4:$AI$260), STDEV($AI$4:$AI$260))</f>
        <v>0.79300238680812585</v>
      </c>
      <c r="AK228">
        <v>225</v>
      </c>
      <c r="AL228" s="9">
        <f>(AK228-0.5)/257</f>
        <v>0.87354085603112841</v>
      </c>
      <c r="AM228" s="5">
        <f>_xlfn.NORM.S.INV(AL228)</f>
        <v>1.1432898014549744</v>
      </c>
    </row>
    <row r="229" spans="1:39" x14ac:dyDescent="0.2">
      <c r="A229" s="3">
        <v>44105</v>
      </c>
      <c r="B229" s="2">
        <v>226</v>
      </c>
      <c r="C229" s="1">
        <v>116.58886</v>
      </c>
      <c r="D229" s="29">
        <v>163.679993</v>
      </c>
      <c r="H229" s="5">
        <f t="shared" si="33"/>
        <v>110.88339624307557</v>
      </c>
      <c r="I229" s="5">
        <f t="shared" si="34"/>
        <v>5.7054637569244306</v>
      </c>
      <c r="L229" s="5">
        <v>10.081281386458244</v>
      </c>
      <c r="M229" s="5">
        <f t="shared" si="35"/>
        <v>1.0238946893846419</v>
      </c>
      <c r="N229">
        <v>226</v>
      </c>
      <c r="O229" s="9">
        <f t="shared" si="36"/>
        <v>0.87743190661478598</v>
      </c>
      <c r="P229" s="5">
        <f t="shared" si="37"/>
        <v>1.162244442720616</v>
      </c>
      <c r="AE229" s="5">
        <f t="shared" si="38"/>
        <v>154.55572135554084</v>
      </c>
      <c r="AF229" s="5">
        <f t="shared" si="39"/>
        <v>9.1242716444591565</v>
      </c>
      <c r="AI229" s="5">
        <v>15.199764904384637</v>
      </c>
      <c r="AJ229" s="5">
        <f>STANDARDIZE(AI229, AVERAGE($AI$4:$AI$260), STDEV($AI$4:$AI$260))</f>
        <v>0.79602867161921687</v>
      </c>
      <c r="AK229">
        <v>226</v>
      </c>
      <c r="AL229" s="9">
        <f>(AK229-0.5)/257</f>
        <v>0.87743190661478598</v>
      </c>
      <c r="AM229" s="5">
        <f>_xlfn.NORM.S.INV(AL229)</f>
        <v>1.162244442720616</v>
      </c>
    </row>
    <row r="230" spans="1:39" x14ac:dyDescent="0.2">
      <c r="A230" s="3">
        <v>44106</v>
      </c>
      <c r="B230" s="2">
        <v>227</v>
      </c>
      <c r="C230" s="1">
        <v>112.82534800000001</v>
      </c>
      <c r="D230" s="29">
        <v>165.61000100000001</v>
      </c>
      <c r="H230" s="5">
        <f t="shared" si="33"/>
        <v>111.12710917584478</v>
      </c>
      <c r="I230" s="5">
        <f t="shared" si="34"/>
        <v>1.6982388241552258</v>
      </c>
      <c r="L230" s="5">
        <v>10.08145985707381</v>
      </c>
      <c r="M230" s="5">
        <f t="shared" si="35"/>
        <v>1.0239128190253388</v>
      </c>
      <c r="N230">
        <v>227</v>
      </c>
      <c r="O230" s="9">
        <f t="shared" si="36"/>
        <v>0.88132295719844356</v>
      </c>
      <c r="P230" s="5">
        <f t="shared" si="37"/>
        <v>1.1816261177411749</v>
      </c>
      <c r="AE230" s="5">
        <f t="shared" si="38"/>
        <v>154.52433209824628</v>
      </c>
      <c r="AF230" s="5">
        <f t="shared" si="39"/>
        <v>11.085668901753735</v>
      </c>
      <c r="AI230" s="5">
        <v>15.411068753184082</v>
      </c>
      <c r="AJ230" s="5">
        <f>STANDARDIZE(AI230, AVERAGE($AI$4:$AI$260), STDEV($AI$4:$AI$260))</f>
        <v>0.80776982094877936</v>
      </c>
      <c r="AK230">
        <v>227</v>
      </c>
      <c r="AL230" s="9">
        <f>(AK230-0.5)/257</f>
        <v>0.88132295719844356</v>
      </c>
      <c r="AM230" s="5">
        <f>_xlfn.NORM.S.INV(AL230)</f>
        <v>1.1816261177411749</v>
      </c>
    </row>
    <row r="231" spans="1:39" x14ac:dyDescent="0.2">
      <c r="A231" s="3">
        <v>44109</v>
      </c>
      <c r="B231" s="2">
        <v>228</v>
      </c>
      <c r="C231" s="1">
        <v>116.29935500000001</v>
      </c>
      <c r="D231" s="29">
        <v>168.720001</v>
      </c>
      <c r="H231" s="5">
        <f t="shared" si="33"/>
        <v>111.37082210861399</v>
      </c>
      <c r="I231" s="5">
        <f t="shared" si="34"/>
        <v>4.9285328913860127</v>
      </c>
      <c r="L231" s="5">
        <v>10.099967588150619</v>
      </c>
      <c r="M231" s="5">
        <f t="shared" si="35"/>
        <v>1.0257928961095855</v>
      </c>
      <c r="N231">
        <v>228</v>
      </c>
      <c r="O231" s="9">
        <f t="shared" si="36"/>
        <v>0.88521400778210113</v>
      </c>
      <c r="P231" s="5">
        <f t="shared" si="37"/>
        <v>1.2014621392033988</v>
      </c>
      <c r="AE231" s="5">
        <f t="shared" si="38"/>
        <v>154.49294284095171</v>
      </c>
      <c r="AF231" s="5">
        <f t="shared" si="39"/>
        <v>14.227058159048283</v>
      </c>
      <c r="AI231" s="5">
        <v>15.440669554245972</v>
      </c>
      <c r="AJ231" s="5">
        <f>STANDARDIZE(AI231, AVERAGE($AI$4:$AI$260), STDEV($AI$4:$AI$260))</f>
        <v>0.80941459660013149</v>
      </c>
      <c r="AK231">
        <v>228</v>
      </c>
      <c r="AL231" s="9">
        <f>(AK231-0.5)/257</f>
        <v>0.88521400778210113</v>
      </c>
      <c r="AM231" s="5">
        <f>_xlfn.NORM.S.INV(AL231)</f>
        <v>1.2014621392033988</v>
      </c>
    </row>
    <row r="232" spans="1:39" x14ac:dyDescent="0.2">
      <c r="A232" s="3">
        <v>44110</v>
      </c>
      <c r="B232" s="2">
        <v>229</v>
      </c>
      <c r="C232" s="1">
        <v>112.96511099999999</v>
      </c>
      <c r="D232" s="29">
        <v>166.88999899999999</v>
      </c>
      <c r="H232" s="5">
        <f t="shared" si="33"/>
        <v>111.61453504138319</v>
      </c>
      <c r="I232" s="5">
        <f t="shared" si="34"/>
        <v>1.3505759586168011</v>
      </c>
      <c r="L232" s="5">
        <v>10.115555924304587</v>
      </c>
      <c r="M232" s="5">
        <f t="shared" si="35"/>
        <v>1.0273764113153652</v>
      </c>
      <c r="N232">
        <v>229</v>
      </c>
      <c r="O232" s="9">
        <f t="shared" si="36"/>
        <v>0.8891050583657587</v>
      </c>
      <c r="P232" s="5">
        <f t="shared" si="37"/>
        <v>1.221782512748455</v>
      </c>
      <c r="AE232" s="5">
        <f t="shared" si="38"/>
        <v>154.46155358365718</v>
      </c>
      <c r="AF232" s="5">
        <f t="shared" si="39"/>
        <v>12.428445416342811</v>
      </c>
      <c r="AI232" s="5">
        <v>15.470382071513626</v>
      </c>
      <c r="AJ232" s="5">
        <f>STANDARDIZE(AI232, AVERAGE($AI$4:$AI$260), STDEV($AI$4:$AI$260))</f>
        <v>0.8110655797894053</v>
      </c>
      <c r="AK232">
        <v>229</v>
      </c>
      <c r="AL232" s="9">
        <f>(AK232-0.5)/257</f>
        <v>0.8891050583657587</v>
      </c>
      <c r="AM232" s="5">
        <f>_xlfn.NORM.S.INV(AL232)</f>
        <v>1.221782512748455</v>
      </c>
    </row>
    <row r="233" spans="1:39" x14ac:dyDescent="0.2">
      <c r="A233" s="3">
        <v>44111</v>
      </c>
      <c r="B233" s="2">
        <v>230</v>
      </c>
      <c r="C233" s="1">
        <v>114.881805</v>
      </c>
      <c r="D233" s="29">
        <v>171.550003</v>
      </c>
      <c r="H233" s="5">
        <f t="shared" si="33"/>
        <v>111.85824797415239</v>
      </c>
      <c r="I233" s="5">
        <f t="shared" si="34"/>
        <v>3.0235570258476088</v>
      </c>
      <c r="L233" s="5">
        <v>10.133953681231702</v>
      </c>
      <c r="M233" s="5">
        <f t="shared" si="35"/>
        <v>1.0292453168584952</v>
      </c>
      <c r="N233">
        <v>230</v>
      </c>
      <c r="O233" s="9">
        <f t="shared" si="36"/>
        <v>0.89299610894941639</v>
      </c>
      <c r="P233" s="5">
        <f t="shared" si="37"/>
        <v>1.2426203099162603</v>
      </c>
      <c r="AE233" s="5">
        <f t="shared" si="38"/>
        <v>154.43016432636261</v>
      </c>
      <c r="AF233" s="5">
        <f t="shared" si="39"/>
        <v>17.119838673637389</v>
      </c>
      <c r="AI233" s="5">
        <v>15.477035302260873</v>
      </c>
      <c r="AJ233" s="5">
        <f>STANDARDIZE(AI233, AVERAGE($AI$4:$AI$260), STDEV($AI$4:$AI$260))</f>
        <v>0.81143526816077804</v>
      </c>
      <c r="AK233">
        <v>230</v>
      </c>
      <c r="AL233" s="9">
        <f>(AK233-0.5)/257</f>
        <v>0.89299610894941639</v>
      </c>
      <c r="AM233" s="5">
        <f>_xlfn.NORM.S.INV(AL233)</f>
        <v>1.2426203099162603</v>
      </c>
    </row>
    <row r="234" spans="1:39" x14ac:dyDescent="0.2">
      <c r="A234" s="3">
        <v>44112</v>
      </c>
      <c r="B234" s="2">
        <v>231</v>
      </c>
      <c r="C234" s="1">
        <v>114.77198799999999</v>
      </c>
      <c r="D234" s="29">
        <v>173.779999</v>
      </c>
      <c r="H234" s="5">
        <f t="shared" si="33"/>
        <v>112.1019609069216</v>
      </c>
      <c r="I234" s="5">
        <f t="shared" si="34"/>
        <v>2.6700270930783887</v>
      </c>
      <c r="L234" s="5">
        <v>10.17013932768937</v>
      </c>
      <c r="M234" s="5">
        <f t="shared" si="35"/>
        <v>1.0329211755794465</v>
      </c>
      <c r="N234">
        <v>231</v>
      </c>
      <c r="O234" s="9">
        <f t="shared" si="36"/>
        <v>0.89688715953307396</v>
      </c>
      <c r="P234" s="5">
        <f t="shared" si="37"/>
        <v>1.2640121084912439</v>
      </c>
      <c r="AE234" s="5">
        <f t="shared" si="38"/>
        <v>154.39877506906805</v>
      </c>
      <c r="AF234" s="5">
        <f t="shared" si="39"/>
        <v>19.381223930931952</v>
      </c>
      <c r="AI234" s="5">
        <v>16.147894018466616</v>
      </c>
      <c r="AJ234" s="5">
        <f>STANDARDIZE(AI234, AVERAGE($AI$4:$AI$260), STDEV($AI$4:$AI$260))</f>
        <v>0.84871169455226403</v>
      </c>
      <c r="AK234">
        <v>231</v>
      </c>
      <c r="AL234" s="9">
        <f>(AK234-0.5)/257</f>
        <v>0.89688715953307396</v>
      </c>
      <c r="AM234" s="5">
        <f>_xlfn.NORM.S.INV(AL234)</f>
        <v>1.2640121084912439</v>
      </c>
    </row>
    <row r="235" spans="1:39" x14ac:dyDescent="0.2">
      <c r="A235" s="3">
        <v>44113</v>
      </c>
      <c r="B235" s="2">
        <v>232</v>
      </c>
      <c r="C235" s="1">
        <v>116.768547</v>
      </c>
      <c r="D235" s="29">
        <v>174.38000500000001</v>
      </c>
      <c r="H235" s="5">
        <f t="shared" si="33"/>
        <v>112.34567383969082</v>
      </c>
      <c r="I235" s="5">
        <f t="shared" si="34"/>
        <v>4.4228731603091802</v>
      </c>
      <c r="L235" s="5">
        <v>10.241912722612213</v>
      </c>
      <c r="M235" s="5">
        <f t="shared" si="35"/>
        <v>1.0402121565480484</v>
      </c>
      <c r="N235">
        <v>232</v>
      </c>
      <c r="O235" s="9">
        <f t="shared" si="36"/>
        <v>0.90077821011673154</v>
      </c>
      <c r="P235" s="5">
        <f t="shared" si="37"/>
        <v>1.2859985155013034</v>
      </c>
      <c r="AE235" s="5">
        <f t="shared" si="38"/>
        <v>154.36738581177349</v>
      </c>
      <c r="AF235" s="5">
        <f t="shared" si="39"/>
        <v>20.012619188226523</v>
      </c>
      <c r="AI235" s="5">
        <v>16.228182525067751</v>
      </c>
      <c r="AJ235" s="5">
        <f>STANDARDIZE(AI235, AVERAGE($AI$4:$AI$260), STDEV($AI$4:$AI$260))</f>
        <v>0.85317294478886641</v>
      </c>
      <c r="AK235">
        <v>232</v>
      </c>
      <c r="AL235" s="9">
        <f>(AK235-0.5)/257</f>
        <v>0.90077821011673154</v>
      </c>
      <c r="AM235" s="5">
        <f>_xlfn.NORM.S.INV(AL235)</f>
        <v>1.2859985155013034</v>
      </c>
    </row>
    <row r="236" spans="1:39" x14ac:dyDescent="0.2">
      <c r="A236" s="3">
        <v>44116</v>
      </c>
      <c r="B236" s="2">
        <v>233</v>
      </c>
      <c r="C236" s="1">
        <v>124.18575300000001</v>
      </c>
      <c r="D236" s="29">
        <v>175.36000100000001</v>
      </c>
      <c r="H236" s="5">
        <f t="shared" si="33"/>
        <v>112.58938677246002</v>
      </c>
      <c r="I236" s="5">
        <f t="shared" si="34"/>
        <v>11.596366227539988</v>
      </c>
      <c r="L236" s="5">
        <v>10.247987991535396</v>
      </c>
      <c r="M236" s="5">
        <f t="shared" si="35"/>
        <v>1.0408293026388205</v>
      </c>
      <c r="N236">
        <v>233</v>
      </c>
      <c r="O236" s="9">
        <f t="shared" si="36"/>
        <v>0.90466926070038911</v>
      </c>
      <c r="P236" s="5">
        <f t="shared" si="37"/>
        <v>1.3086247923228653</v>
      </c>
      <c r="AE236" s="5">
        <f t="shared" si="38"/>
        <v>154.33599655447895</v>
      </c>
      <c r="AF236" s="5">
        <f t="shared" si="39"/>
        <v>21.024004445521058</v>
      </c>
      <c r="AI236" s="5">
        <v>16.246135962741107</v>
      </c>
      <c r="AJ236" s="5">
        <f>STANDARDIZE(AI236, AVERAGE($AI$4:$AI$260), STDEV($AI$4:$AI$260))</f>
        <v>0.85417053188394065</v>
      </c>
      <c r="AK236">
        <v>233</v>
      </c>
      <c r="AL236" s="9">
        <f>(AK236-0.5)/257</f>
        <v>0.90466926070038911</v>
      </c>
      <c r="AM236" s="5">
        <f>_xlfn.NORM.S.INV(AL236)</f>
        <v>1.3086247923228653</v>
      </c>
    </row>
    <row r="237" spans="1:39" x14ac:dyDescent="0.2">
      <c r="A237" s="3">
        <v>44117</v>
      </c>
      <c r="B237" s="2">
        <v>234</v>
      </c>
      <c r="C237" s="1">
        <v>120.891434</v>
      </c>
      <c r="D237" s="29">
        <v>171.550003</v>
      </c>
      <c r="H237" s="5">
        <f t="shared" si="33"/>
        <v>112.83309970522922</v>
      </c>
      <c r="I237" s="5">
        <f t="shared" si="34"/>
        <v>8.0583342947707877</v>
      </c>
      <c r="L237" s="5">
        <v>10.461925403846621</v>
      </c>
      <c r="M237" s="5">
        <f t="shared" si="35"/>
        <v>1.0625617789040147</v>
      </c>
      <c r="N237">
        <v>234</v>
      </c>
      <c r="O237" s="9">
        <f t="shared" si="36"/>
        <v>0.90856031128404668</v>
      </c>
      <c r="P237" s="5">
        <f t="shared" si="37"/>
        <v>1.3319416069271142</v>
      </c>
      <c r="AE237" s="5">
        <f t="shared" si="38"/>
        <v>154.30460729718439</v>
      </c>
      <c r="AF237" s="5">
        <f t="shared" si="39"/>
        <v>17.245395702815614</v>
      </c>
      <c r="AI237" s="5">
        <v>16.255387267773187</v>
      </c>
      <c r="AJ237" s="5">
        <f>STANDARDIZE(AI237, AVERAGE($AI$4:$AI$260), STDEV($AI$4:$AI$260))</f>
        <v>0.85468458287966143</v>
      </c>
      <c r="AK237">
        <v>234</v>
      </c>
      <c r="AL237" s="9">
        <f>(AK237-0.5)/257</f>
        <v>0.90856031128404668</v>
      </c>
      <c r="AM237" s="5">
        <f>_xlfn.NORM.S.INV(AL237)</f>
        <v>1.3319416069271142</v>
      </c>
    </row>
    <row r="238" spans="1:39" x14ac:dyDescent="0.2">
      <c r="A238" s="3">
        <v>44118</v>
      </c>
      <c r="B238" s="2">
        <v>235</v>
      </c>
      <c r="C238" s="1">
        <v>120.98127700000001</v>
      </c>
      <c r="D238" s="29">
        <v>173.470001</v>
      </c>
      <c r="H238" s="5">
        <f t="shared" si="33"/>
        <v>113.07681263799842</v>
      </c>
      <c r="I238" s="5">
        <f t="shared" si="34"/>
        <v>7.9044643620015904</v>
      </c>
      <c r="L238" s="5">
        <v>10.529415260458563</v>
      </c>
      <c r="M238" s="5">
        <f t="shared" si="35"/>
        <v>1.0694176237565585</v>
      </c>
      <c r="N238">
        <v>235</v>
      </c>
      <c r="O238" s="9">
        <f t="shared" si="36"/>
        <v>0.91245136186770426</v>
      </c>
      <c r="P238" s="5">
        <f t="shared" si="37"/>
        <v>1.3560059457994387</v>
      </c>
      <c r="AE238" s="5">
        <f t="shared" si="38"/>
        <v>154.27321803988983</v>
      </c>
      <c r="AF238" s="5">
        <f t="shared" si="39"/>
        <v>19.19678296011017</v>
      </c>
      <c r="AI238" s="5">
        <v>16.260255617911895</v>
      </c>
      <c r="AJ238" s="5">
        <f>STANDARDIZE(AI238, AVERAGE($AI$4:$AI$260), STDEV($AI$4:$AI$260))</f>
        <v>0.85495509392946922</v>
      </c>
      <c r="AK238">
        <v>235</v>
      </c>
      <c r="AL238" s="9">
        <f>(AK238-0.5)/257</f>
        <v>0.91245136186770426</v>
      </c>
      <c r="AM238" s="5">
        <f>_xlfn.NORM.S.INV(AL238)</f>
        <v>1.3560059457994387</v>
      </c>
    </row>
    <row r="239" spans="1:39" x14ac:dyDescent="0.2">
      <c r="A239" s="3">
        <v>44119</v>
      </c>
      <c r="B239" s="2">
        <v>236</v>
      </c>
      <c r="C239" s="1">
        <v>120.502106</v>
      </c>
      <c r="D239" s="29">
        <v>172.61000100000001</v>
      </c>
      <c r="H239" s="5">
        <f t="shared" si="33"/>
        <v>113.32052557076763</v>
      </c>
      <c r="I239" s="5">
        <f t="shared" si="34"/>
        <v>7.1815804292323691</v>
      </c>
      <c r="L239" s="5">
        <v>10.667338269385027</v>
      </c>
      <c r="M239" s="5">
        <f t="shared" si="35"/>
        <v>1.0834283032610765</v>
      </c>
      <c r="N239">
        <v>236</v>
      </c>
      <c r="O239" s="9">
        <f t="shared" si="36"/>
        <v>0.91634241245136183</v>
      </c>
      <c r="P239" s="5">
        <f t="shared" si="37"/>
        <v>1.3808822282502353</v>
      </c>
      <c r="AE239" s="5">
        <f t="shared" si="38"/>
        <v>154.24182878259526</v>
      </c>
      <c r="AF239" s="5">
        <f t="shared" si="39"/>
        <v>18.368172217404748</v>
      </c>
      <c r="AI239" s="5">
        <v>16.636768991919325</v>
      </c>
      <c r="AJ239" s="5">
        <f>STANDARDIZE(AI239, AVERAGE($AI$4:$AI$260), STDEV($AI$4:$AI$260))</f>
        <v>0.87587615037929512</v>
      </c>
      <c r="AK239">
        <v>236</v>
      </c>
      <c r="AL239" s="9">
        <f>(AK239-0.5)/257</f>
        <v>0.91634241245136183</v>
      </c>
      <c r="AM239" s="5">
        <f>_xlfn.NORM.S.INV(AL239)</f>
        <v>1.3808822282502353</v>
      </c>
    </row>
    <row r="240" spans="1:39" x14ac:dyDescent="0.2">
      <c r="A240" s="3">
        <v>44120</v>
      </c>
      <c r="B240" s="2">
        <v>237</v>
      </c>
      <c r="C240" s="1">
        <v>118.81501</v>
      </c>
      <c r="D240" s="29">
        <v>174.86000100000001</v>
      </c>
      <c r="H240" s="5">
        <f t="shared" si="33"/>
        <v>113.56423850353684</v>
      </c>
      <c r="I240" s="5">
        <f t="shared" si="34"/>
        <v>5.2507714964631589</v>
      </c>
      <c r="L240" s="5">
        <v>10.856201789842999</v>
      </c>
      <c r="M240" s="5">
        <f t="shared" si="35"/>
        <v>1.1026136899186609</v>
      </c>
      <c r="N240">
        <v>237</v>
      </c>
      <c r="O240" s="9">
        <f t="shared" si="36"/>
        <v>0.92023346303501941</v>
      </c>
      <c r="P240" s="5">
        <f t="shared" si="37"/>
        <v>1.4066436798489597</v>
      </c>
      <c r="AE240" s="5">
        <f t="shared" si="38"/>
        <v>154.21043952530073</v>
      </c>
      <c r="AF240" s="5">
        <f t="shared" si="39"/>
        <v>20.649561474699283</v>
      </c>
      <c r="AI240" s="5">
        <v>16.69029236061732</v>
      </c>
      <c r="AJ240" s="5">
        <f>STANDARDIZE(AI240, AVERAGE($AI$4:$AI$260), STDEV($AI$4:$AI$260))</f>
        <v>0.87885018927198388</v>
      </c>
      <c r="AK240">
        <v>237</v>
      </c>
      <c r="AL240" s="9">
        <f>(AK240-0.5)/257</f>
        <v>0.92023346303501941</v>
      </c>
      <c r="AM240" s="5">
        <f>_xlfn.NORM.S.INV(AL240)</f>
        <v>1.4066436798489597</v>
      </c>
    </row>
    <row r="241" spans="1:39" x14ac:dyDescent="0.2">
      <c r="A241" s="3">
        <v>44123</v>
      </c>
      <c r="B241" s="2">
        <v>238</v>
      </c>
      <c r="C241" s="1">
        <v>115.78025100000001</v>
      </c>
      <c r="D241" s="29">
        <v>171.58999600000001</v>
      </c>
      <c r="H241" s="5">
        <f t="shared" si="33"/>
        <v>113.80795143630604</v>
      </c>
      <c r="I241" s="5">
        <f t="shared" si="34"/>
        <v>1.9722995636939658</v>
      </c>
      <c r="L241" s="5">
        <v>11.325527605539008</v>
      </c>
      <c r="M241" s="5">
        <f t="shared" si="35"/>
        <v>1.1502893724468699</v>
      </c>
      <c r="N241">
        <v>238</v>
      </c>
      <c r="O241" s="9">
        <f t="shared" si="36"/>
        <v>0.92412451361867709</v>
      </c>
      <c r="P241" s="5">
        <f t="shared" si="37"/>
        <v>1.4333740412575688</v>
      </c>
      <c r="AE241" s="5">
        <f t="shared" si="38"/>
        <v>154.17905026800616</v>
      </c>
      <c r="AF241" s="5">
        <f t="shared" si="39"/>
        <v>17.410945731993849</v>
      </c>
      <c r="AI241" s="5">
        <v>16.926046074144523</v>
      </c>
      <c r="AJ241" s="5">
        <f>STANDARDIZE(AI241, AVERAGE($AI$4:$AI$260), STDEV($AI$4:$AI$260))</f>
        <v>0.89194990123297624</v>
      </c>
      <c r="AK241">
        <v>238</v>
      </c>
      <c r="AL241" s="9">
        <f>(AK241-0.5)/257</f>
        <v>0.92412451361867709</v>
      </c>
      <c r="AM241" s="5">
        <f>_xlfn.NORM.S.INV(AL241)</f>
        <v>1.4333740412575688</v>
      </c>
    </row>
    <row r="242" spans="1:39" x14ac:dyDescent="0.2">
      <c r="A242" s="3">
        <v>44124</v>
      </c>
      <c r="B242" s="2">
        <v>239</v>
      </c>
      <c r="C242" s="1">
        <v>117.30761699999999</v>
      </c>
      <c r="D242" s="29">
        <v>173.259995</v>
      </c>
      <c r="H242" s="5">
        <f t="shared" si="33"/>
        <v>114.05166436907524</v>
      </c>
      <c r="I242" s="5">
        <f t="shared" si="34"/>
        <v>3.2559526309247531</v>
      </c>
      <c r="L242" s="5">
        <v>11.395895520919822</v>
      </c>
      <c r="M242" s="5">
        <f t="shared" si="35"/>
        <v>1.1574375801134189</v>
      </c>
      <c r="N242">
        <v>239</v>
      </c>
      <c r="O242" s="9">
        <f t="shared" si="36"/>
        <v>0.92801556420233466</v>
      </c>
      <c r="P242" s="5">
        <f t="shared" si="37"/>
        <v>1.4611697164034945</v>
      </c>
      <c r="AE242" s="5">
        <f t="shared" si="38"/>
        <v>154.1476610107116</v>
      </c>
      <c r="AF242" s="5">
        <f t="shared" si="39"/>
        <v>19.112333989288402</v>
      </c>
      <c r="AI242" s="5">
        <v>16.97820203965685</v>
      </c>
      <c r="AJ242" s="5">
        <f>STANDARDIZE(AI242, AVERAGE($AI$4:$AI$260), STDEV($AI$4:$AI$260))</f>
        <v>0.89484796003780642</v>
      </c>
      <c r="AK242">
        <v>239</v>
      </c>
      <c r="AL242" s="9">
        <f>(AK242-0.5)/257</f>
        <v>0.92801556420233466</v>
      </c>
      <c r="AM242" s="5">
        <f>_xlfn.NORM.S.INV(AL242)</f>
        <v>1.4611697164034945</v>
      </c>
    </row>
    <row r="243" spans="1:39" x14ac:dyDescent="0.2">
      <c r="A243" s="3">
        <v>44125</v>
      </c>
      <c r="B243" s="2">
        <v>240</v>
      </c>
      <c r="C243" s="1">
        <v>116.668724</v>
      </c>
      <c r="D243" s="29">
        <v>172.86999499999999</v>
      </c>
      <c r="H243" s="5">
        <f t="shared" si="33"/>
        <v>114.29537730184445</v>
      </c>
      <c r="I243" s="5">
        <f t="shared" si="34"/>
        <v>2.3733466981555438</v>
      </c>
      <c r="L243" s="5">
        <v>11.596366227539988</v>
      </c>
      <c r="M243" s="5">
        <f t="shared" si="35"/>
        <v>1.1778020634752704</v>
      </c>
      <c r="N243">
        <v>240</v>
      </c>
      <c r="O243" s="9">
        <f t="shared" si="36"/>
        <v>0.93190661478599224</v>
      </c>
      <c r="P243" s="5">
        <f t="shared" si="37"/>
        <v>1.4901425037298888</v>
      </c>
      <c r="AE243" s="5">
        <f t="shared" si="38"/>
        <v>154.11627175341704</v>
      </c>
      <c r="AF243" s="5">
        <f t="shared" si="39"/>
        <v>18.75372324658295</v>
      </c>
      <c r="AI243" s="5">
        <v>17.008749015788084</v>
      </c>
      <c r="AJ243" s="5">
        <f>STANDARDIZE(AI243, AVERAGE($AI$4:$AI$260), STDEV($AI$4:$AI$260))</f>
        <v>0.8965453101351244</v>
      </c>
      <c r="AK243">
        <v>240</v>
      </c>
      <c r="AL243" s="9">
        <f>(AK243-0.5)/257</f>
        <v>0.93190661478599224</v>
      </c>
      <c r="AM243" s="5">
        <f>_xlfn.NORM.S.INV(AL243)</f>
        <v>1.4901425037298888</v>
      </c>
    </row>
    <row r="244" spans="1:39" x14ac:dyDescent="0.2">
      <c r="A244" s="3">
        <v>44126</v>
      </c>
      <c r="B244" s="2">
        <v>241</v>
      </c>
      <c r="C244" s="1">
        <v>115.55064400000001</v>
      </c>
      <c r="D244" s="29">
        <v>176.85000600000001</v>
      </c>
      <c r="H244" s="5">
        <f t="shared" si="33"/>
        <v>114.53909023461367</v>
      </c>
      <c r="I244" s="5">
        <f t="shared" si="34"/>
        <v>1.0115537653863385</v>
      </c>
      <c r="L244" s="5">
        <v>11.868732538308208</v>
      </c>
      <c r="M244" s="5">
        <f t="shared" si="35"/>
        <v>1.2054699422266406</v>
      </c>
      <c r="N244">
        <v>241</v>
      </c>
      <c r="O244" s="9">
        <f t="shared" si="36"/>
        <v>0.93579766536964981</v>
      </c>
      <c r="P244" s="5">
        <f t="shared" si="37"/>
        <v>1.5204231125445951</v>
      </c>
      <c r="AE244" s="5">
        <f t="shared" si="38"/>
        <v>154.0848824961225</v>
      </c>
      <c r="AF244" s="5">
        <f t="shared" si="39"/>
        <v>22.765123503877504</v>
      </c>
      <c r="AI244" s="5">
        <v>17.119838673637389</v>
      </c>
      <c r="AJ244" s="5">
        <f>STANDARDIZE(AI244, AVERAGE($AI$4:$AI$260), STDEV($AI$4:$AI$260))</f>
        <v>0.90271803377072968</v>
      </c>
      <c r="AK244">
        <v>241</v>
      </c>
      <c r="AL244" s="9">
        <f>(AK244-0.5)/257</f>
        <v>0.93579766536964981</v>
      </c>
      <c r="AM244" s="5">
        <f>_xlfn.NORM.S.INV(AL244)</f>
        <v>1.5204231125445951</v>
      </c>
    </row>
    <row r="245" spans="1:39" x14ac:dyDescent="0.2">
      <c r="A245" s="3">
        <v>44127</v>
      </c>
      <c r="B245" s="2">
        <v>242</v>
      </c>
      <c r="C245" s="1">
        <v>114.84187300000001</v>
      </c>
      <c r="D245" s="29">
        <v>175.53999300000001</v>
      </c>
      <c r="H245" s="5">
        <f t="shared" si="33"/>
        <v>114.78280316738287</v>
      </c>
      <c r="I245" s="5">
        <f t="shared" si="34"/>
        <v>5.9069832617140605E-2</v>
      </c>
      <c r="L245" s="5">
        <v>11.936208740000595</v>
      </c>
      <c r="M245" s="5">
        <f t="shared" si="35"/>
        <v>1.2123243999668882</v>
      </c>
      <c r="N245">
        <v>242</v>
      </c>
      <c r="O245" s="9">
        <f t="shared" si="36"/>
        <v>0.93968871595330739</v>
      </c>
      <c r="P245" s="5">
        <f t="shared" si="37"/>
        <v>1.5521657535429034</v>
      </c>
      <c r="AE245" s="5">
        <f t="shared" si="38"/>
        <v>154.05349323882794</v>
      </c>
      <c r="AF245" s="5">
        <f t="shared" si="39"/>
        <v>21.48649976117207</v>
      </c>
      <c r="AI245" s="5">
        <v>17.182565763803012</v>
      </c>
      <c r="AJ245" s="5">
        <f>STANDARDIZE(AI245, AVERAGE($AI$4:$AI$260), STDEV($AI$4:$AI$260))</f>
        <v>0.90620347966690229</v>
      </c>
      <c r="AK245">
        <v>242</v>
      </c>
      <c r="AL245" s="9">
        <f>(AK245-0.5)/257</f>
        <v>0.93968871595330739</v>
      </c>
      <c r="AM245" s="5">
        <f>_xlfn.NORM.S.INV(AL245)</f>
        <v>1.5521657535429034</v>
      </c>
    </row>
    <row r="246" spans="1:39" x14ac:dyDescent="0.2">
      <c r="A246" s="3">
        <v>44130</v>
      </c>
      <c r="B246" s="2">
        <v>243</v>
      </c>
      <c r="C246" s="1">
        <v>114.85185199999999</v>
      </c>
      <c r="D246" s="29">
        <v>170.16999799999999</v>
      </c>
      <c r="H246" s="5">
        <f t="shared" si="33"/>
        <v>115.02651610015207</v>
      </c>
      <c r="I246" s="5">
        <f t="shared" si="34"/>
        <v>-0.17466410015207146</v>
      </c>
      <c r="L246" s="5">
        <v>12.035176672769808</v>
      </c>
      <c r="M246" s="5">
        <f t="shared" si="35"/>
        <v>1.2223778928398104</v>
      </c>
      <c r="N246">
        <v>243</v>
      </c>
      <c r="O246" s="9">
        <f t="shared" si="36"/>
        <v>0.94357976653696496</v>
      </c>
      <c r="P246" s="5">
        <f t="shared" si="37"/>
        <v>1.585554225481004</v>
      </c>
      <c r="AE246" s="5">
        <f t="shared" si="38"/>
        <v>154.02210398153338</v>
      </c>
      <c r="AF246" s="5">
        <f t="shared" si="39"/>
        <v>16.147894018466616</v>
      </c>
      <c r="AI246" s="5">
        <v>17.232338331439109</v>
      </c>
      <c r="AJ246" s="5">
        <f>STANDARDIZE(AI246, AVERAGE($AI$4:$AI$260), STDEV($AI$4:$AI$260))</f>
        <v>0.90896910439381307</v>
      </c>
      <c r="AK246">
        <v>243</v>
      </c>
      <c r="AL246" s="9">
        <f>(AK246-0.5)/257</f>
        <v>0.94357976653696496</v>
      </c>
      <c r="AM246" s="5">
        <f>_xlfn.NORM.S.INV(AL246)</f>
        <v>1.585554225481004</v>
      </c>
    </row>
    <row r="247" spans="1:39" x14ac:dyDescent="0.2">
      <c r="A247" s="3">
        <v>44131</v>
      </c>
      <c r="B247" s="2">
        <v>244</v>
      </c>
      <c r="C247" s="1">
        <v>116.39917800000001</v>
      </c>
      <c r="D247" s="29">
        <v>166.75</v>
      </c>
      <c r="H247" s="5">
        <f t="shared" si="33"/>
        <v>115.27022903292126</v>
      </c>
      <c r="I247" s="5">
        <f t="shared" si="34"/>
        <v>1.1289489670787418</v>
      </c>
      <c r="L247" s="5">
        <v>12.12308613492344</v>
      </c>
      <c r="M247" s="5">
        <f t="shared" si="35"/>
        <v>1.2313080293647887</v>
      </c>
      <c r="N247">
        <v>244</v>
      </c>
      <c r="O247" s="9">
        <f t="shared" si="36"/>
        <v>0.94747081712062253</v>
      </c>
      <c r="P247" s="5">
        <f t="shared" si="37"/>
        <v>1.6208101278939688</v>
      </c>
      <c r="AE247" s="5">
        <f t="shared" si="38"/>
        <v>153.99071472423881</v>
      </c>
      <c r="AF247" s="5">
        <f t="shared" si="39"/>
        <v>12.759285275761187</v>
      </c>
      <c r="AI247" s="5">
        <v>17.245395702815614</v>
      </c>
      <c r="AJ247" s="5">
        <f>STANDARDIZE(AI247, AVERAGE($AI$4:$AI$260), STDEV($AI$4:$AI$260))</f>
        <v>0.90969464038406667</v>
      </c>
      <c r="AK247">
        <v>244</v>
      </c>
      <c r="AL247" s="9">
        <f>(AK247-0.5)/257</f>
        <v>0.94747081712062253</v>
      </c>
      <c r="AM247" s="5">
        <f>_xlfn.NORM.S.INV(AL247)</f>
        <v>1.6208101278939688</v>
      </c>
    </row>
    <row r="248" spans="1:39" x14ac:dyDescent="0.2">
      <c r="A248" s="3">
        <v>44132</v>
      </c>
      <c r="B248" s="2">
        <v>245</v>
      </c>
      <c r="C248" s="1">
        <v>111.008476</v>
      </c>
      <c r="D248" s="29">
        <v>161.16000399999999</v>
      </c>
      <c r="H248" s="5">
        <f t="shared" si="33"/>
        <v>115.51394196569048</v>
      </c>
      <c r="I248" s="5">
        <f t="shared" si="34"/>
        <v>-4.5054659656904761</v>
      </c>
      <c r="L248" s="5">
        <v>12.214763471077404</v>
      </c>
      <c r="M248" s="5">
        <f t="shared" si="35"/>
        <v>1.2406209191043533</v>
      </c>
      <c r="N248">
        <v>245</v>
      </c>
      <c r="O248" s="9">
        <f t="shared" si="36"/>
        <v>0.95136186770428011</v>
      </c>
      <c r="P248" s="5">
        <f t="shared" si="37"/>
        <v>1.6582041640969802</v>
      </c>
      <c r="AE248" s="5">
        <f t="shared" si="38"/>
        <v>153.95932546694428</v>
      </c>
      <c r="AF248" s="5">
        <f t="shared" si="39"/>
        <v>7.2006785330557079</v>
      </c>
      <c r="AI248" s="5">
        <v>17.261246477330218</v>
      </c>
      <c r="AJ248" s="5">
        <f>STANDARDIZE(AI248, AVERAGE($AI$4:$AI$260), STDEV($AI$4:$AI$260))</f>
        <v>0.91057539249351749</v>
      </c>
      <c r="AK248">
        <v>245</v>
      </c>
      <c r="AL248" s="9">
        <f>(AK248-0.5)/257</f>
        <v>0.95136186770428011</v>
      </c>
      <c r="AM248" s="5">
        <f>_xlfn.NORM.S.INV(AL248)</f>
        <v>1.6582041640969802</v>
      </c>
    </row>
    <row r="249" spans="1:39" x14ac:dyDescent="0.2">
      <c r="A249" s="3">
        <v>44133</v>
      </c>
      <c r="B249" s="2">
        <v>246</v>
      </c>
      <c r="C249" s="1">
        <v>115.12138400000001</v>
      </c>
      <c r="D249" s="29">
        <v>164.60000600000001</v>
      </c>
      <c r="H249" s="5">
        <f t="shared" si="33"/>
        <v>115.75765489845969</v>
      </c>
      <c r="I249" s="5">
        <f t="shared" si="34"/>
        <v>-0.63627089845968499</v>
      </c>
      <c r="L249" s="5">
        <v>14.255107546770134</v>
      </c>
      <c r="M249" s="5">
        <f t="shared" si="35"/>
        <v>1.4478858790699158</v>
      </c>
      <c r="N249">
        <v>246</v>
      </c>
      <c r="O249" s="9">
        <f t="shared" si="36"/>
        <v>0.95525291828793779</v>
      </c>
      <c r="P249" s="5">
        <f t="shared" si="37"/>
        <v>1.6980720533929916</v>
      </c>
      <c r="AE249" s="5">
        <f t="shared" si="38"/>
        <v>153.92793620964972</v>
      </c>
      <c r="AF249" s="5">
        <f t="shared" si="39"/>
        <v>10.672069790350292</v>
      </c>
      <c r="AI249" s="5">
        <v>17.286494498568032</v>
      </c>
      <c r="AJ249" s="5">
        <f>STANDARDIZE(AI249, AVERAGE($AI$4:$AI$260), STDEV($AI$4:$AI$260))</f>
        <v>0.91197830488396103</v>
      </c>
      <c r="AK249">
        <v>246</v>
      </c>
      <c r="AL249" s="9">
        <f>(AK249-0.5)/257</f>
        <v>0.95525291828793779</v>
      </c>
      <c r="AM249" s="5">
        <f>_xlfn.NORM.S.INV(AL249)</f>
        <v>1.6980720533929916</v>
      </c>
    </row>
    <row r="250" spans="1:39" x14ac:dyDescent="0.2">
      <c r="A250" s="3">
        <v>44134</v>
      </c>
      <c r="B250" s="2">
        <v>247</v>
      </c>
      <c r="C250" s="1">
        <v>108.672516</v>
      </c>
      <c r="D250" s="29">
        <v>164.949997</v>
      </c>
      <c r="H250" s="5">
        <f t="shared" si="33"/>
        <v>116.00136783122889</v>
      </c>
      <c r="I250" s="5">
        <f t="shared" si="34"/>
        <v>-7.3288518312288886</v>
      </c>
      <c r="L250" s="5">
        <v>14.255575807231381</v>
      </c>
      <c r="M250" s="5">
        <f t="shared" si="35"/>
        <v>1.4479334465301839</v>
      </c>
      <c r="N250">
        <v>247</v>
      </c>
      <c r="O250" s="9">
        <f t="shared" si="36"/>
        <v>0.95914396887159536</v>
      </c>
      <c r="P250" s="5">
        <f t="shared" si="37"/>
        <v>1.7408375250838719</v>
      </c>
      <c r="AE250" s="5">
        <f t="shared" si="38"/>
        <v>153.89654695235515</v>
      </c>
      <c r="AF250" s="5">
        <f t="shared" si="39"/>
        <v>11.053450047644844</v>
      </c>
      <c r="AI250" s="5">
        <v>17.410945731993849</v>
      </c>
      <c r="AJ250" s="5">
        <f>STANDARDIZE(AI250, AVERAGE($AI$4:$AI$260), STDEV($AI$4:$AI$260))</f>
        <v>0.91889346768957381</v>
      </c>
      <c r="AK250">
        <v>247</v>
      </c>
      <c r="AL250" s="9">
        <f>(AK250-0.5)/257</f>
        <v>0.95914396887159536</v>
      </c>
      <c r="AM250" s="5">
        <f>_xlfn.NORM.S.INV(AL250)</f>
        <v>1.7408375250838719</v>
      </c>
    </row>
    <row r="251" spans="1:39" x14ac:dyDescent="0.2">
      <c r="A251" s="3">
        <v>44137</v>
      </c>
      <c r="B251" s="2">
        <v>248</v>
      </c>
      <c r="C251" s="1">
        <v>108.58266399999999</v>
      </c>
      <c r="D251" s="29">
        <v>173.61000100000001</v>
      </c>
      <c r="H251" s="5">
        <f t="shared" si="33"/>
        <v>116.24508076399809</v>
      </c>
      <c r="I251" s="5">
        <f t="shared" si="34"/>
        <v>-7.6624167639980953</v>
      </c>
      <c r="L251" s="5">
        <v>14.418955479539335</v>
      </c>
      <c r="M251" s="5">
        <f t="shared" si="35"/>
        <v>1.4645300988514831</v>
      </c>
      <c r="N251">
        <v>248</v>
      </c>
      <c r="O251" s="9">
        <f t="shared" si="36"/>
        <v>0.96303501945525294</v>
      </c>
      <c r="P251" s="5">
        <f t="shared" si="37"/>
        <v>1.7870465756496254</v>
      </c>
      <c r="AE251" s="5">
        <f t="shared" si="38"/>
        <v>153.86515769506059</v>
      </c>
      <c r="AF251" s="5">
        <f t="shared" si="39"/>
        <v>19.744843304939423</v>
      </c>
      <c r="AI251" s="5">
        <v>17.522871103322757</v>
      </c>
      <c r="AJ251" s="5">
        <f>STANDARDIZE(AI251, AVERAGE($AI$4:$AI$260), STDEV($AI$4:$AI$260))</f>
        <v>0.92511262794626525</v>
      </c>
      <c r="AK251">
        <v>248</v>
      </c>
      <c r="AL251" s="9">
        <f>(AK251-0.5)/257</f>
        <v>0.96303501945525294</v>
      </c>
      <c r="AM251" s="5">
        <f>_xlfn.NORM.S.INV(AL251)</f>
        <v>1.7870465756496254</v>
      </c>
    </row>
    <row r="252" spans="1:39" x14ac:dyDescent="0.2">
      <c r="A252" s="3">
        <v>44138</v>
      </c>
      <c r="B252" s="2">
        <v>249</v>
      </c>
      <c r="C252" s="1">
        <v>110.24979399999999</v>
      </c>
      <c r="D252" s="29">
        <v>179.21000699999999</v>
      </c>
      <c r="H252" s="5">
        <f t="shared" si="33"/>
        <v>116.4887936967673</v>
      </c>
      <c r="I252" s="5">
        <f t="shared" si="34"/>
        <v>-6.2389996967673085</v>
      </c>
      <c r="L252" s="5">
        <v>19.314553210616154</v>
      </c>
      <c r="M252" s="5">
        <f t="shared" si="35"/>
        <v>1.9618412532922525</v>
      </c>
      <c r="N252">
        <v>249</v>
      </c>
      <c r="O252" s="9">
        <f t="shared" si="36"/>
        <v>0.96692607003891051</v>
      </c>
      <c r="P252" s="5">
        <f t="shared" si="37"/>
        <v>1.8374203838470637</v>
      </c>
      <c r="AE252" s="5">
        <f t="shared" si="38"/>
        <v>153.83376843776605</v>
      </c>
      <c r="AF252" s="5">
        <f t="shared" si="39"/>
        <v>25.376238562233937</v>
      </c>
      <c r="AI252" s="5">
        <v>17.699725816849991</v>
      </c>
      <c r="AJ252" s="5">
        <f>STANDARDIZE(AI252, AVERAGE($AI$4:$AI$260), STDEV($AI$4:$AI$260))</f>
        <v>0.9349396027645569</v>
      </c>
      <c r="AK252">
        <v>249</v>
      </c>
      <c r="AL252" s="9">
        <f>(AK252-0.5)/257</f>
        <v>0.96692607003891051</v>
      </c>
      <c r="AM252" s="5">
        <f>_xlfn.NORM.S.INV(AL252)</f>
        <v>1.8374203838470637</v>
      </c>
    </row>
    <row r="253" spans="1:39" x14ac:dyDescent="0.2">
      <c r="A253" s="3">
        <v>44139</v>
      </c>
      <c r="B253" s="2">
        <v>250</v>
      </c>
      <c r="C253" s="1">
        <v>114.752022</v>
      </c>
      <c r="D253" s="29">
        <v>178.91000399999999</v>
      </c>
      <c r="H253" s="5">
        <f t="shared" si="33"/>
        <v>116.73250662953652</v>
      </c>
      <c r="I253" s="5">
        <f t="shared" si="34"/>
        <v>-1.9804846295365195</v>
      </c>
      <c r="L253" s="5">
        <v>19.760415143385359</v>
      </c>
      <c r="M253" s="5">
        <f t="shared" si="35"/>
        <v>2.0071333962923013</v>
      </c>
      <c r="N253">
        <v>250</v>
      </c>
      <c r="O253" s="9">
        <f t="shared" si="36"/>
        <v>0.97081712062256809</v>
      </c>
      <c r="P253" s="5">
        <f t="shared" si="37"/>
        <v>1.8929406788672947</v>
      </c>
      <c r="AE253" s="5">
        <f t="shared" si="38"/>
        <v>153.80237918047149</v>
      </c>
      <c r="AF253" s="5">
        <f t="shared" si="39"/>
        <v>25.107624819528496</v>
      </c>
      <c r="AI253" s="5">
        <v>17.956245506508452</v>
      </c>
      <c r="AJ253" s="5">
        <f>STANDARDIZE(AI253, AVERAGE($AI$4:$AI$260), STDEV($AI$4:$AI$260))</f>
        <v>0.94919318119848139</v>
      </c>
      <c r="AK253">
        <v>250</v>
      </c>
      <c r="AL253" s="9">
        <f>(AK253-0.5)/257</f>
        <v>0.97081712062256809</v>
      </c>
      <c r="AM253" s="5">
        <f>_xlfn.NORM.S.INV(AL253)</f>
        <v>1.8929406788672947</v>
      </c>
    </row>
    <row r="254" spans="1:39" x14ac:dyDescent="0.2">
      <c r="A254" s="3">
        <v>44140</v>
      </c>
      <c r="B254" s="2">
        <v>251</v>
      </c>
      <c r="C254" s="1">
        <v>118.824997</v>
      </c>
      <c r="D254" s="29">
        <v>183.279999</v>
      </c>
      <c r="H254" s="5">
        <f t="shared" si="33"/>
        <v>116.97621956230572</v>
      </c>
      <c r="I254" s="5">
        <f t="shared" si="34"/>
        <v>1.8487774376942809</v>
      </c>
      <c r="L254" s="5">
        <v>20.063156008923769</v>
      </c>
      <c r="M254" s="5">
        <f t="shared" si="35"/>
        <v>2.0378868236790297</v>
      </c>
      <c r="N254">
        <v>251</v>
      </c>
      <c r="O254" s="9">
        <f t="shared" si="36"/>
        <v>0.97470817120622566</v>
      </c>
      <c r="P254" s="5">
        <f t="shared" si="37"/>
        <v>1.954995024088507</v>
      </c>
      <c r="AE254" s="5">
        <f t="shared" si="38"/>
        <v>153.77098992317693</v>
      </c>
      <c r="AF254" s="5">
        <f t="shared" si="39"/>
        <v>29.509009076823077</v>
      </c>
      <c r="AI254" s="5">
        <v>17.97007973462479</v>
      </c>
      <c r="AJ254" s="5">
        <f>STANDARDIZE(AI254, AVERAGE($AI$4:$AI$260), STDEV($AI$4:$AI$260))</f>
        <v>0.94996188342087828</v>
      </c>
      <c r="AK254">
        <v>251</v>
      </c>
      <c r="AL254" s="9">
        <f>(AK254-0.5)/257</f>
        <v>0.97470817120622566</v>
      </c>
      <c r="AM254" s="5">
        <f>_xlfn.NORM.S.INV(AL254)</f>
        <v>1.954995024088507</v>
      </c>
    </row>
    <row r="255" spans="1:39" x14ac:dyDescent="0.2">
      <c r="A255" s="3">
        <v>44141</v>
      </c>
      <c r="B255" s="2">
        <v>252</v>
      </c>
      <c r="C255" s="1">
        <v>118.69000200000001</v>
      </c>
      <c r="D255" s="29">
        <v>184.270004</v>
      </c>
      <c r="H255" s="5">
        <f t="shared" si="33"/>
        <v>117.21993249507491</v>
      </c>
      <c r="I255" s="5">
        <f t="shared" si="34"/>
        <v>1.4700695049250925</v>
      </c>
      <c r="L255" s="5">
        <v>20.09636587446218</v>
      </c>
      <c r="M255" s="5">
        <f t="shared" si="35"/>
        <v>2.0412603926438346</v>
      </c>
      <c r="N255">
        <v>252</v>
      </c>
      <c r="O255" s="9">
        <f t="shared" si="36"/>
        <v>0.97859922178988323</v>
      </c>
      <c r="P255" s="5">
        <f t="shared" si="37"/>
        <v>2.0256412963396584</v>
      </c>
      <c r="AE255" s="5">
        <f t="shared" si="38"/>
        <v>153.73960066588236</v>
      </c>
      <c r="AF255" s="5">
        <f t="shared" si="39"/>
        <v>30.530403334117636</v>
      </c>
      <c r="AI255" s="5">
        <v>18.081930249213883</v>
      </c>
      <c r="AJ255" s="5">
        <f>STANDARDIZE(AI255, AVERAGE($AI$4:$AI$260), STDEV($AI$4:$AI$260))</f>
        <v>0.95617688424476488</v>
      </c>
      <c r="AK255">
        <v>252</v>
      </c>
      <c r="AL255" s="9">
        <f>(AK255-0.5)/257</f>
        <v>0.97859922178988323</v>
      </c>
      <c r="AM255" s="5">
        <f>_xlfn.NORM.S.INV(AL255)</f>
        <v>2.0256412963396584</v>
      </c>
    </row>
    <row r="256" spans="1:39" x14ac:dyDescent="0.2">
      <c r="A256" s="3">
        <v>44144</v>
      </c>
      <c r="B256" s="2">
        <v>253</v>
      </c>
      <c r="C256" s="30">
        <v>116.32</v>
      </c>
      <c r="D256" s="31">
        <v>196.99</v>
      </c>
      <c r="H256" s="5">
        <f t="shared" si="33"/>
        <v>117.46364542784411</v>
      </c>
      <c r="I256" s="5">
        <f t="shared" si="34"/>
        <v>-1.1436454278441204</v>
      </c>
      <c r="L256" s="5">
        <v>21.337591941692978</v>
      </c>
      <c r="M256" s="5">
        <f t="shared" si="35"/>
        <v>2.1673482786027058</v>
      </c>
      <c r="N256">
        <v>253</v>
      </c>
      <c r="O256" s="9">
        <f t="shared" si="36"/>
        <v>0.98249027237354081</v>
      </c>
      <c r="P256" s="5">
        <f t="shared" si="37"/>
        <v>2.1081333635267789</v>
      </c>
      <c r="AE256" s="5">
        <f t="shared" si="38"/>
        <v>153.70821140858783</v>
      </c>
      <c r="AF256" s="5">
        <f t="shared" si="39"/>
        <v>43.28178859141218</v>
      </c>
      <c r="AI256" s="5">
        <v>18.270537220035663</v>
      </c>
      <c r="AJ256" s="5">
        <f>STANDARDIZE(AI256, AVERAGE($AI$4:$AI$260), STDEV($AI$4:$AI$260))</f>
        <v>0.96665687607452455</v>
      </c>
      <c r="AK256">
        <v>253</v>
      </c>
      <c r="AL256" s="9">
        <f>(AK256-0.5)/257</f>
        <v>0.98249027237354081</v>
      </c>
      <c r="AM256" s="5">
        <f>_xlfn.NORM.S.INV(AL256)</f>
        <v>2.1081333635267789</v>
      </c>
    </row>
    <row r="257" spans="1:39" x14ac:dyDescent="0.2">
      <c r="A257" s="3">
        <v>44145</v>
      </c>
      <c r="B257" s="2">
        <v>254</v>
      </c>
      <c r="C257" s="1">
        <v>115.97</v>
      </c>
      <c r="D257" s="29">
        <v>201.98</v>
      </c>
      <c r="H257" s="5">
        <f t="shared" si="33"/>
        <v>117.70735836061333</v>
      </c>
      <c r="I257" s="5">
        <f t="shared" si="34"/>
        <v>-1.737358360613328</v>
      </c>
      <c r="L257" s="5">
        <v>21.514023076154558</v>
      </c>
      <c r="M257" s="5">
        <f t="shared" si="35"/>
        <v>2.1852707420031221</v>
      </c>
      <c r="N257">
        <v>254</v>
      </c>
      <c r="O257" s="9">
        <f t="shared" si="36"/>
        <v>0.98638132295719849</v>
      </c>
      <c r="P257" s="5">
        <f t="shared" si="37"/>
        <v>2.2080992672399162</v>
      </c>
      <c r="AE257" s="5">
        <f t="shared" si="38"/>
        <v>153.67682215129327</v>
      </c>
      <c r="AF257" s="5">
        <f t="shared" si="39"/>
        <v>48.303177848706724</v>
      </c>
      <c r="AI257" s="5">
        <v>18.368172217404748</v>
      </c>
      <c r="AJ257" s="5">
        <f>STANDARDIZE(AI257, AVERAGE($AI$4:$AI$260), STDEV($AI$4:$AI$260))</f>
        <v>0.97208198825499359</v>
      </c>
      <c r="AK257">
        <v>254</v>
      </c>
      <c r="AL257" s="9">
        <f>(AK257-0.5)/257</f>
        <v>0.98638132295719849</v>
      </c>
      <c r="AM257" s="5">
        <f>_xlfn.NORM.S.INV(AL257)</f>
        <v>2.2080992672399162</v>
      </c>
    </row>
    <row r="258" spans="1:39" x14ac:dyDescent="0.2">
      <c r="A258" s="3">
        <v>44146</v>
      </c>
      <c r="B258" s="2">
        <v>255</v>
      </c>
      <c r="C258" s="1">
        <v>119.49</v>
      </c>
      <c r="D258" s="29">
        <v>199.29</v>
      </c>
      <c r="H258" s="5">
        <f t="shared" si="33"/>
        <v>117.95107129338254</v>
      </c>
      <c r="I258" s="5">
        <f t="shared" si="34"/>
        <v>1.5389287066174546</v>
      </c>
      <c r="L258" s="5">
        <v>23.296037277846949</v>
      </c>
      <c r="M258" s="5">
        <f t="shared" si="35"/>
        <v>2.3662936913046693</v>
      </c>
      <c r="N258">
        <v>255</v>
      </c>
      <c r="O258" s="9">
        <f t="shared" si="36"/>
        <v>0.99027237354085607</v>
      </c>
      <c r="P258" s="5">
        <f t="shared" si="37"/>
        <v>2.3366910755775656</v>
      </c>
      <c r="AE258" s="5">
        <f t="shared" si="38"/>
        <v>153.6454328939987</v>
      </c>
      <c r="AF258" s="5">
        <f t="shared" si="39"/>
        <v>45.64456710600129</v>
      </c>
      <c r="AI258" s="5">
        <v>18.75372324658295</v>
      </c>
      <c r="AJ258" s="5">
        <f>STANDARDIZE(AI258, AVERAGE($AI$4:$AI$260), STDEV($AI$4:$AI$260))</f>
        <v>0.99350522419445964</v>
      </c>
      <c r="AK258">
        <v>255</v>
      </c>
      <c r="AL258" s="9">
        <f>(AK258-0.5)/257</f>
        <v>0.99027237354085607</v>
      </c>
      <c r="AM258" s="5">
        <f>_xlfn.NORM.S.INV(AL258)</f>
        <v>2.3366910755775656</v>
      </c>
    </row>
    <row r="259" spans="1:39" x14ac:dyDescent="0.2">
      <c r="A259" s="3">
        <v>44147</v>
      </c>
      <c r="B259" s="2">
        <v>256</v>
      </c>
      <c r="C259" s="1">
        <v>119.21</v>
      </c>
      <c r="D259" s="29">
        <v>195.68</v>
      </c>
      <c r="H259" s="5">
        <f t="shared" si="33"/>
        <v>118.19478422615174</v>
      </c>
      <c r="I259" s="5">
        <f t="shared" si="34"/>
        <v>1.0152157738482543</v>
      </c>
      <c r="L259" s="5">
        <v>25.164553412308521</v>
      </c>
      <c r="M259" s="5">
        <f t="shared" si="35"/>
        <v>2.5561037955993076</v>
      </c>
      <c r="N259">
        <v>256</v>
      </c>
      <c r="O259" s="9">
        <f t="shared" si="36"/>
        <v>0.99416342412451364</v>
      </c>
      <c r="P259" s="5">
        <f t="shared" si="37"/>
        <v>2.5218739841912803</v>
      </c>
      <c r="AE259" s="5">
        <f t="shared" si="38"/>
        <v>153.61404363670414</v>
      </c>
      <c r="AF259" s="5">
        <f t="shared" si="39"/>
        <v>42.065956363295868</v>
      </c>
      <c r="AI259" s="5">
        <v>18.765863588733652</v>
      </c>
      <c r="AJ259" s="5">
        <f>STANDARDIZE(AI259, AVERAGE($AI$4:$AI$260), STDEV($AI$4:$AI$260))</f>
        <v>0.99417980523457439</v>
      </c>
      <c r="AK259">
        <v>256</v>
      </c>
      <c r="AL259" s="9">
        <f>(AK259-0.5)/257</f>
        <v>0.99416342412451364</v>
      </c>
      <c r="AM259" s="5">
        <f>_xlfn.NORM.S.INV(AL259)</f>
        <v>2.5218739841912803</v>
      </c>
    </row>
    <row r="260" spans="1:39" x14ac:dyDescent="0.2">
      <c r="A260" s="3">
        <v>44148</v>
      </c>
      <c r="B260" s="2">
        <v>257</v>
      </c>
      <c r="C260" s="1">
        <v>119.26</v>
      </c>
      <c r="D260" s="29">
        <v>198.84</v>
      </c>
      <c r="H260" s="5">
        <f t="shared" si="33"/>
        <v>118.43849715892094</v>
      </c>
      <c r="I260" s="5">
        <f t="shared" si="34"/>
        <v>0.82150284107906657</v>
      </c>
      <c r="L260" s="5">
        <v>28.183473345077758</v>
      </c>
      <c r="M260" s="5">
        <f t="shared" si="35"/>
        <v>2.8627757566959739</v>
      </c>
      <c r="N260">
        <v>257</v>
      </c>
      <c r="O260" s="9">
        <f t="shared" si="36"/>
        <v>0.99805447470817121</v>
      </c>
      <c r="P260" s="5">
        <f t="shared" si="37"/>
        <v>2.8868618330563138</v>
      </c>
      <c r="AE260" s="5">
        <f t="shared" si="38"/>
        <v>153.5826543794096</v>
      </c>
      <c r="AF260" s="5">
        <f t="shared" si="39"/>
        <v>45.257345620590399</v>
      </c>
      <c r="AI260" s="5">
        <v>19.112333989288402</v>
      </c>
      <c r="AJ260" s="5">
        <f>STANDARDIZE(AI260, AVERAGE($AI$4:$AI$260), STDEV($AI$4:$AI$260))</f>
        <v>1.0134315166174923</v>
      </c>
      <c r="AK260">
        <v>257</v>
      </c>
      <c r="AL260" s="9">
        <f>(AK260-0.5)/257</f>
        <v>0.99805447470817121</v>
      </c>
      <c r="AM260" s="5">
        <f>_xlfn.NORM.S.INV(AL260)</f>
        <v>2.8868618330563138</v>
      </c>
    </row>
    <row r="261" spans="1:39" x14ac:dyDescent="0.2">
      <c r="H261" s="5"/>
      <c r="I261" s="5"/>
      <c r="L261" s="5"/>
      <c r="AE261" s="5"/>
      <c r="AF261" s="5"/>
      <c r="AI261" s="5"/>
    </row>
    <row r="266" spans="1:39" x14ac:dyDescent="0.2">
      <c r="E266" s="51" t="s">
        <v>93</v>
      </c>
      <c r="F266" s="51"/>
      <c r="G266" s="51"/>
      <c r="H266" s="51"/>
    </row>
    <row r="267" spans="1:39" x14ac:dyDescent="0.2">
      <c r="E267" s="2" t="s">
        <v>0</v>
      </c>
      <c r="F267" t="s">
        <v>5</v>
      </c>
      <c r="G267" t="s">
        <v>47</v>
      </c>
      <c r="H267" t="s">
        <v>92</v>
      </c>
    </row>
    <row r="268" spans="1:39" x14ac:dyDescent="0.2">
      <c r="E268" s="3">
        <v>44144</v>
      </c>
      <c r="F268" s="2">
        <v>253</v>
      </c>
      <c r="G268" s="1">
        <v>116.32</v>
      </c>
      <c r="H268" s="1">
        <v>196.99</v>
      </c>
    </row>
    <row r="269" spans="1:39" x14ac:dyDescent="0.2">
      <c r="E269" s="3">
        <v>44145</v>
      </c>
      <c r="F269" s="2">
        <v>254</v>
      </c>
      <c r="G269" s="1">
        <v>115.97</v>
      </c>
      <c r="H269" s="1">
        <v>201.98</v>
      </c>
    </row>
    <row r="270" spans="1:39" x14ac:dyDescent="0.2">
      <c r="E270" s="3">
        <v>44146</v>
      </c>
      <c r="F270" s="2">
        <v>255</v>
      </c>
      <c r="G270" s="1">
        <v>119.49</v>
      </c>
      <c r="H270" s="1">
        <v>199.29</v>
      </c>
    </row>
    <row r="271" spans="1:39" x14ac:dyDescent="0.2">
      <c r="E271" s="3">
        <v>44147</v>
      </c>
      <c r="F271" s="2">
        <v>256</v>
      </c>
      <c r="G271" s="1">
        <v>119.21</v>
      </c>
      <c r="H271" s="1">
        <v>195.68</v>
      </c>
    </row>
    <row r="272" spans="1:39" x14ac:dyDescent="0.2">
      <c r="E272" s="3">
        <v>44148</v>
      </c>
      <c r="F272" s="2">
        <v>257</v>
      </c>
      <c r="G272" s="1">
        <v>119.26</v>
      </c>
      <c r="H272" s="1">
        <v>198.84</v>
      </c>
    </row>
    <row r="276" spans="5:8" x14ac:dyDescent="0.2">
      <c r="E276" s="2" t="s">
        <v>0</v>
      </c>
      <c r="F276" t="s">
        <v>5</v>
      </c>
      <c r="G276" t="s">
        <v>47</v>
      </c>
      <c r="H276" t="s">
        <v>92</v>
      </c>
    </row>
    <row r="277" spans="5:8" x14ac:dyDescent="0.2">
      <c r="E277" s="3">
        <v>44144</v>
      </c>
      <c r="F277" s="2">
        <v>253</v>
      </c>
      <c r="G277" s="5">
        <v>117.46364542784411</v>
      </c>
      <c r="H277" s="5">
        <v>153.70821140858783</v>
      </c>
    </row>
    <row r="278" spans="5:8" x14ac:dyDescent="0.2">
      <c r="E278" s="3">
        <v>44145</v>
      </c>
      <c r="F278" s="2">
        <v>254</v>
      </c>
      <c r="G278" s="5">
        <v>117.70735836061333</v>
      </c>
      <c r="H278" s="5">
        <v>153.67682215129327</v>
      </c>
    </row>
    <row r="279" spans="5:8" x14ac:dyDescent="0.2">
      <c r="E279" s="3">
        <v>44146</v>
      </c>
      <c r="F279" s="2">
        <v>255</v>
      </c>
      <c r="G279" s="5">
        <v>117.95107129338254</v>
      </c>
      <c r="H279" s="5">
        <v>153.6454328939987</v>
      </c>
    </row>
    <row r="280" spans="5:8" x14ac:dyDescent="0.2">
      <c r="E280" s="3">
        <v>44147</v>
      </c>
      <c r="F280" s="2">
        <v>256</v>
      </c>
      <c r="G280" s="5">
        <v>118.19478422615174</v>
      </c>
      <c r="H280" s="5">
        <v>153.61404363670414</v>
      </c>
    </row>
    <row r="281" spans="5:8" x14ac:dyDescent="0.2">
      <c r="E281" s="3">
        <v>44148</v>
      </c>
      <c r="F281" s="2">
        <v>257</v>
      </c>
      <c r="G281" s="5">
        <v>118.43849715892094</v>
      </c>
      <c r="H281" s="5">
        <v>153.5826543794096</v>
      </c>
    </row>
  </sheetData>
  <sortState xmlns:xlrd2="http://schemas.microsoft.com/office/spreadsheetml/2017/richdata2" ref="AI4:AM260">
    <sortCondition ref="AK3:AK260"/>
  </sortState>
  <mergeCells count="3">
    <mergeCell ref="E1:V1"/>
    <mergeCell ref="AB1:AS1"/>
    <mergeCell ref="E266:H266"/>
  </mergeCells>
  <pageMargins left="0.7" right="0.7" top="0.75" bottom="0.75" header="0.3" footer="0.3"/>
  <ignoredErrors>
    <ignoredError sqref="X18:X24 AU18:AU21 AU23:AU24 G5:G7" formulaRange="1"/>
    <ignoredError sqref="AU22" formula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81D0-7259-964A-BD59-E18402E92F0C}">
  <dimension ref="A1:E258"/>
  <sheetViews>
    <sheetView workbookViewId="0">
      <selection activeCell="F22" sqref="A1:XFD1048576"/>
    </sheetView>
  </sheetViews>
  <sheetFormatPr baseColWidth="10" defaultRowHeight="16" x14ac:dyDescent="0.2"/>
  <cols>
    <col min="1" max="1" width="10.83203125" style="2"/>
    <col min="2" max="2" width="24.33203125" style="2" customWidth="1"/>
    <col min="3" max="3" width="23.1640625" style="2" customWidth="1"/>
  </cols>
  <sheetData>
    <row r="1" spans="1:5" x14ac:dyDescent="0.2">
      <c r="E1" s="2"/>
    </row>
    <row r="2" spans="1:5" x14ac:dyDescent="0.2">
      <c r="A2" s="3"/>
      <c r="B2" s="1"/>
      <c r="E2" s="5"/>
    </row>
    <row r="3" spans="1:5" x14ac:dyDescent="0.2">
      <c r="A3" s="3"/>
      <c r="B3" s="1"/>
    </row>
    <row r="4" spans="1:5" x14ac:dyDescent="0.2">
      <c r="A4" s="3"/>
      <c r="B4" s="1"/>
    </row>
    <row r="5" spans="1:5" x14ac:dyDescent="0.2">
      <c r="A5" s="3"/>
      <c r="B5" s="1"/>
    </row>
    <row r="6" spans="1:5" x14ac:dyDescent="0.2">
      <c r="A6" s="3"/>
      <c r="B6" s="1"/>
    </row>
    <row r="7" spans="1:5" x14ac:dyDescent="0.2">
      <c r="A7" s="3"/>
      <c r="B7" s="1"/>
    </row>
    <row r="8" spans="1:5" x14ac:dyDescent="0.2">
      <c r="A8" s="3"/>
      <c r="B8" s="1"/>
    </row>
    <row r="9" spans="1:5" x14ac:dyDescent="0.2">
      <c r="A9" s="3"/>
      <c r="B9" s="1"/>
    </row>
    <row r="10" spans="1:5" x14ac:dyDescent="0.2">
      <c r="A10" s="3"/>
      <c r="B10" s="1"/>
    </row>
    <row r="11" spans="1:5" x14ac:dyDescent="0.2">
      <c r="A11" s="3"/>
      <c r="B11" s="1"/>
    </row>
    <row r="12" spans="1:5" x14ac:dyDescent="0.2">
      <c r="A12" s="3"/>
      <c r="B12" s="1"/>
    </row>
    <row r="13" spans="1:5" x14ac:dyDescent="0.2">
      <c r="A13" s="3"/>
      <c r="B13" s="1"/>
    </row>
    <row r="14" spans="1:5" x14ac:dyDescent="0.2">
      <c r="A14" s="3"/>
      <c r="B14" s="1"/>
    </row>
    <row r="15" spans="1:5" x14ac:dyDescent="0.2">
      <c r="A15" s="3"/>
      <c r="B15" s="1"/>
    </row>
    <row r="16" spans="1:5" x14ac:dyDescent="0.2">
      <c r="A16" s="3"/>
      <c r="B16" s="1"/>
    </row>
    <row r="17" spans="1:2" x14ac:dyDescent="0.2">
      <c r="A17" s="3"/>
      <c r="B17" s="1"/>
    </row>
    <row r="18" spans="1:2" x14ac:dyDescent="0.2">
      <c r="A18" s="3"/>
      <c r="B18" s="1"/>
    </row>
    <row r="19" spans="1:2" x14ac:dyDescent="0.2">
      <c r="A19" s="3"/>
      <c r="B19" s="1"/>
    </row>
    <row r="20" spans="1:2" x14ac:dyDescent="0.2">
      <c r="A20" s="3"/>
      <c r="B20" s="1"/>
    </row>
    <row r="21" spans="1:2" x14ac:dyDescent="0.2">
      <c r="A21" s="3"/>
      <c r="B21" s="1"/>
    </row>
    <row r="22" spans="1:2" x14ac:dyDescent="0.2">
      <c r="A22" s="3"/>
      <c r="B22" s="1"/>
    </row>
    <row r="23" spans="1:2" x14ac:dyDescent="0.2">
      <c r="A23" s="3"/>
      <c r="B23" s="1"/>
    </row>
    <row r="24" spans="1:2" x14ac:dyDescent="0.2">
      <c r="A24" s="3"/>
      <c r="B24" s="1"/>
    </row>
    <row r="25" spans="1:2" x14ac:dyDescent="0.2">
      <c r="A25" s="3"/>
      <c r="B25" s="1"/>
    </row>
    <row r="26" spans="1:2" x14ac:dyDescent="0.2">
      <c r="A26" s="3"/>
      <c r="B26" s="1"/>
    </row>
    <row r="27" spans="1:2" x14ac:dyDescent="0.2">
      <c r="A27" s="3"/>
      <c r="B27" s="1"/>
    </row>
    <row r="28" spans="1:2" x14ac:dyDescent="0.2">
      <c r="A28" s="3"/>
      <c r="B28" s="1"/>
    </row>
    <row r="29" spans="1:2" x14ac:dyDescent="0.2">
      <c r="A29" s="3"/>
      <c r="B29" s="1"/>
    </row>
    <row r="30" spans="1:2" x14ac:dyDescent="0.2">
      <c r="A30" s="3"/>
      <c r="B30" s="1"/>
    </row>
    <row r="31" spans="1:2" x14ac:dyDescent="0.2">
      <c r="A31" s="3"/>
      <c r="B31" s="1"/>
    </row>
    <row r="32" spans="1:2" x14ac:dyDescent="0.2">
      <c r="A32" s="3"/>
      <c r="B32" s="1"/>
    </row>
    <row r="33" spans="1:2" x14ac:dyDescent="0.2">
      <c r="A33" s="3"/>
      <c r="B33" s="1"/>
    </row>
    <row r="34" spans="1:2" x14ac:dyDescent="0.2">
      <c r="A34" s="3"/>
      <c r="B34" s="1"/>
    </row>
    <row r="35" spans="1:2" x14ac:dyDescent="0.2">
      <c r="A35" s="3"/>
      <c r="B35" s="1"/>
    </row>
    <row r="36" spans="1:2" x14ac:dyDescent="0.2">
      <c r="A36" s="3"/>
      <c r="B36" s="1"/>
    </row>
    <row r="37" spans="1:2" x14ac:dyDescent="0.2">
      <c r="A37" s="3"/>
      <c r="B37" s="1"/>
    </row>
    <row r="38" spans="1:2" x14ac:dyDescent="0.2">
      <c r="A38" s="3"/>
      <c r="B38" s="1"/>
    </row>
    <row r="39" spans="1:2" x14ac:dyDescent="0.2">
      <c r="A39" s="3"/>
      <c r="B39" s="1"/>
    </row>
    <row r="40" spans="1:2" x14ac:dyDescent="0.2">
      <c r="A40" s="3"/>
      <c r="B40" s="1"/>
    </row>
    <row r="41" spans="1:2" x14ac:dyDescent="0.2">
      <c r="A41" s="3"/>
      <c r="B41" s="1"/>
    </row>
    <row r="42" spans="1:2" x14ac:dyDescent="0.2">
      <c r="A42" s="3"/>
      <c r="B42" s="1"/>
    </row>
    <row r="43" spans="1:2" x14ac:dyDescent="0.2">
      <c r="A43" s="3"/>
      <c r="B43" s="1"/>
    </row>
    <row r="44" spans="1:2" x14ac:dyDescent="0.2">
      <c r="A44" s="3"/>
      <c r="B44" s="1"/>
    </row>
    <row r="45" spans="1:2" x14ac:dyDescent="0.2">
      <c r="A45" s="3"/>
      <c r="B45" s="1"/>
    </row>
    <row r="46" spans="1:2" x14ac:dyDescent="0.2">
      <c r="A46" s="3"/>
      <c r="B46" s="1"/>
    </row>
    <row r="47" spans="1:2" x14ac:dyDescent="0.2">
      <c r="A47" s="3"/>
      <c r="B47" s="1"/>
    </row>
    <row r="48" spans="1:2" x14ac:dyDescent="0.2">
      <c r="A48" s="3"/>
      <c r="B48" s="1"/>
    </row>
    <row r="49" spans="1:2" x14ac:dyDescent="0.2">
      <c r="A49" s="3"/>
      <c r="B49" s="1"/>
    </row>
    <row r="50" spans="1:2" x14ac:dyDescent="0.2">
      <c r="A50" s="3"/>
      <c r="B50" s="1"/>
    </row>
    <row r="51" spans="1:2" x14ac:dyDescent="0.2">
      <c r="A51" s="3"/>
      <c r="B51" s="1"/>
    </row>
    <row r="52" spans="1:2" x14ac:dyDescent="0.2">
      <c r="A52" s="3"/>
      <c r="B52" s="1"/>
    </row>
    <row r="53" spans="1:2" x14ac:dyDescent="0.2">
      <c r="A53" s="3"/>
      <c r="B53" s="1"/>
    </row>
    <row r="54" spans="1:2" x14ac:dyDescent="0.2">
      <c r="A54" s="3"/>
      <c r="B54" s="1"/>
    </row>
    <row r="55" spans="1:2" x14ac:dyDescent="0.2">
      <c r="A55" s="3"/>
      <c r="B55" s="1"/>
    </row>
    <row r="56" spans="1:2" x14ac:dyDescent="0.2">
      <c r="A56" s="3"/>
      <c r="B56" s="1"/>
    </row>
    <row r="57" spans="1:2" x14ac:dyDescent="0.2">
      <c r="A57" s="3"/>
      <c r="B57" s="1"/>
    </row>
    <row r="58" spans="1:2" x14ac:dyDescent="0.2">
      <c r="A58" s="3"/>
      <c r="B58" s="1"/>
    </row>
    <row r="59" spans="1:2" x14ac:dyDescent="0.2">
      <c r="A59" s="3"/>
      <c r="B59" s="1"/>
    </row>
    <row r="60" spans="1:2" x14ac:dyDescent="0.2">
      <c r="A60" s="3"/>
      <c r="B60" s="1"/>
    </row>
    <row r="61" spans="1:2" x14ac:dyDescent="0.2">
      <c r="A61" s="3"/>
      <c r="B61" s="1"/>
    </row>
    <row r="62" spans="1:2" x14ac:dyDescent="0.2">
      <c r="A62" s="3"/>
      <c r="B62" s="1"/>
    </row>
    <row r="63" spans="1:2" x14ac:dyDescent="0.2">
      <c r="A63" s="3"/>
      <c r="B63" s="1"/>
    </row>
    <row r="64" spans="1:2" x14ac:dyDescent="0.2">
      <c r="A64" s="3"/>
      <c r="B64" s="1"/>
    </row>
    <row r="65" spans="1:2" x14ac:dyDescent="0.2">
      <c r="A65" s="3"/>
      <c r="B65" s="1"/>
    </row>
    <row r="66" spans="1:2" x14ac:dyDescent="0.2">
      <c r="A66" s="3"/>
      <c r="B66" s="1"/>
    </row>
    <row r="67" spans="1:2" x14ac:dyDescent="0.2">
      <c r="A67" s="3"/>
      <c r="B67" s="1"/>
    </row>
    <row r="68" spans="1:2" x14ac:dyDescent="0.2">
      <c r="A68" s="3"/>
      <c r="B68" s="1"/>
    </row>
    <row r="69" spans="1:2" x14ac:dyDescent="0.2">
      <c r="A69" s="3"/>
      <c r="B69" s="1"/>
    </row>
    <row r="70" spans="1:2" x14ac:dyDescent="0.2">
      <c r="A70" s="3"/>
      <c r="B70" s="1"/>
    </row>
    <row r="71" spans="1:2" x14ac:dyDescent="0.2">
      <c r="A71" s="3"/>
      <c r="B71" s="1"/>
    </row>
    <row r="72" spans="1:2" x14ac:dyDescent="0.2">
      <c r="A72" s="3"/>
      <c r="B72" s="1"/>
    </row>
    <row r="73" spans="1:2" x14ac:dyDescent="0.2">
      <c r="A73" s="3"/>
      <c r="B73" s="1"/>
    </row>
    <row r="74" spans="1:2" x14ac:dyDescent="0.2">
      <c r="A74" s="3"/>
      <c r="B74" s="1"/>
    </row>
    <row r="75" spans="1:2" x14ac:dyDescent="0.2">
      <c r="A75" s="3"/>
      <c r="B75" s="1"/>
    </row>
    <row r="76" spans="1:2" x14ac:dyDescent="0.2">
      <c r="A76" s="3"/>
      <c r="B76" s="1"/>
    </row>
    <row r="77" spans="1:2" x14ac:dyDescent="0.2">
      <c r="A77" s="3"/>
      <c r="B77" s="1"/>
    </row>
    <row r="78" spans="1:2" x14ac:dyDescent="0.2">
      <c r="A78" s="3"/>
      <c r="B78" s="1"/>
    </row>
    <row r="79" spans="1:2" x14ac:dyDescent="0.2">
      <c r="A79" s="3"/>
      <c r="B79" s="1"/>
    </row>
    <row r="80" spans="1:2" x14ac:dyDescent="0.2">
      <c r="A80" s="3"/>
      <c r="B80" s="1"/>
    </row>
    <row r="81" spans="1:2" x14ac:dyDescent="0.2">
      <c r="A81" s="3"/>
      <c r="B81" s="1"/>
    </row>
    <row r="82" spans="1:2" x14ac:dyDescent="0.2">
      <c r="A82" s="3"/>
      <c r="B82" s="1"/>
    </row>
    <row r="83" spans="1:2" x14ac:dyDescent="0.2">
      <c r="A83" s="3"/>
      <c r="B83" s="1"/>
    </row>
    <row r="84" spans="1:2" x14ac:dyDescent="0.2">
      <c r="A84" s="3"/>
      <c r="B84" s="1"/>
    </row>
    <row r="85" spans="1:2" x14ac:dyDescent="0.2">
      <c r="A85" s="3"/>
      <c r="B85" s="1"/>
    </row>
    <row r="86" spans="1:2" x14ac:dyDescent="0.2">
      <c r="A86" s="3"/>
      <c r="B86" s="1"/>
    </row>
    <row r="87" spans="1:2" x14ac:dyDescent="0.2">
      <c r="A87" s="3"/>
      <c r="B87" s="1"/>
    </row>
    <row r="88" spans="1:2" x14ac:dyDescent="0.2">
      <c r="A88" s="3"/>
      <c r="B88" s="1"/>
    </row>
    <row r="89" spans="1:2" x14ac:dyDescent="0.2">
      <c r="A89" s="3"/>
      <c r="B89" s="1"/>
    </row>
    <row r="90" spans="1:2" x14ac:dyDescent="0.2">
      <c r="A90" s="3"/>
      <c r="B90" s="1"/>
    </row>
    <row r="91" spans="1:2" x14ac:dyDescent="0.2">
      <c r="A91" s="3"/>
      <c r="B91" s="1"/>
    </row>
    <row r="92" spans="1:2" x14ac:dyDescent="0.2">
      <c r="A92" s="3"/>
      <c r="B92" s="1"/>
    </row>
    <row r="93" spans="1:2" x14ac:dyDescent="0.2">
      <c r="A93" s="3"/>
      <c r="B93" s="1"/>
    </row>
    <row r="94" spans="1:2" x14ac:dyDescent="0.2">
      <c r="A94" s="3"/>
      <c r="B94" s="1"/>
    </row>
    <row r="95" spans="1:2" x14ac:dyDescent="0.2">
      <c r="A95" s="3"/>
      <c r="B95" s="1"/>
    </row>
    <row r="96" spans="1:2" x14ac:dyDescent="0.2">
      <c r="A96" s="3"/>
      <c r="B96" s="1"/>
    </row>
    <row r="97" spans="1:2" x14ac:dyDescent="0.2">
      <c r="A97" s="3"/>
      <c r="B97" s="1"/>
    </row>
    <row r="98" spans="1:2" x14ac:dyDescent="0.2">
      <c r="A98" s="3"/>
      <c r="B98" s="1"/>
    </row>
    <row r="99" spans="1:2" x14ac:dyDescent="0.2">
      <c r="A99" s="3"/>
      <c r="B99" s="1"/>
    </row>
    <row r="100" spans="1:2" x14ac:dyDescent="0.2">
      <c r="A100" s="3"/>
      <c r="B100" s="1"/>
    </row>
    <row r="101" spans="1:2" x14ac:dyDescent="0.2">
      <c r="A101" s="3"/>
      <c r="B101" s="1"/>
    </row>
    <row r="102" spans="1:2" x14ac:dyDescent="0.2">
      <c r="A102" s="3"/>
      <c r="B102" s="1"/>
    </row>
    <row r="103" spans="1:2" x14ac:dyDescent="0.2">
      <c r="A103" s="3"/>
      <c r="B103" s="1"/>
    </row>
    <row r="104" spans="1:2" x14ac:dyDescent="0.2">
      <c r="A104" s="3"/>
      <c r="B104" s="1"/>
    </row>
    <row r="105" spans="1:2" x14ac:dyDescent="0.2">
      <c r="A105" s="3"/>
      <c r="B105" s="1"/>
    </row>
    <row r="106" spans="1:2" x14ac:dyDescent="0.2">
      <c r="A106" s="3"/>
      <c r="B106" s="1"/>
    </row>
    <row r="107" spans="1:2" x14ac:dyDescent="0.2">
      <c r="A107" s="3"/>
      <c r="B107" s="1"/>
    </row>
    <row r="108" spans="1:2" x14ac:dyDescent="0.2">
      <c r="A108" s="3"/>
      <c r="B108" s="1"/>
    </row>
    <row r="109" spans="1:2" x14ac:dyDescent="0.2">
      <c r="A109" s="3"/>
      <c r="B109" s="1"/>
    </row>
    <row r="110" spans="1:2" x14ac:dyDescent="0.2">
      <c r="A110" s="3"/>
      <c r="B110" s="1"/>
    </row>
    <row r="111" spans="1:2" x14ac:dyDescent="0.2">
      <c r="A111" s="3"/>
      <c r="B111" s="1"/>
    </row>
    <row r="112" spans="1:2" x14ac:dyDescent="0.2">
      <c r="A112" s="3"/>
      <c r="B112" s="1"/>
    </row>
    <row r="113" spans="1:2" x14ac:dyDescent="0.2">
      <c r="A113" s="3"/>
      <c r="B113" s="1"/>
    </row>
    <row r="114" spans="1:2" x14ac:dyDescent="0.2">
      <c r="A114" s="3"/>
      <c r="B114" s="1"/>
    </row>
    <row r="115" spans="1:2" x14ac:dyDescent="0.2">
      <c r="A115" s="3"/>
      <c r="B115" s="1"/>
    </row>
    <row r="116" spans="1:2" x14ac:dyDescent="0.2">
      <c r="A116" s="3"/>
      <c r="B116" s="1"/>
    </row>
    <row r="117" spans="1:2" x14ac:dyDescent="0.2">
      <c r="A117" s="3"/>
      <c r="B117" s="1"/>
    </row>
    <row r="118" spans="1:2" x14ac:dyDescent="0.2">
      <c r="A118" s="3"/>
      <c r="B118" s="1"/>
    </row>
    <row r="119" spans="1:2" x14ac:dyDescent="0.2">
      <c r="A119" s="3"/>
      <c r="B119" s="1"/>
    </row>
    <row r="120" spans="1:2" x14ac:dyDescent="0.2">
      <c r="A120" s="3"/>
      <c r="B120" s="1"/>
    </row>
    <row r="121" spans="1:2" x14ac:dyDescent="0.2">
      <c r="A121" s="3"/>
      <c r="B121" s="1"/>
    </row>
    <row r="122" spans="1:2" x14ac:dyDescent="0.2">
      <c r="A122" s="3"/>
      <c r="B122" s="1"/>
    </row>
    <row r="123" spans="1:2" x14ac:dyDescent="0.2">
      <c r="A123" s="3"/>
      <c r="B123" s="1"/>
    </row>
    <row r="124" spans="1:2" x14ac:dyDescent="0.2">
      <c r="A124" s="3"/>
      <c r="B124" s="1"/>
    </row>
    <row r="125" spans="1:2" x14ac:dyDescent="0.2">
      <c r="A125" s="3"/>
      <c r="B125" s="1"/>
    </row>
    <row r="126" spans="1:2" x14ac:dyDescent="0.2">
      <c r="A126" s="3"/>
      <c r="B126" s="1"/>
    </row>
    <row r="127" spans="1:2" x14ac:dyDescent="0.2">
      <c r="A127" s="3"/>
      <c r="B127" s="1"/>
    </row>
    <row r="128" spans="1:2" x14ac:dyDescent="0.2">
      <c r="A128" s="3"/>
      <c r="B128" s="1"/>
    </row>
    <row r="129" spans="1:2" x14ac:dyDescent="0.2">
      <c r="A129" s="3"/>
      <c r="B129" s="1"/>
    </row>
    <row r="130" spans="1:2" x14ac:dyDescent="0.2">
      <c r="A130" s="3"/>
      <c r="B130" s="1"/>
    </row>
    <row r="131" spans="1:2" x14ac:dyDescent="0.2">
      <c r="A131" s="3"/>
      <c r="B131" s="1"/>
    </row>
    <row r="132" spans="1:2" x14ac:dyDescent="0.2">
      <c r="A132" s="3"/>
      <c r="B132" s="1"/>
    </row>
    <row r="133" spans="1:2" x14ac:dyDescent="0.2">
      <c r="A133" s="3"/>
      <c r="B133" s="1"/>
    </row>
    <row r="134" spans="1:2" x14ac:dyDescent="0.2">
      <c r="A134" s="3"/>
      <c r="B134" s="1"/>
    </row>
    <row r="135" spans="1:2" x14ac:dyDescent="0.2">
      <c r="A135" s="3"/>
      <c r="B135" s="1"/>
    </row>
    <row r="136" spans="1:2" x14ac:dyDescent="0.2">
      <c r="A136" s="3"/>
      <c r="B136" s="1"/>
    </row>
    <row r="137" spans="1:2" x14ac:dyDescent="0.2">
      <c r="A137" s="3"/>
      <c r="B137" s="1"/>
    </row>
    <row r="138" spans="1:2" x14ac:dyDescent="0.2">
      <c r="A138" s="3"/>
      <c r="B138" s="1"/>
    </row>
    <row r="139" spans="1:2" x14ac:dyDescent="0.2">
      <c r="A139" s="3"/>
      <c r="B139" s="1"/>
    </row>
    <row r="140" spans="1:2" x14ac:dyDescent="0.2">
      <c r="A140" s="3"/>
      <c r="B140" s="1"/>
    </row>
    <row r="141" spans="1:2" x14ac:dyDescent="0.2">
      <c r="A141" s="3"/>
      <c r="B141" s="1"/>
    </row>
    <row r="142" spans="1:2" x14ac:dyDescent="0.2">
      <c r="A142" s="3"/>
      <c r="B142" s="1"/>
    </row>
    <row r="143" spans="1:2" x14ac:dyDescent="0.2">
      <c r="A143" s="3"/>
      <c r="B143" s="1"/>
    </row>
    <row r="144" spans="1:2" x14ac:dyDescent="0.2">
      <c r="A144" s="3"/>
      <c r="B144" s="1"/>
    </row>
    <row r="145" spans="1:2" x14ac:dyDescent="0.2">
      <c r="A145" s="3"/>
      <c r="B145" s="1"/>
    </row>
    <row r="146" spans="1:2" x14ac:dyDescent="0.2">
      <c r="A146" s="3"/>
      <c r="B146" s="1"/>
    </row>
    <row r="147" spans="1:2" x14ac:dyDescent="0.2">
      <c r="A147" s="3"/>
      <c r="B147" s="1"/>
    </row>
    <row r="148" spans="1:2" x14ac:dyDescent="0.2">
      <c r="A148" s="3"/>
      <c r="B148" s="1"/>
    </row>
    <row r="149" spans="1:2" x14ac:dyDescent="0.2">
      <c r="A149" s="3"/>
      <c r="B149" s="1"/>
    </row>
    <row r="150" spans="1:2" x14ac:dyDescent="0.2">
      <c r="A150" s="3"/>
      <c r="B150" s="1"/>
    </row>
    <row r="151" spans="1:2" x14ac:dyDescent="0.2">
      <c r="A151" s="3"/>
      <c r="B151" s="1"/>
    </row>
    <row r="152" spans="1:2" x14ac:dyDescent="0.2">
      <c r="A152" s="3"/>
      <c r="B152" s="1"/>
    </row>
    <row r="153" spans="1:2" x14ac:dyDescent="0.2">
      <c r="A153" s="3"/>
      <c r="B153" s="1"/>
    </row>
    <row r="154" spans="1:2" x14ac:dyDescent="0.2">
      <c r="A154" s="3"/>
      <c r="B154" s="1"/>
    </row>
    <row r="155" spans="1:2" x14ac:dyDescent="0.2">
      <c r="A155" s="3"/>
      <c r="B155" s="1"/>
    </row>
    <row r="156" spans="1:2" x14ac:dyDescent="0.2">
      <c r="A156" s="3"/>
      <c r="B156" s="1"/>
    </row>
    <row r="157" spans="1:2" x14ac:dyDescent="0.2">
      <c r="A157" s="3"/>
      <c r="B157" s="1"/>
    </row>
    <row r="158" spans="1:2" x14ac:dyDescent="0.2">
      <c r="A158" s="3"/>
      <c r="B158" s="1"/>
    </row>
    <row r="159" spans="1:2" x14ac:dyDescent="0.2">
      <c r="A159" s="3"/>
      <c r="B159" s="1"/>
    </row>
    <row r="160" spans="1:2" x14ac:dyDescent="0.2">
      <c r="A160" s="3"/>
      <c r="B160" s="1"/>
    </row>
    <row r="161" spans="1:2" x14ac:dyDescent="0.2">
      <c r="A161" s="3"/>
      <c r="B161" s="1"/>
    </row>
    <row r="162" spans="1:2" x14ac:dyDescent="0.2">
      <c r="A162" s="3"/>
      <c r="B162" s="1"/>
    </row>
    <row r="163" spans="1:2" x14ac:dyDescent="0.2">
      <c r="A163" s="3"/>
      <c r="B163" s="1"/>
    </row>
    <row r="164" spans="1:2" x14ac:dyDescent="0.2">
      <c r="A164" s="3"/>
      <c r="B164" s="1"/>
    </row>
    <row r="165" spans="1:2" x14ac:dyDescent="0.2">
      <c r="A165" s="3"/>
      <c r="B165" s="1"/>
    </row>
    <row r="166" spans="1:2" x14ac:dyDescent="0.2">
      <c r="A166" s="3"/>
      <c r="B166" s="1"/>
    </row>
    <row r="167" spans="1:2" x14ac:dyDescent="0.2">
      <c r="A167" s="3"/>
      <c r="B167" s="1"/>
    </row>
    <row r="168" spans="1:2" x14ac:dyDescent="0.2">
      <c r="A168" s="3"/>
      <c r="B168" s="1"/>
    </row>
    <row r="169" spans="1:2" x14ac:dyDescent="0.2">
      <c r="A169" s="3"/>
      <c r="B169" s="1"/>
    </row>
    <row r="170" spans="1:2" x14ac:dyDescent="0.2">
      <c r="A170" s="3"/>
      <c r="B170" s="1"/>
    </row>
    <row r="171" spans="1:2" x14ac:dyDescent="0.2">
      <c r="A171" s="3"/>
      <c r="B171" s="1"/>
    </row>
    <row r="172" spans="1:2" x14ac:dyDescent="0.2">
      <c r="A172" s="3"/>
      <c r="B172" s="1"/>
    </row>
    <row r="173" spans="1:2" x14ac:dyDescent="0.2">
      <c r="A173" s="3"/>
      <c r="B173" s="1"/>
    </row>
    <row r="174" spans="1:2" x14ac:dyDescent="0.2">
      <c r="A174" s="3"/>
      <c r="B174" s="1"/>
    </row>
    <row r="175" spans="1:2" x14ac:dyDescent="0.2">
      <c r="A175" s="3"/>
      <c r="B175" s="1"/>
    </row>
    <row r="176" spans="1:2" x14ac:dyDescent="0.2">
      <c r="A176" s="3"/>
      <c r="B176" s="1"/>
    </row>
    <row r="177" spans="1:2" x14ac:dyDescent="0.2">
      <c r="A177" s="3"/>
      <c r="B177" s="1"/>
    </row>
    <row r="178" spans="1:2" x14ac:dyDescent="0.2">
      <c r="A178" s="3"/>
      <c r="B178" s="1"/>
    </row>
    <row r="179" spans="1:2" x14ac:dyDescent="0.2">
      <c r="A179" s="3"/>
      <c r="B179" s="1"/>
    </row>
    <row r="180" spans="1:2" x14ac:dyDescent="0.2">
      <c r="A180" s="3"/>
      <c r="B180" s="1"/>
    </row>
    <row r="181" spans="1:2" x14ac:dyDescent="0.2">
      <c r="A181" s="3"/>
      <c r="B181" s="1"/>
    </row>
    <row r="182" spans="1:2" x14ac:dyDescent="0.2">
      <c r="A182" s="3"/>
      <c r="B182" s="1"/>
    </row>
    <row r="183" spans="1:2" x14ac:dyDescent="0.2">
      <c r="A183" s="3"/>
      <c r="B183" s="1"/>
    </row>
    <row r="184" spans="1:2" x14ac:dyDescent="0.2">
      <c r="A184" s="3"/>
      <c r="B184" s="1"/>
    </row>
    <row r="185" spans="1:2" x14ac:dyDescent="0.2">
      <c r="A185" s="3"/>
      <c r="B185" s="1"/>
    </row>
    <row r="186" spans="1:2" x14ac:dyDescent="0.2">
      <c r="A186" s="3"/>
      <c r="B186" s="1"/>
    </row>
    <row r="187" spans="1:2" x14ac:dyDescent="0.2">
      <c r="A187" s="3"/>
      <c r="B187" s="1"/>
    </row>
    <row r="188" spans="1:2" x14ac:dyDescent="0.2">
      <c r="A188" s="3"/>
      <c r="B188" s="1"/>
    </row>
    <row r="189" spans="1:2" x14ac:dyDescent="0.2">
      <c r="A189" s="3"/>
      <c r="B189" s="1"/>
    </row>
    <row r="190" spans="1:2" x14ac:dyDescent="0.2">
      <c r="A190" s="3"/>
      <c r="B190" s="1"/>
    </row>
    <row r="191" spans="1:2" x14ac:dyDescent="0.2">
      <c r="A191" s="3"/>
      <c r="B191" s="1"/>
    </row>
    <row r="192" spans="1:2" x14ac:dyDescent="0.2">
      <c r="A192" s="3"/>
      <c r="B192" s="1"/>
    </row>
    <row r="193" spans="1:2" x14ac:dyDescent="0.2">
      <c r="A193" s="3"/>
      <c r="B193" s="1"/>
    </row>
    <row r="194" spans="1:2" x14ac:dyDescent="0.2">
      <c r="A194" s="3"/>
      <c r="B194" s="1"/>
    </row>
    <row r="195" spans="1:2" x14ac:dyDescent="0.2">
      <c r="A195" s="3"/>
      <c r="B195" s="1"/>
    </row>
    <row r="196" spans="1:2" x14ac:dyDescent="0.2">
      <c r="A196" s="3"/>
      <c r="B196" s="1"/>
    </row>
    <row r="197" spans="1:2" x14ac:dyDescent="0.2">
      <c r="A197" s="3"/>
      <c r="B197" s="1"/>
    </row>
    <row r="198" spans="1:2" x14ac:dyDescent="0.2">
      <c r="A198" s="3"/>
      <c r="B198" s="1"/>
    </row>
    <row r="199" spans="1:2" x14ac:dyDescent="0.2">
      <c r="A199" s="3"/>
      <c r="B199" s="1"/>
    </row>
    <row r="200" spans="1:2" x14ac:dyDescent="0.2">
      <c r="A200" s="3"/>
      <c r="B200" s="1"/>
    </row>
    <row r="201" spans="1:2" x14ac:dyDescent="0.2">
      <c r="A201" s="3"/>
      <c r="B201" s="1"/>
    </row>
    <row r="202" spans="1:2" x14ac:dyDescent="0.2">
      <c r="A202" s="3"/>
      <c r="B202" s="1"/>
    </row>
    <row r="203" spans="1:2" x14ac:dyDescent="0.2">
      <c r="A203" s="3"/>
      <c r="B203" s="1"/>
    </row>
    <row r="204" spans="1:2" x14ac:dyDescent="0.2">
      <c r="A204" s="3"/>
      <c r="B204" s="1"/>
    </row>
    <row r="205" spans="1:2" x14ac:dyDescent="0.2">
      <c r="A205" s="3"/>
      <c r="B205" s="1"/>
    </row>
    <row r="206" spans="1:2" x14ac:dyDescent="0.2">
      <c r="A206" s="3"/>
      <c r="B206" s="1"/>
    </row>
    <row r="207" spans="1:2" x14ac:dyDescent="0.2">
      <c r="A207" s="3"/>
      <c r="B207" s="1"/>
    </row>
    <row r="208" spans="1:2" x14ac:dyDescent="0.2">
      <c r="A208" s="3"/>
      <c r="B208" s="1"/>
    </row>
    <row r="209" spans="1:2" x14ac:dyDescent="0.2">
      <c r="A209" s="3"/>
      <c r="B209" s="1"/>
    </row>
    <row r="210" spans="1:2" x14ac:dyDescent="0.2">
      <c r="A210" s="3"/>
      <c r="B210" s="1"/>
    </row>
    <row r="211" spans="1:2" x14ac:dyDescent="0.2">
      <c r="A211" s="3"/>
      <c r="B211" s="1"/>
    </row>
    <row r="212" spans="1:2" x14ac:dyDescent="0.2">
      <c r="A212" s="3"/>
      <c r="B212" s="1"/>
    </row>
    <row r="213" spans="1:2" x14ac:dyDescent="0.2">
      <c r="A213" s="3"/>
      <c r="B213" s="1"/>
    </row>
    <row r="214" spans="1:2" x14ac:dyDescent="0.2">
      <c r="A214" s="3"/>
      <c r="B214" s="1"/>
    </row>
    <row r="215" spans="1:2" x14ac:dyDescent="0.2">
      <c r="A215" s="3"/>
      <c r="B215" s="1"/>
    </row>
    <row r="216" spans="1:2" x14ac:dyDescent="0.2">
      <c r="A216" s="3"/>
      <c r="B216" s="1"/>
    </row>
    <row r="217" spans="1:2" x14ac:dyDescent="0.2">
      <c r="A217" s="3"/>
      <c r="B217" s="1"/>
    </row>
    <row r="218" spans="1:2" x14ac:dyDescent="0.2">
      <c r="A218" s="3"/>
      <c r="B218" s="1"/>
    </row>
    <row r="219" spans="1:2" x14ac:dyDescent="0.2">
      <c r="A219" s="3"/>
      <c r="B219" s="1"/>
    </row>
    <row r="220" spans="1:2" x14ac:dyDescent="0.2">
      <c r="A220" s="3"/>
      <c r="B220" s="1"/>
    </row>
    <row r="221" spans="1:2" x14ac:dyDescent="0.2">
      <c r="A221" s="3"/>
      <c r="B221" s="1"/>
    </row>
    <row r="222" spans="1:2" x14ac:dyDescent="0.2">
      <c r="A222" s="3"/>
      <c r="B222" s="1"/>
    </row>
    <row r="223" spans="1:2" x14ac:dyDescent="0.2">
      <c r="A223" s="3"/>
      <c r="B223" s="1"/>
    </row>
    <row r="224" spans="1:2" x14ac:dyDescent="0.2">
      <c r="A224" s="3"/>
      <c r="B224" s="1"/>
    </row>
    <row r="225" spans="1:2" x14ac:dyDescent="0.2">
      <c r="A225" s="3"/>
      <c r="B225" s="1"/>
    </row>
    <row r="226" spans="1:2" x14ac:dyDescent="0.2">
      <c r="A226" s="3"/>
      <c r="B226" s="1"/>
    </row>
    <row r="227" spans="1:2" x14ac:dyDescent="0.2">
      <c r="A227" s="3"/>
      <c r="B227" s="1"/>
    </row>
    <row r="228" spans="1:2" x14ac:dyDescent="0.2">
      <c r="A228" s="3"/>
      <c r="B228" s="1"/>
    </row>
    <row r="229" spans="1:2" x14ac:dyDescent="0.2">
      <c r="A229" s="3"/>
      <c r="B229" s="1"/>
    </row>
    <row r="230" spans="1:2" x14ac:dyDescent="0.2">
      <c r="A230" s="3"/>
      <c r="B230" s="1"/>
    </row>
    <row r="231" spans="1:2" x14ac:dyDescent="0.2">
      <c r="A231" s="3"/>
      <c r="B231" s="1"/>
    </row>
    <row r="232" spans="1:2" x14ac:dyDescent="0.2">
      <c r="A232" s="3"/>
      <c r="B232" s="1"/>
    </row>
    <row r="233" spans="1:2" x14ac:dyDescent="0.2">
      <c r="A233" s="3"/>
      <c r="B233" s="1"/>
    </row>
    <row r="234" spans="1:2" x14ac:dyDescent="0.2">
      <c r="A234" s="3"/>
      <c r="B234" s="1"/>
    </row>
    <row r="235" spans="1:2" x14ac:dyDescent="0.2">
      <c r="A235" s="3"/>
      <c r="B235" s="1"/>
    </row>
    <row r="236" spans="1:2" x14ac:dyDescent="0.2">
      <c r="A236" s="3"/>
      <c r="B236" s="1"/>
    </row>
    <row r="237" spans="1:2" x14ac:dyDescent="0.2">
      <c r="A237" s="3"/>
      <c r="B237" s="1"/>
    </row>
    <row r="238" spans="1:2" x14ac:dyDescent="0.2">
      <c r="A238" s="3"/>
      <c r="B238" s="1"/>
    </row>
    <row r="239" spans="1:2" x14ac:dyDescent="0.2">
      <c r="A239" s="3"/>
      <c r="B239" s="1"/>
    </row>
    <row r="240" spans="1:2" x14ac:dyDescent="0.2">
      <c r="A240" s="3"/>
      <c r="B240" s="1"/>
    </row>
    <row r="241" spans="1:2" x14ac:dyDescent="0.2">
      <c r="A241" s="3"/>
      <c r="B241" s="1"/>
    </row>
    <row r="242" spans="1:2" x14ac:dyDescent="0.2">
      <c r="A242" s="3"/>
      <c r="B242" s="1"/>
    </row>
    <row r="243" spans="1:2" x14ac:dyDescent="0.2">
      <c r="A243" s="3"/>
      <c r="B243" s="1"/>
    </row>
    <row r="244" spans="1:2" x14ac:dyDescent="0.2">
      <c r="A244" s="3"/>
      <c r="B244" s="1"/>
    </row>
    <row r="245" spans="1:2" x14ac:dyDescent="0.2">
      <c r="A245" s="3"/>
      <c r="B245" s="1"/>
    </row>
    <row r="246" spans="1:2" x14ac:dyDescent="0.2">
      <c r="A246" s="3"/>
      <c r="B246" s="1"/>
    </row>
    <row r="247" spans="1:2" x14ac:dyDescent="0.2">
      <c r="A247" s="3"/>
      <c r="B247" s="1"/>
    </row>
    <row r="248" spans="1:2" x14ac:dyDescent="0.2">
      <c r="A248" s="3"/>
      <c r="B248" s="1"/>
    </row>
    <row r="249" spans="1:2" x14ac:dyDescent="0.2">
      <c r="A249" s="3"/>
      <c r="B249" s="1"/>
    </row>
    <row r="250" spans="1:2" x14ac:dyDescent="0.2">
      <c r="A250" s="3"/>
      <c r="B250" s="1"/>
    </row>
    <row r="251" spans="1:2" x14ac:dyDescent="0.2">
      <c r="A251" s="3"/>
      <c r="B251" s="1"/>
    </row>
    <row r="252" spans="1:2" x14ac:dyDescent="0.2">
      <c r="A252" s="3"/>
      <c r="B252" s="1"/>
    </row>
    <row r="253" spans="1:2" ht="17" thickBot="1" x14ac:dyDescent="0.25">
      <c r="A253" s="3"/>
      <c r="B253" s="1"/>
    </row>
    <row r="254" spans="1:2" ht="17" thickBot="1" x14ac:dyDescent="0.25">
      <c r="A254" s="3"/>
      <c r="B254" s="4"/>
    </row>
    <row r="255" spans="1:2" x14ac:dyDescent="0.2">
      <c r="A255" s="3"/>
    </row>
    <row r="256" spans="1:2" x14ac:dyDescent="0.2">
      <c r="A256" s="3"/>
    </row>
    <row r="257" spans="1:1" x14ac:dyDescent="0.2">
      <c r="A257" s="3"/>
    </row>
    <row r="258" spans="1:1" x14ac:dyDescent="0.2">
      <c r="A2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6050_Module3Project_Data</vt:lpstr>
      <vt:lpstr>Part 1</vt:lpstr>
      <vt:lpstr>Part 2</vt:lpstr>
      <vt:lpstr>Part 3</vt:lpstr>
      <vt:lpstr>Sheet1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Nithin Reddy Penta Reddy</cp:lastModifiedBy>
  <dcterms:created xsi:type="dcterms:W3CDTF">2020-11-08T14:21:04Z</dcterms:created>
  <dcterms:modified xsi:type="dcterms:W3CDTF">2024-03-11T16:02:33Z</dcterms:modified>
  <cp:category>Analytics</cp:category>
</cp:coreProperties>
</file>