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 tabRatio="855" firstSheet="3" activeTab="3"/>
  </bookViews>
  <sheets>
    <sheet name="Index" sheetId="12" r:id="rId1"/>
    <sheet name="Offer table" sheetId="1" r:id="rId2"/>
    <sheet name="Mech price" sheetId="2" r:id="rId3"/>
    <sheet name="Flow chart" sheetId="1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I12" i="1" l="1"/>
  <c r="J17" i="2" l="1"/>
  <c r="J16" i="2"/>
  <c r="J13" i="2" l="1"/>
  <c r="H10" i="2"/>
  <c r="H9" i="2"/>
  <c r="H8" i="2" l="1"/>
  <c r="H7" i="2"/>
  <c r="J18" i="2" l="1"/>
  <c r="F9" i="2"/>
  <c r="G9" i="2" s="1"/>
  <c r="J17" i="1"/>
  <c r="L5" i="2" l="1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4" i="2"/>
  <c r="M4" i="2" s="1"/>
  <c r="H11" i="1" l="1"/>
  <c r="H5" i="12"/>
  <c r="H6" i="12"/>
  <c r="F6" i="12"/>
  <c r="F5" i="12"/>
  <c r="I12" i="2"/>
  <c r="F8" i="1"/>
  <c r="G8" i="1" s="1"/>
  <c r="J6" i="2"/>
  <c r="J10" i="2"/>
  <c r="J8" i="2"/>
  <c r="J11" i="2"/>
  <c r="J9" i="2"/>
  <c r="J7" i="2"/>
  <c r="J5" i="2"/>
  <c r="H7" i="12" l="1"/>
  <c r="F7" i="12"/>
  <c r="J4" i="2"/>
  <c r="J12" i="2" s="1"/>
  <c r="W15" i="2"/>
  <c r="Y15" i="2" s="1"/>
  <c r="J15" i="2" s="1"/>
  <c r="T14" i="2"/>
  <c r="V14" i="2" s="1"/>
  <c r="W14" i="2" s="1"/>
  <c r="Y14" i="2" s="1"/>
  <c r="J14" i="2" s="1"/>
  <c r="J22" i="2" l="1"/>
  <c r="J23" i="2" s="1"/>
  <c r="I3" i="1" l="1"/>
  <c r="I11" i="1" s="1"/>
  <c r="I13" i="1" s="1"/>
  <c r="I15" i="1" l="1"/>
  <c r="I14" i="1"/>
  <c r="I17" i="1" l="1"/>
  <c r="K17" i="1" s="1"/>
</calcChain>
</file>

<file path=xl/sharedStrings.xml><?xml version="1.0" encoding="utf-8"?>
<sst xmlns="http://schemas.openxmlformats.org/spreadsheetml/2006/main" count="86" uniqueCount="63">
  <si>
    <t>Conveyor Name</t>
  </si>
  <si>
    <t>Qty</t>
  </si>
  <si>
    <t>For line 1-4</t>
  </si>
  <si>
    <t>Sr. No.</t>
  </si>
  <si>
    <t>Conveyor Length mm</t>
  </si>
  <si>
    <t>Conv Guide Width mm</t>
  </si>
  <si>
    <t>Conv Height mm</t>
  </si>
  <si>
    <t>Total Price  (INR)</t>
  </si>
  <si>
    <t>Sub-Total Mechanical Modules</t>
  </si>
  <si>
    <t>1 Set</t>
  </si>
  <si>
    <t>Sub Total Mechanical + Electrical Controls</t>
  </si>
  <si>
    <t>Packaging &amp; Forwarding</t>
  </si>
  <si>
    <t>Installation &amp; Commissioning</t>
  </si>
  <si>
    <t>AL- Propus Unloading Conveyor</t>
  </si>
  <si>
    <t>AL- Propus Booking Conveyor</t>
  </si>
  <si>
    <t>AL- Propus Bag Highway Conveyor</t>
  </si>
  <si>
    <t>Total</t>
  </si>
  <si>
    <t>Pneumatic Pusher</t>
  </si>
  <si>
    <t>Chutes</t>
  </si>
  <si>
    <t>rate</t>
  </si>
  <si>
    <t>after 2.2</t>
  </si>
  <si>
    <t>qty</t>
  </si>
  <si>
    <t>Stand for chute</t>
  </si>
  <si>
    <t>less 24%</t>
  </si>
  <si>
    <t>C-1 height adjustment</t>
  </si>
  <si>
    <t>Transport</t>
  </si>
  <si>
    <t>Unit Price</t>
  </si>
  <si>
    <t>AL- PropusConveyor</t>
  </si>
  <si>
    <t>check with VM sir</t>
  </si>
  <si>
    <t xml:space="preserve">Racks 25 nos </t>
  </si>
  <si>
    <t>Price for gate</t>
  </si>
  <si>
    <t>Chute</t>
  </si>
  <si>
    <t>Guarding</t>
  </si>
  <si>
    <t>1) Benefits-why automate? (Automation objectives)</t>
  </si>
  <si>
    <t>2) Automation System Work flow</t>
  </si>
  <si>
    <t>3) Over-under size + Absolve cases &amp; their flow (completely manual)</t>
  </si>
  <si>
    <t>4) The system layout schematic/ckt</t>
  </si>
  <si>
    <t>5) 3D operation overview</t>
  </si>
  <si>
    <t>6) 3D animation</t>
  </si>
  <si>
    <t>7) System scope (types, sizes, throughputs, performance, manpower)</t>
  </si>
  <si>
    <t>8) Time study &amp; throughput</t>
  </si>
  <si>
    <t>9) Exclusions</t>
  </si>
  <si>
    <t>10) System specifications</t>
  </si>
  <si>
    <t>11) Budget, milestones &amp; time lines</t>
  </si>
  <si>
    <t>12) Benefits BOT to post</t>
  </si>
  <si>
    <t>AL- Propus Speed-up Conveyor</t>
  </si>
  <si>
    <t>AL- Propus Bag Unloading Conveyor</t>
  </si>
  <si>
    <t>AL- Propus Sorter Conveyor with Arm</t>
  </si>
  <si>
    <t>Trolley</t>
  </si>
  <si>
    <t>3000 per stand added for extra height</t>
  </si>
  <si>
    <t>per mtr</t>
  </si>
  <si>
    <t>Grand Total with Packaging + I &amp; C + Transport,  INR Ex Chennai without Taxes</t>
  </si>
  <si>
    <t>Conv. Nos</t>
  </si>
  <si>
    <t>C-1</t>
  </si>
  <si>
    <t>C-2</t>
  </si>
  <si>
    <t>C-3</t>
  </si>
  <si>
    <t>C-4</t>
  </si>
  <si>
    <t>C-5</t>
  </si>
  <si>
    <t>C-6</t>
  </si>
  <si>
    <t>C-7</t>
  </si>
  <si>
    <t>C-8</t>
  </si>
  <si>
    <t xml:space="preserve">5 nos </t>
  </si>
  <si>
    <t>Electrical Controls: PLC, Put-to-Light, VFDs,  Panel Manufacturing, Elec Drawings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</si>
</sst>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 * #,##0.000_ ;_ * \-#,##0.000_ ;_ * &quot;-&quot;??_ ;_ @_ 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1" fillId="0" borderId="0" xfId="1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right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right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64" fontId="0" fillId="0" borderId="0" xfId="1" applyNumberFormat="1" applyFont="1" applyFill="1" applyBorder="1" applyAlignment="1">
      <alignment horizontal="right" vertical="center" wrapText="1"/>
    </xf>
    <xf numFmtId="10" fontId="1" fillId="0" borderId="0" xfId="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/>
    <xf numFmtId="164" fontId="1" fillId="0" borderId="6" xfId="1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4" fillId="0" borderId="5" xfId="1" applyNumberFormat="1" applyFont="1" applyBorder="1" applyAlignment="1">
      <alignment vertical="center" wrapText="1"/>
    </xf>
    <xf numFmtId="165" fontId="4" fillId="0" borderId="0" xfId="1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0" fillId="3" borderId="0" xfId="0" applyNumberFormat="1" applyFont="1" applyFill="1" applyBorder="1" applyAlignment="1">
      <alignment horizontal="right"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64" fontId="1" fillId="0" borderId="6" xfId="1" applyNumberFormat="1" applyFont="1" applyFill="1" applyBorder="1" applyAlignment="1">
      <alignment horizontal="center" vertical="center" wrapText="1"/>
    </xf>
    <xf numFmtId="164" fontId="1" fillId="0" borderId="7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375297</xdr:colOff>
      <xdr:row>28</xdr:row>
      <xdr:rowOff>179917</xdr:rowOff>
    </xdr:from>
    <xdr:to>
      <xdr:col>8</xdr:col>
      <xdr:colOff>571501</xdr:colOff>
      <xdr:row>34</xdr:row>
      <xdr:rowOff>162341</xdr:rowOff>
    </xdr:to>
    <xdr:sp macro="" textlink="">
      <xdr:nvSpPr>
        <xdr:cNvPr id="2" name="Flowchart: Decision 1"/>
        <xdr:cNvSpPr/>
      </xdr:nvSpPr>
      <xdr:spPr>
        <a:xfrm>
          <a:off x="4301714" y="5513917"/>
          <a:ext cx="1423870" cy="1125424"/>
        </a:xfrm>
        <a:prstGeom prst="flowChartDecisi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Gauge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Size (One at a time)</a:t>
          </a:r>
        </a:p>
      </xdr:txBody>
    </xdr:sp>
    <xdr:clientData/>
  </xdr:twoCellAnchor>
  <xdr:twoCellAnchor>
    <xdr:from>
      <xdr:col>2</xdr:col>
      <xdr:colOff>169330</xdr:colOff>
      <xdr:row>35</xdr:row>
      <xdr:rowOff>31361</xdr:rowOff>
    </xdr:from>
    <xdr:to>
      <xdr:col>3</xdr:col>
      <xdr:colOff>728006</xdr:colOff>
      <xdr:row>38</xdr:row>
      <xdr:rowOff>137589</xdr:rowOff>
    </xdr:to>
    <xdr:sp macro="" textlink="">
      <xdr:nvSpPr>
        <xdr:cNvPr id="3" name="Flowchart: Process 2"/>
        <xdr:cNvSpPr/>
      </xdr:nvSpPr>
      <xdr:spPr>
        <a:xfrm>
          <a:off x="1396997" y="6698861"/>
          <a:ext cx="1172509" cy="677728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Bag Tagging &amp; Sealing </a:t>
          </a:r>
        </a:p>
      </xdr:txBody>
    </xdr:sp>
    <xdr:clientData/>
  </xdr:twoCellAnchor>
  <xdr:twoCellAnchor>
    <xdr:from>
      <xdr:col>3</xdr:col>
      <xdr:colOff>141752</xdr:colOff>
      <xdr:row>34</xdr:row>
      <xdr:rowOff>17563</xdr:rowOff>
    </xdr:from>
    <xdr:to>
      <xdr:col>3</xdr:col>
      <xdr:colOff>142750</xdr:colOff>
      <xdr:row>35</xdr:row>
      <xdr:rowOff>31361</xdr:rowOff>
    </xdr:to>
    <xdr:cxnSp macro="">
      <xdr:nvCxnSpPr>
        <xdr:cNvPr id="5" name="Straight Arrow Connector 4"/>
        <xdr:cNvCxnSpPr>
          <a:stCxn id="7" idx="2"/>
          <a:endCxn id="3" idx="0"/>
        </xdr:cNvCxnSpPr>
      </xdr:nvCxnSpPr>
      <xdr:spPr>
        <a:xfrm flipH="1">
          <a:off x="1983252" y="6494563"/>
          <a:ext cx="998" cy="20429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576853</xdr:colOff>
      <xdr:row>29</xdr:row>
      <xdr:rowOff>119648</xdr:rowOff>
    </xdr:from>
    <xdr:to>
      <xdr:col>4</xdr:col>
      <xdr:colOff>79064</xdr:colOff>
      <xdr:row>34</xdr:row>
      <xdr:rowOff>17563</xdr:rowOff>
    </xdr:to>
    <xdr:sp macro="" textlink="">
      <xdr:nvSpPr>
        <xdr:cNvPr id="7" name="Flowchart: Process 6"/>
        <xdr:cNvSpPr/>
      </xdr:nvSpPr>
      <xdr:spPr>
        <a:xfrm>
          <a:off x="1190686" y="5644148"/>
          <a:ext cx="1587128" cy="850415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Manual Booking on one sort (Optional) </a:t>
          </a:r>
        </a:p>
      </xdr:txBody>
    </xdr:sp>
    <xdr:clientData/>
  </xdr:twoCellAnchor>
  <xdr:twoCellAnchor>
    <xdr:from>
      <xdr:col>4</xdr:col>
      <xdr:colOff>254001</xdr:colOff>
      <xdr:row>29</xdr:row>
      <xdr:rowOff>169333</xdr:rowOff>
    </xdr:from>
    <xdr:to>
      <xdr:col>6</xdr:col>
      <xdr:colOff>465666</xdr:colOff>
      <xdr:row>31</xdr:row>
      <xdr:rowOff>182678</xdr:rowOff>
    </xdr:to>
    <xdr:sp macro="" textlink="">
      <xdr:nvSpPr>
        <xdr:cNvPr id="14" name="Flowchart: Alternate Process 13"/>
        <xdr:cNvSpPr/>
      </xdr:nvSpPr>
      <xdr:spPr>
        <a:xfrm>
          <a:off x="2952751" y="5693833"/>
          <a:ext cx="1439332" cy="39434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Over / Under size</a:t>
          </a:r>
        </a:p>
      </xdr:txBody>
    </xdr:sp>
    <xdr:clientData/>
  </xdr:twoCellAnchor>
  <xdr:twoCellAnchor>
    <xdr:from>
      <xdr:col>7</xdr:col>
      <xdr:colOff>12</xdr:colOff>
      <xdr:row>79</xdr:row>
      <xdr:rowOff>77932</xdr:rowOff>
    </xdr:from>
    <xdr:to>
      <xdr:col>8</xdr:col>
      <xdr:colOff>413497</xdr:colOff>
      <xdr:row>82</xdr:row>
      <xdr:rowOff>82475</xdr:rowOff>
    </xdr:to>
    <xdr:sp macro="" textlink="">
      <xdr:nvSpPr>
        <xdr:cNvPr id="16" name="Flowchart: Process 15"/>
        <xdr:cNvSpPr/>
      </xdr:nvSpPr>
      <xdr:spPr>
        <a:xfrm>
          <a:off x="4494080" y="10364932"/>
          <a:ext cx="1019622" cy="576043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Automatic Primary Sorting </a:t>
          </a:r>
        </a:p>
      </xdr:txBody>
    </xdr:sp>
    <xdr:clientData/>
  </xdr:twoCellAnchor>
  <xdr:twoCellAnchor>
    <xdr:from>
      <xdr:col>8</xdr:col>
      <xdr:colOff>379676</xdr:colOff>
      <xdr:row>93</xdr:row>
      <xdr:rowOff>27687</xdr:rowOff>
    </xdr:from>
    <xdr:to>
      <xdr:col>10</xdr:col>
      <xdr:colOff>443177</xdr:colOff>
      <xdr:row>96</xdr:row>
      <xdr:rowOff>79054</xdr:rowOff>
    </xdr:to>
    <xdr:sp macro="" textlink="">
      <xdr:nvSpPr>
        <xdr:cNvPr id="21" name="Flowchart: Process 20"/>
        <xdr:cNvSpPr/>
      </xdr:nvSpPr>
      <xdr:spPr>
        <a:xfrm>
          <a:off x="5533759" y="17744187"/>
          <a:ext cx="1291168" cy="62286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Scan</a:t>
          </a:r>
        </a:p>
      </xdr:txBody>
    </xdr:sp>
    <xdr:clientData/>
  </xdr:twoCellAnchor>
  <xdr:twoCellAnchor>
    <xdr:from>
      <xdr:col>14</xdr:col>
      <xdr:colOff>299072</xdr:colOff>
      <xdr:row>79</xdr:row>
      <xdr:rowOff>122162</xdr:rowOff>
    </xdr:from>
    <xdr:to>
      <xdr:col>16</xdr:col>
      <xdr:colOff>84759</xdr:colOff>
      <xdr:row>82</xdr:row>
      <xdr:rowOff>90412</xdr:rowOff>
    </xdr:to>
    <xdr:sp macro="" textlink="">
      <xdr:nvSpPr>
        <xdr:cNvPr id="22" name="Flowchart: Process 21"/>
        <xdr:cNvSpPr/>
      </xdr:nvSpPr>
      <xdr:spPr>
        <a:xfrm>
          <a:off x="9136155" y="15171662"/>
          <a:ext cx="1013354" cy="539750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Full bag unloading </a:t>
          </a:r>
        </a:p>
      </xdr:txBody>
    </xdr:sp>
    <xdr:clientData/>
  </xdr:twoCellAnchor>
  <xdr:twoCellAnchor>
    <xdr:from>
      <xdr:col>16</xdr:col>
      <xdr:colOff>601149</xdr:colOff>
      <xdr:row>79</xdr:row>
      <xdr:rowOff>163437</xdr:rowOff>
    </xdr:from>
    <xdr:to>
      <xdr:col>18</xdr:col>
      <xdr:colOff>345803</xdr:colOff>
      <xdr:row>82</xdr:row>
      <xdr:rowOff>49137</xdr:rowOff>
    </xdr:to>
    <xdr:sp macro="" textlink="">
      <xdr:nvSpPr>
        <xdr:cNvPr id="24" name="Flowchart: Process 23"/>
        <xdr:cNvSpPr/>
      </xdr:nvSpPr>
      <xdr:spPr>
        <a:xfrm>
          <a:off x="10665899" y="15212937"/>
          <a:ext cx="1099321" cy="457200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Bag Sealing </a:t>
          </a:r>
        </a:p>
      </xdr:txBody>
    </xdr:sp>
    <xdr:clientData/>
  </xdr:twoCellAnchor>
  <xdr:twoCellAnchor>
    <xdr:from>
      <xdr:col>16</xdr:col>
      <xdr:colOff>84759</xdr:colOff>
      <xdr:row>81</xdr:row>
      <xdr:rowOff>11037</xdr:rowOff>
    </xdr:from>
    <xdr:to>
      <xdr:col>16</xdr:col>
      <xdr:colOff>601149</xdr:colOff>
      <xdr:row>81</xdr:row>
      <xdr:rowOff>11037</xdr:rowOff>
    </xdr:to>
    <xdr:cxnSp macro="">
      <xdr:nvCxnSpPr>
        <xdr:cNvPr id="30" name="Straight Arrow Connector 29"/>
        <xdr:cNvCxnSpPr>
          <a:stCxn id="22" idx="3"/>
          <a:endCxn id="24" idx="1"/>
        </xdr:cNvCxnSpPr>
      </xdr:nvCxnSpPr>
      <xdr:spPr>
        <a:xfrm>
          <a:off x="10149509" y="15441537"/>
          <a:ext cx="5163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473399</xdr:colOff>
      <xdr:row>34</xdr:row>
      <xdr:rowOff>162341</xdr:rowOff>
    </xdr:from>
    <xdr:to>
      <xdr:col>7</xdr:col>
      <xdr:colOff>478106</xdr:colOff>
      <xdr:row>36</xdr:row>
      <xdr:rowOff>104775</xdr:rowOff>
    </xdr:to>
    <xdr:cxnSp macro="">
      <xdr:nvCxnSpPr>
        <xdr:cNvPr id="37" name="Straight Arrow Connector 36"/>
        <xdr:cNvCxnSpPr>
          <a:stCxn id="2" idx="2"/>
          <a:endCxn id="86" idx="0"/>
        </xdr:cNvCxnSpPr>
      </xdr:nvCxnSpPr>
      <xdr:spPr>
        <a:xfrm>
          <a:off x="5013649" y="6639341"/>
          <a:ext cx="4707" cy="3234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79064</xdr:colOff>
      <xdr:row>31</xdr:row>
      <xdr:rowOff>163856</xdr:rowOff>
    </xdr:from>
    <xdr:to>
      <xdr:col>6</xdr:col>
      <xdr:colOff>375297</xdr:colOff>
      <xdr:row>31</xdr:row>
      <xdr:rowOff>171129</xdr:rowOff>
    </xdr:to>
    <xdr:cxnSp macro="">
      <xdr:nvCxnSpPr>
        <xdr:cNvPr id="41" name="Straight Arrow Connector 40"/>
        <xdr:cNvCxnSpPr>
          <a:stCxn id="2" idx="1"/>
          <a:endCxn id="7" idx="3"/>
        </xdr:cNvCxnSpPr>
      </xdr:nvCxnSpPr>
      <xdr:spPr>
        <a:xfrm flipH="1" flipV="1">
          <a:off x="2777814" y="6069356"/>
          <a:ext cx="1523900" cy="727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433388</xdr:colOff>
      <xdr:row>34</xdr:row>
      <xdr:rowOff>145520</xdr:rowOff>
    </xdr:from>
    <xdr:to>
      <xdr:col>8</xdr:col>
      <xdr:colOff>497681</xdr:colOff>
      <xdr:row>36</xdr:row>
      <xdr:rowOff>55033</xdr:rowOff>
    </xdr:to>
    <xdr:sp macro="" textlink="">
      <xdr:nvSpPr>
        <xdr:cNvPr id="48" name="Flowchart: Alternate Process 47"/>
        <xdr:cNvSpPr/>
      </xdr:nvSpPr>
      <xdr:spPr>
        <a:xfrm>
          <a:off x="4862513" y="1860020"/>
          <a:ext cx="673893" cy="29051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Within Size</a:t>
          </a:r>
        </a:p>
      </xdr:txBody>
    </xdr:sp>
    <xdr:clientData/>
  </xdr:twoCellAnchor>
  <xdr:twoCellAnchor>
    <xdr:from>
      <xdr:col>16</xdr:col>
      <xdr:colOff>550333</xdr:colOff>
      <xdr:row>67</xdr:row>
      <xdr:rowOff>155863</xdr:rowOff>
    </xdr:from>
    <xdr:to>
      <xdr:col>18</xdr:col>
      <xdr:colOff>381325</xdr:colOff>
      <xdr:row>71</xdr:row>
      <xdr:rowOff>122390</xdr:rowOff>
    </xdr:to>
    <xdr:sp macro="" textlink="">
      <xdr:nvSpPr>
        <xdr:cNvPr id="53" name="Flowchart: Process 52"/>
        <xdr:cNvSpPr/>
      </xdr:nvSpPr>
      <xdr:spPr>
        <a:xfrm>
          <a:off x="10615083" y="12919363"/>
          <a:ext cx="1185659" cy="728527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Loading of new pre-Tagged bag </a:t>
          </a:r>
        </a:p>
      </xdr:txBody>
    </xdr:sp>
    <xdr:clientData/>
  </xdr:twoCellAnchor>
  <xdr:twoCellAnchor>
    <xdr:from>
      <xdr:col>5</xdr:col>
      <xdr:colOff>445558</xdr:colOff>
      <xdr:row>43</xdr:row>
      <xdr:rowOff>114299</xdr:rowOff>
    </xdr:from>
    <xdr:to>
      <xdr:col>9</xdr:col>
      <xdr:colOff>512233</xdr:colOff>
      <xdr:row>50</xdr:row>
      <xdr:rowOff>161924</xdr:rowOff>
    </xdr:to>
    <xdr:sp macro="" textlink="">
      <xdr:nvSpPr>
        <xdr:cNvPr id="85" name="Flowchart: Decision 84"/>
        <xdr:cNvSpPr/>
      </xdr:nvSpPr>
      <xdr:spPr>
        <a:xfrm>
          <a:off x="3758141" y="8305799"/>
          <a:ext cx="2522009" cy="1381125"/>
        </a:xfrm>
        <a:prstGeom prst="flowChartDecisi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Check gap between +ve edge of parcel &amp; -ve edge of the next parcel</a:t>
          </a: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375929</xdr:colOff>
      <xdr:row>36</xdr:row>
      <xdr:rowOff>104775</xdr:rowOff>
    </xdr:from>
    <xdr:to>
      <xdr:col>8</xdr:col>
      <xdr:colOff>580283</xdr:colOff>
      <xdr:row>41</xdr:row>
      <xdr:rowOff>51858</xdr:rowOff>
    </xdr:to>
    <xdr:sp macro="" textlink="">
      <xdr:nvSpPr>
        <xdr:cNvPr id="86" name="Flowchart: Process 85"/>
        <xdr:cNvSpPr/>
      </xdr:nvSpPr>
      <xdr:spPr>
        <a:xfrm>
          <a:off x="4294786" y="2200275"/>
          <a:ext cx="1428997" cy="899583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Place Parcels on "Pitch</a:t>
          </a:r>
          <a:r>
            <a:rPr lang="en-US" sz="1100" baseline="0"/>
            <a:t> Setter"</a:t>
          </a:r>
          <a:r>
            <a:rPr lang="en-US" sz="1100"/>
            <a:t> with barcode facing</a:t>
          </a:r>
          <a:r>
            <a:rPr lang="en-US" sz="1100" baseline="0"/>
            <a:t> up.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83610</xdr:colOff>
      <xdr:row>54</xdr:row>
      <xdr:rowOff>76201</xdr:rowOff>
    </xdr:from>
    <xdr:to>
      <xdr:col>9</xdr:col>
      <xdr:colOff>274110</xdr:colOff>
      <xdr:row>60</xdr:row>
      <xdr:rowOff>1</xdr:rowOff>
    </xdr:to>
    <xdr:sp macro="" textlink="">
      <xdr:nvSpPr>
        <xdr:cNvPr id="88" name="Flowchart: Decision 87"/>
        <xdr:cNvSpPr/>
      </xdr:nvSpPr>
      <xdr:spPr>
        <a:xfrm>
          <a:off x="4010027" y="10363201"/>
          <a:ext cx="2032000" cy="1066800"/>
        </a:xfrm>
        <a:prstGeom prst="flowChartDecisi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Barcode 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Scanning</a:t>
          </a: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83608</xdr:colOff>
      <xdr:row>62</xdr:row>
      <xdr:rowOff>133350</xdr:rowOff>
    </xdr:from>
    <xdr:to>
      <xdr:col>9</xdr:col>
      <xdr:colOff>283633</xdr:colOff>
      <xdr:row>67</xdr:row>
      <xdr:rowOff>161925</xdr:rowOff>
    </xdr:to>
    <xdr:sp macro="" textlink="">
      <xdr:nvSpPr>
        <xdr:cNvPr id="89" name="Flowchart: Decision 88"/>
        <xdr:cNvSpPr/>
      </xdr:nvSpPr>
      <xdr:spPr>
        <a:xfrm>
          <a:off x="4010025" y="11944350"/>
          <a:ext cx="2041525" cy="981075"/>
        </a:xfrm>
        <a:prstGeom prst="flowChartDecisi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Volume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Measurement</a:t>
          </a: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63443</xdr:colOff>
      <xdr:row>45</xdr:row>
      <xdr:rowOff>51954</xdr:rowOff>
    </xdr:from>
    <xdr:to>
      <xdr:col>12</xdr:col>
      <xdr:colOff>597476</xdr:colOff>
      <xdr:row>49</xdr:row>
      <xdr:rowOff>36368</xdr:rowOff>
    </xdr:to>
    <xdr:sp macro="" textlink="">
      <xdr:nvSpPr>
        <xdr:cNvPr id="91" name="Flowchart: Process 90"/>
        <xdr:cNvSpPr/>
      </xdr:nvSpPr>
      <xdr:spPr>
        <a:xfrm>
          <a:off x="7043907" y="3861954"/>
          <a:ext cx="1146355" cy="746414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Stop "Pitch Setter" conveyor untill desired gap &amp; restart</a:t>
          </a:r>
        </a:p>
      </xdr:txBody>
    </xdr:sp>
    <xdr:clientData/>
  </xdr:twoCellAnchor>
  <xdr:twoCellAnchor>
    <xdr:from>
      <xdr:col>7</xdr:col>
      <xdr:colOff>478106</xdr:colOff>
      <xdr:row>41</xdr:row>
      <xdr:rowOff>51858</xdr:rowOff>
    </xdr:from>
    <xdr:to>
      <xdr:col>7</xdr:col>
      <xdr:colOff>478896</xdr:colOff>
      <xdr:row>43</xdr:row>
      <xdr:rowOff>114299</xdr:rowOff>
    </xdr:to>
    <xdr:cxnSp macro="">
      <xdr:nvCxnSpPr>
        <xdr:cNvPr id="95" name="Straight Arrow Connector 94"/>
        <xdr:cNvCxnSpPr>
          <a:stCxn id="86" idx="2"/>
          <a:endCxn id="85" idx="0"/>
        </xdr:cNvCxnSpPr>
      </xdr:nvCxnSpPr>
      <xdr:spPr>
        <a:xfrm>
          <a:off x="5018356" y="7862358"/>
          <a:ext cx="790" cy="4434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391580</xdr:colOff>
      <xdr:row>45</xdr:row>
      <xdr:rowOff>116413</xdr:rowOff>
    </xdr:from>
    <xdr:to>
      <xdr:col>11</xdr:col>
      <xdr:colOff>37268</xdr:colOff>
      <xdr:row>47</xdr:row>
      <xdr:rowOff>24227</xdr:rowOff>
    </xdr:to>
    <xdr:sp macro="" textlink="">
      <xdr:nvSpPr>
        <xdr:cNvPr id="98" name="Flowchart: Alternate Process 97"/>
        <xdr:cNvSpPr/>
      </xdr:nvSpPr>
      <xdr:spPr>
        <a:xfrm>
          <a:off x="6159497" y="8688913"/>
          <a:ext cx="873354" cy="288814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Insufficient</a:t>
          </a:r>
        </a:p>
      </xdr:txBody>
    </xdr:sp>
    <xdr:clientData/>
  </xdr:twoCellAnchor>
  <xdr:twoCellAnchor>
    <xdr:from>
      <xdr:col>7</xdr:col>
      <xdr:colOff>478896</xdr:colOff>
      <xdr:row>50</xdr:row>
      <xdr:rowOff>161924</xdr:rowOff>
    </xdr:from>
    <xdr:to>
      <xdr:col>7</xdr:col>
      <xdr:colOff>485777</xdr:colOff>
      <xdr:row>54</xdr:row>
      <xdr:rowOff>76201</xdr:rowOff>
    </xdr:to>
    <xdr:cxnSp macro="">
      <xdr:nvCxnSpPr>
        <xdr:cNvPr id="99" name="Straight Arrow Connector 98"/>
        <xdr:cNvCxnSpPr>
          <a:stCxn id="85" idx="2"/>
          <a:endCxn id="88" idx="0"/>
        </xdr:cNvCxnSpPr>
      </xdr:nvCxnSpPr>
      <xdr:spPr>
        <a:xfrm>
          <a:off x="5019146" y="9686924"/>
          <a:ext cx="6881" cy="6762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282872</xdr:colOff>
      <xdr:row>52</xdr:row>
      <xdr:rowOff>0</xdr:rowOff>
    </xdr:from>
    <xdr:to>
      <xdr:col>9</xdr:col>
      <xdr:colOff>204939</xdr:colOff>
      <xdr:row>53</xdr:row>
      <xdr:rowOff>100013</xdr:rowOff>
    </xdr:to>
    <xdr:sp macro="" textlink="">
      <xdr:nvSpPr>
        <xdr:cNvPr id="102" name="Flowchart: Alternate Process 101"/>
        <xdr:cNvSpPr/>
      </xdr:nvSpPr>
      <xdr:spPr>
        <a:xfrm>
          <a:off x="4823122" y="9906000"/>
          <a:ext cx="1149734" cy="29051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Sufficient</a:t>
          </a:r>
        </a:p>
      </xdr:txBody>
    </xdr:sp>
    <xdr:clientData/>
  </xdr:twoCellAnchor>
  <xdr:twoCellAnchor>
    <xdr:from>
      <xdr:col>7</xdr:col>
      <xdr:colOff>504827</xdr:colOff>
      <xdr:row>42</xdr:row>
      <xdr:rowOff>160192</xdr:rowOff>
    </xdr:from>
    <xdr:to>
      <xdr:col>12</xdr:col>
      <xdr:colOff>24299</xdr:colOff>
      <xdr:row>45</xdr:row>
      <xdr:rowOff>51954</xdr:rowOff>
    </xdr:to>
    <xdr:cxnSp macro="">
      <xdr:nvCxnSpPr>
        <xdr:cNvPr id="104" name="Shape 103"/>
        <xdr:cNvCxnSpPr>
          <a:stCxn id="91" idx="0"/>
        </xdr:cNvCxnSpPr>
      </xdr:nvCxnSpPr>
      <xdr:spPr>
        <a:xfrm rot="16200000" flipV="1">
          <a:off x="6094915" y="2339783"/>
          <a:ext cx="463262" cy="2581079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49</xdr:row>
      <xdr:rowOff>169334</xdr:rowOff>
    </xdr:from>
    <xdr:to>
      <xdr:col>4</xdr:col>
      <xdr:colOff>533400</xdr:colOff>
      <xdr:row>53</xdr:row>
      <xdr:rowOff>140759</xdr:rowOff>
    </xdr:to>
    <xdr:sp macro="" textlink="">
      <xdr:nvSpPr>
        <xdr:cNvPr id="105" name="Flowchart: Process 104"/>
        <xdr:cNvSpPr/>
      </xdr:nvSpPr>
      <xdr:spPr>
        <a:xfrm>
          <a:off x="1841500" y="9503834"/>
          <a:ext cx="1390650" cy="733425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Barcode correction/Reprint</a:t>
          </a:r>
        </a:p>
      </xdr:txBody>
    </xdr:sp>
    <xdr:clientData/>
  </xdr:twoCellAnchor>
  <xdr:twoCellAnchor>
    <xdr:from>
      <xdr:col>3</xdr:col>
      <xdr:colOff>695325</xdr:colOff>
      <xdr:row>53</xdr:row>
      <xdr:rowOff>140759</xdr:rowOff>
    </xdr:from>
    <xdr:to>
      <xdr:col>6</xdr:col>
      <xdr:colOff>83610</xdr:colOff>
      <xdr:row>57</xdr:row>
      <xdr:rowOff>38101</xdr:rowOff>
    </xdr:to>
    <xdr:cxnSp macro="">
      <xdr:nvCxnSpPr>
        <xdr:cNvPr id="107" name="Shape 106"/>
        <xdr:cNvCxnSpPr>
          <a:stCxn id="88" idx="1"/>
          <a:endCxn id="105" idx="2"/>
        </xdr:cNvCxnSpPr>
      </xdr:nvCxnSpPr>
      <xdr:spPr>
        <a:xfrm rot="10800000">
          <a:off x="2536825" y="10237259"/>
          <a:ext cx="1473202" cy="659342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55</xdr:row>
      <xdr:rowOff>124880</xdr:rowOff>
    </xdr:from>
    <xdr:to>
      <xdr:col>5</xdr:col>
      <xdr:colOff>550334</xdr:colOff>
      <xdr:row>57</xdr:row>
      <xdr:rowOff>32694</xdr:rowOff>
    </xdr:to>
    <xdr:sp macro="" textlink="">
      <xdr:nvSpPr>
        <xdr:cNvPr id="108" name="Flowchart: Alternate Process 107"/>
        <xdr:cNvSpPr/>
      </xdr:nvSpPr>
      <xdr:spPr>
        <a:xfrm>
          <a:off x="2762250" y="10602380"/>
          <a:ext cx="1100667" cy="288814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No</a:t>
          </a:r>
        </a:p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Read Out sort</a:t>
          </a:r>
        </a:p>
      </xdr:txBody>
    </xdr:sp>
    <xdr:clientData/>
  </xdr:twoCellAnchor>
  <xdr:twoCellAnchor>
    <xdr:from>
      <xdr:col>3</xdr:col>
      <xdr:colOff>687905</xdr:colOff>
      <xdr:row>38</xdr:row>
      <xdr:rowOff>173568</xdr:rowOff>
    </xdr:from>
    <xdr:to>
      <xdr:col>6</xdr:col>
      <xdr:colOff>375929</xdr:colOff>
      <xdr:row>41</xdr:row>
      <xdr:rowOff>135949</xdr:rowOff>
    </xdr:to>
    <xdr:cxnSp macro="">
      <xdr:nvCxnSpPr>
        <xdr:cNvPr id="110" name="Shape 109"/>
        <xdr:cNvCxnSpPr>
          <a:stCxn id="156" idx="0"/>
          <a:endCxn id="86" idx="1"/>
        </xdr:cNvCxnSpPr>
      </xdr:nvCxnSpPr>
      <xdr:spPr>
        <a:xfrm rot="5400000" flipH="1" flipV="1">
          <a:off x="3142887" y="2032050"/>
          <a:ext cx="533881" cy="1769917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485777</xdr:colOff>
      <xdr:row>60</xdr:row>
      <xdr:rowOff>1</xdr:rowOff>
    </xdr:from>
    <xdr:to>
      <xdr:col>7</xdr:col>
      <xdr:colOff>490538</xdr:colOff>
      <xdr:row>62</xdr:row>
      <xdr:rowOff>133350</xdr:rowOff>
    </xdr:to>
    <xdr:cxnSp macro="">
      <xdr:nvCxnSpPr>
        <xdr:cNvPr id="112" name="Straight Arrow Connector 111"/>
        <xdr:cNvCxnSpPr>
          <a:stCxn id="88" idx="2"/>
          <a:endCxn id="89" idx="0"/>
        </xdr:cNvCxnSpPr>
      </xdr:nvCxnSpPr>
      <xdr:spPr>
        <a:xfrm>
          <a:off x="5026027" y="11430001"/>
          <a:ext cx="4761" cy="5143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455088</xdr:colOff>
      <xdr:row>60</xdr:row>
      <xdr:rowOff>137585</xdr:rowOff>
    </xdr:from>
    <xdr:to>
      <xdr:col>8</xdr:col>
      <xdr:colOff>519382</xdr:colOff>
      <xdr:row>62</xdr:row>
      <xdr:rowOff>47098</xdr:rowOff>
    </xdr:to>
    <xdr:sp macro="" textlink="">
      <xdr:nvSpPr>
        <xdr:cNvPr id="113" name="Flowchart: Alternate Process 112"/>
        <xdr:cNvSpPr/>
      </xdr:nvSpPr>
      <xdr:spPr>
        <a:xfrm>
          <a:off x="4995338" y="11567585"/>
          <a:ext cx="678127" cy="29051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Good</a:t>
          </a:r>
          <a:endParaRPr lang="en-US" sz="1100" baseline="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Read</a:t>
          </a:r>
          <a:endParaRPr lang="en-US" sz="1100">
            <a:solidFill>
              <a:srgbClr val="00B05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490538</xdr:colOff>
      <xdr:row>67</xdr:row>
      <xdr:rowOff>161925</xdr:rowOff>
    </xdr:from>
    <xdr:to>
      <xdr:col>7</xdr:col>
      <xdr:colOff>501122</xdr:colOff>
      <xdr:row>70</xdr:row>
      <xdr:rowOff>95250</xdr:rowOff>
    </xdr:to>
    <xdr:cxnSp macro="">
      <xdr:nvCxnSpPr>
        <xdr:cNvPr id="119" name="Straight Arrow Connector 118"/>
        <xdr:cNvCxnSpPr>
          <a:stCxn id="89" idx="2"/>
          <a:endCxn id="132" idx="0"/>
        </xdr:cNvCxnSpPr>
      </xdr:nvCxnSpPr>
      <xdr:spPr>
        <a:xfrm>
          <a:off x="5030788" y="12925425"/>
          <a:ext cx="10584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63</xdr:row>
      <xdr:rowOff>129737</xdr:rowOff>
    </xdr:from>
    <xdr:to>
      <xdr:col>13</xdr:col>
      <xdr:colOff>561975</xdr:colOff>
      <xdr:row>66</xdr:row>
      <xdr:rowOff>165538</xdr:rowOff>
    </xdr:to>
    <xdr:sp macro="" textlink="">
      <xdr:nvSpPr>
        <xdr:cNvPr id="124" name="Flowchart: Process 123"/>
        <xdr:cNvSpPr/>
      </xdr:nvSpPr>
      <xdr:spPr>
        <a:xfrm>
          <a:off x="6928139" y="7368737"/>
          <a:ext cx="1764722" cy="607301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 fixed dimension will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be assigned to product (Settabe in Sortimatic)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283633</xdr:colOff>
      <xdr:row>65</xdr:row>
      <xdr:rowOff>52388</xdr:rowOff>
    </xdr:from>
    <xdr:to>
      <xdr:col>11</xdr:col>
      <xdr:colOff>9525</xdr:colOff>
      <xdr:row>65</xdr:row>
      <xdr:rowOff>52388</xdr:rowOff>
    </xdr:to>
    <xdr:cxnSp macro="">
      <xdr:nvCxnSpPr>
        <xdr:cNvPr id="128" name="Straight Arrow Connector 127"/>
        <xdr:cNvCxnSpPr>
          <a:stCxn id="89" idx="3"/>
          <a:endCxn id="124" idx="1"/>
        </xdr:cNvCxnSpPr>
      </xdr:nvCxnSpPr>
      <xdr:spPr>
        <a:xfrm>
          <a:off x="6051550" y="12434888"/>
          <a:ext cx="95355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250032</xdr:colOff>
      <xdr:row>63</xdr:row>
      <xdr:rowOff>51955</xdr:rowOff>
    </xdr:from>
    <xdr:to>
      <xdr:col>10</xdr:col>
      <xdr:colOff>555855</xdr:colOff>
      <xdr:row>65</xdr:row>
      <xdr:rowOff>98314</xdr:rowOff>
    </xdr:to>
    <xdr:sp macro="" textlink="">
      <xdr:nvSpPr>
        <xdr:cNvPr id="129" name="Flowchart: Alternate Process 128"/>
        <xdr:cNvSpPr/>
      </xdr:nvSpPr>
      <xdr:spPr>
        <a:xfrm>
          <a:off x="5965032" y="12053455"/>
          <a:ext cx="913042" cy="42735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Undersize</a:t>
          </a:r>
        </a:p>
      </xdr:txBody>
    </xdr:sp>
    <xdr:clientData/>
  </xdr:twoCellAnchor>
  <xdr:twoCellAnchor>
    <xdr:from>
      <xdr:col>6</xdr:col>
      <xdr:colOff>94192</xdr:colOff>
      <xdr:row>70</xdr:row>
      <xdr:rowOff>95250</xdr:rowOff>
    </xdr:from>
    <xdr:to>
      <xdr:col>9</xdr:col>
      <xdr:colOff>294217</xdr:colOff>
      <xdr:row>75</xdr:row>
      <xdr:rowOff>123825</xdr:rowOff>
    </xdr:to>
    <xdr:sp macro="" textlink="">
      <xdr:nvSpPr>
        <xdr:cNvPr id="132" name="Flowchart: Decision 131"/>
        <xdr:cNvSpPr/>
      </xdr:nvSpPr>
      <xdr:spPr>
        <a:xfrm>
          <a:off x="4020609" y="13430250"/>
          <a:ext cx="2041525" cy="981075"/>
        </a:xfrm>
        <a:prstGeom prst="flowChartDecisi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Weight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Measurement</a:t>
          </a: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501122</xdr:colOff>
      <xdr:row>66</xdr:row>
      <xdr:rowOff>165539</xdr:rowOff>
    </xdr:from>
    <xdr:to>
      <xdr:col>12</xdr:col>
      <xdr:colOff>285750</xdr:colOff>
      <xdr:row>70</xdr:row>
      <xdr:rowOff>95251</xdr:rowOff>
    </xdr:to>
    <xdr:cxnSp macro="">
      <xdr:nvCxnSpPr>
        <xdr:cNvPr id="135" name="Elbow Connector 134"/>
        <xdr:cNvCxnSpPr>
          <a:stCxn id="124" idx="2"/>
          <a:endCxn id="132" idx="0"/>
        </xdr:cNvCxnSpPr>
      </xdr:nvCxnSpPr>
      <xdr:spPr>
        <a:xfrm rot="5400000">
          <a:off x="6122414" y="11657497"/>
          <a:ext cx="691712" cy="28537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264579</xdr:colOff>
      <xdr:row>68</xdr:row>
      <xdr:rowOff>38100</xdr:rowOff>
    </xdr:from>
    <xdr:to>
      <xdr:col>7</xdr:col>
      <xdr:colOff>535247</xdr:colOff>
      <xdr:row>69</xdr:row>
      <xdr:rowOff>138113</xdr:rowOff>
    </xdr:to>
    <xdr:sp macro="" textlink="">
      <xdr:nvSpPr>
        <xdr:cNvPr id="137" name="Flowchart: Alternate Process 136"/>
        <xdr:cNvSpPr/>
      </xdr:nvSpPr>
      <xdr:spPr>
        <a:xfrm>
          <a:off x="4190996" y="12992100"/>
          <a:ext cx="884501" cy="29051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Successful</a:t>
          </a:r>
        </a:p>
      </xdr:txBody>
    </xdr:sp>
    <xdr:clientData/>
  </xdr:twoCellAnchor>
  <xdr:twoCellAnchor>
    <xdr:from>
      <xdr:col>11</xdr:col>
      <xdr:colOff>0</xdr:colOff>
      <xdr:row>70</xdr:row>
      <xdr:rowOff>152400</xdr:rowOff>
    </xdr:from>
    <xdr:to>
      <xdr:col>13</xdr:col>
      <xdr:colOff>552450</xdr:colOff>
      <xdr:row>75</xdr:row>
      <xdr:rowOff>66675</xdr:rowOff>
    </xdr:to>
    <xdr:sp macro="" textlink="">
      <xdr:nvSpPr>
        <xdr:cNvPr id="138" name="Flowchart: Process 137"/>
        <xdr:cNvSpPr/>
      </xdr:nvSpPr>
      <xdr:spPr>
        <a:xfrm>
          <a:off x="6953250" y="8534400"/>
          <a:ext cx="1771650" cy="866775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Zero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weight or</a:t>
          </a:r>
        </a:p>
        <a:p>
          <a:pPr marL="0" indent="0" algn="ctr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a fixed value also can be assigned </a:t>
          </a:r>
        </a:p>
        <a:p>
          <a:pPr marL="0" indent="0" algn="ctr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(Settabe in Sortimatic)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294217</xdr:colOff>
      <xdr:row>73</xdr:row>
      <xdr:rowOff>14288</xdr:rowOff>
    </xdr:from>
    <xdr:to>
      <xdr:col>11</xdr:col>
      <xdr:colOff>0</xdr:colOff>
      <xdr:row>73</xdr:row>
      <xdr:rowOff>14288</xdr:rowOff>
    </xdr:to>
    <xdr:cxnSp macro="">
      <xdr:nvCxnSpPr>
        <xdr:cNvPr id="140" name="Straight Arrow Connector 139"/>
        <xdr:cNvCxnSpPr>
          <a:stCxn id="132" idx="3"/>
          <a:endCxn id="138" idx="1"/>
        </xdr:cNvCxnSpPr>
      </xdr:nvCxnSpPr>
      <xdr:spPr>
        <a:xfrm>
          <a:off x="6062134" y="13920788"/>
          <a:ext cx="93344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70</xdr:row>
      <xdr:rowOff>51955</xdr:rowOff>
    </xdr:from>
    <xdr:to>
      <xdr:col>10</xdr:col>
      <xdr:colOff>450273</xdr:colOff>
      <xdr:row>72</xdr:row>
      <xdr:rowOff>148167</xdr:rowOff>
    </xdr:to>
    <xdr:sp macro="" textlink="">
      <xdr:nvSpPr>
        <xdr:cNvPr id="141" name="Flowchart: Alternate Process 140"/>
        <xdr:cNvSpPr/>
      </xdr:nvSpPr>
      <xdr:spPr>
        <a:xfrm>
          <a:off x="6096000" y="13386955"/>
          <a:ext cx="697923" cy="477212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Under</a:t>
          </a:r>
        </a:p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weight</a:t>
          </a:r>
        </a:p>
      </xdr:txBody>
    </xdr:sp>
    <xdr:clientData/>
  </xdr:twoCellAnchor>
  <xdr:twoCellAnchor>
    <xdr:from>
      <xdr:col>7</xdr:col>
      <xdr:colOff>501122</xdr:colOff>
      <xdr:row>75</xdr:row>
      <xdr:rowOff>123825</xdr:rowOff>
    </xdr:from>
    <xdr:to>
      <xdr:col>7</xdr:col>
      <xdr:colOff>513671</xdr:colOff>
      <xdr:row>79</xdr:row>
      <xdr:rowOff>77932</xdr:rowOff>
    </xdr:to>
    <xdr:cxnSp macro="">
      <xdr:nvCxnSpPr>
        <xdr:cNvPr id="143" name="Straight Arrow Connector 142"/>
        <xdr:cNvCxnSpPr>
          <a:stCxn id="132" idx="2"/>
          <a:endCxn id="16" idx="0"/>
        </xdr:cNvCxnSpPr>
      </xdr:nvCxnSpPr>
      <xdr:spPr>
        <a:xfrm>
          <a:off x="5041372" y="14411325"/>
          <a:ext cx="12549" cy="7161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76</xdr:row>
      <xdr:rowOff>152400</xdr:rowOff>
    </xdr:from>
    <xdr:to>
      <xdr:col>7</xdr:col>
      <xdr:colOff>520432</xdr:colOff>
      <xdr:row>78</xdr:row>
      <xdr:rowOff>61913</xdr:rowOff>
    </xdr:to>
    <xdr:sp macro="" textlink="">
      <xdr:nvSpPr>
        <xdr:cNvPr id="144" name="Flowchart: Alternate Process 143"/>
        <xdr:cNvSpPr/>
      </xdr:nvSpPr>
      <xdr:spPr>
        <a:xfrm>
          <a:off x="4114800" y="14630400"/>
          <a:ext cx="920482" cy="290513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Successful</a:t>
          </a:r>
        </a:p>
      </xdr:txBody>
    </xdr:sp>
    <xdr:clientData/>
  </xdr:twoCellAnchor>
  <xdr:twoCellAnchor>
    <xdr:from>
      <xdr:col>6</xdr:col>
      <xdr:colOff>477727</xdr:colOff>
      <xdr:row>6</xdr:row>
      <xdr:rowOff>13607</xdr:rowOff>
    </xdr:from>
    <xdr:to>
      <xdr:col>8</xdr:col>
      <xdr:colOff>467144</xdr:colOff>
      <xdr:row>8</xdr:row>
      <xdr:rowOff>55940</xdr:rowOff>
    </xdr:to>
    <xdr:sp macro="" textlink="">
      <xdr:nvSpPr>
        <xdr:cNvPr id="145" name="Rounded Rectangle 144"/>
        <xdr:cNvSpPr/>
      </xdr:nvSpPr>
      <xdr:spPr>
        <a:xfrm>
          <a:off x="4404144" y="1156607"/>
          <a:ext cx="1217083" cy="423333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Start</a:t>
          </a:r>
        </a:p>
      </xdr:txBody>
    </xdr:sp>
    <xdr:clientData/>
  </xdr:twoCellAnchor>
  <xdr:twoCellAnchor editAs="oneCell">
    <xdr:from>
      <xdr:col>8</xdr:col>
      <xdr:colOff>236683</xdr:colOff>
      <xdr:row>39</xdr:row>
      <xdr:rowOff>136622</xdr:rowOff>
    </xdr:from>
    <xdr:to>
      <xdr:col>9</xdr:col>
      <xdr:colOff>72159</xdr:colOff>
      <xdr:row>41</xdr:row>
      <xdr:rowOff>58524</xdr:rowOff>
    </xdr:to>
    <xdr:pic>
      <xdr:nvPicPr>
        <xdr:cNvPr id="153" name="Picture 152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90766" y="7566122"/>
          <a:ext cx="449310" cy="302902"/>
        </a:xfrm>
        <a:prstGeom prst="rect">
          <a:avLst/>
        </a:prstGeom>
      </xdr:spPr>
    </xdr:pic>
    <xdr:clientData/>
  </xdr:twoCellAnchor>
  <xdr:twoCellAnchor>
    <xdr:from>
      <xdr:col>2</xdr:col>
      <xdr:colOff>588820</xdr:colOff>
      <xdr:row>41</xdr:row>
      <xdr:rowOff>135948</xdr:rowOff>
    </xdr:from>
    <xdr:to>
      <xdr:col>4</xdr:col>
      <xdr:colOff>542061</xdr:colOff>
      <xdr:row>46</xdr:row>
      <xdr:rowOff>83031</xdr:rowOff>
    </xdr:to>
    <xdr:sp macro="" textlink="">
      <xdr:nvSpPr>
        <xdr:cNvPr id="156" name="Flowchart: Process 155"/>
        <xdr:cNvSpPr/>
      </xdr:nvSpPr>
      <xdr:spPr>
        <a:xfrm>
          <a:off x="1801093" y="3183948"/>
          <a:ext cx="1416627" cy="899583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Transfer it  to the parcel loader at "Pitch Setter"</a:t>
          </a:r>
        </a:p>
      </xdr:txBody>
    </xdr:sp>
    <xdr:clientData/>
  </xdr:twoCellAnchor>
  <xdr:twoCellAnchor>
    <xdr:from>
      <xdr:col>3</xdr:col>
      <xdr:colOff>687149</xdr:colOff>
      <xdr:row>46</xdr:row>
      <xdr:rowOff>83031</xdr:rowOff>
    </xdr:from>
    <xdr:to>
      <xdr:col>3</xdr:col>
      <xdr:colOff>695325</xdr:colOff>
      <xdr:row>49</xdr:row>
      <xdr:rowOff>169334</xdr:rowOff>
    </xdr:to>
    <xdr:cxnSp macro="">
      <xdr:nvCxnSpPr>
        <xdr:cNvPr id="159" name="Straight Arrow Connector 158"/>
        <xdr:cNvCxnSpPr>
          <a:stCxn id="105" idx="0"/>
          <a:endCxn id="156" idx="2"/>
        </xdr:cNvCxnSpPr>
      </xdr:nvCxnSpPr>
      <xdr:spPr>
        <a:xfrm flipH="1" flipV="1">
          <a:off x="2528649" y="8846031"/>
          <a:ext cx="8176" cy="65780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198195</xdr:colOff>
      <xdr:row>44</xdr:row>
      <xdr:rowOff>152015</xdr:rowOff>
    </xdr:from>
    <xdr:to>
      <xdr:col>5</xdr:col>
      <xdr:colOff>25976</xdr:colOff>
      <xdr:row>46</xdr:row>
      <xdr:rowOff>73917</xdr:rowOff>
    </xdr:to>
    <xdr:pic>
      <xdr:nvPicPr>
        <xdr:cNvPr id="160" name="Picture 159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96945" y="8534015"/>
          <a:ext cx="441614" cy="302902"/>
        </a:xfrm>
        <a:prstGeom prst="rect">
          <a:avLst/>
        </a:prstGeom>
      </xdr:spPr>
    </xdr:pic>
    <xdr:clientData/>
  </xdr:twoCellAnchor>
  <xdr:twoCellAnchor>
    <xdr:from>
      <xdr:col>7</xdr:col>
      <xdr:colOff>510888</xdr:colOff>
      <xdr:row>75</xdr:row>
      <xdr:rowOff>66674</xdr:rowOff>
    </xdr:from>
    <xdr:to>
      <xdr:col>12</xdr:col>
      <xdr:colOff>276226</xdr:colOff>
      <xdr:row>77</xdr:row>
      <xdr:rowOff>34635</xdr:rowOff>
    </xdr:to>
    <xdr:cxnSp macro="">
      <xdr:nvCxnSpPr>
        <xdr:cNvPr id="162" name="Shape 161"/>
        <xdr:cNvCxnSpPr>
          <a:stCxn id="138" idx="2"/>
        </xdr:cNvCxnSpPr>
      </xdr:nvCxnSpPr>
      <xdr:spPr>
        <a:xfrm rot="5400000">
          <a:off x="6228485" y="8368145"/>
          <a:ext cx="348961" cy="279602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216477</xdr:colOff>
      <xdr:row>63</xdr:row>
      <xdr:rowOff>0</xdr:rowOff>
    </xdr:from>
    <xdr:to>
      <xdr:col>4</xdr:col>
      <xdr:colOff>517813</xdr:colOff>
      <xdr:row>67</xdr:row>
      <xdr:rowOff>104775</xdr:rowOff>
    </xdr:to>
    <xdr:sp macro="" textlink="">
      <xdr:nvSpPr>
        <xdr:cNvPr id="163" name="Flowchart: Process 162"/>
        <xdr:cNvSpPr/>
      </xdr:nvSpPr>
      <xdr:spPr>
        <a:xfrm>
          <a:off x="1428750" y="7239000"/>
          <a:ext cx="1764722" cy="866775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rejected to end of the line rejection branch</a:t>
          </a:r>
        </a:p>
      </xdr:txBody>
    </xdr:sp>
    <xdr:clientData/>
  </xdr:twoCellAnchor>
  <xdr:twoCellAnchor>
    <xdr:from>
      <xdr:col>4</xdr:col>
      <xdr:colOff>517813</xdr:colOff>
      <xdr:row>65</xdr:row>
      <xdr:rowOff>52388</xdr:rowOff>
    </xdr:from>
    <xdr:to>
      <xdr:col>6</xdr:col>
      <xdr:colOff>83608</xdr:colOff>
      <xdr:row>65</xdr:row>
      <xdr:rowOff>52388</xdr:rowOff>
    </xdr:to>
    <xdr:cxnSp macro="">
      <xdr:nvCxnSpPr>
        <xdr:cNvPr id="165" name="Straight Arrow Connector 164"/>
        <xdr:cNvCxnSpPr>
          <a:stCxn id="89" idx="1"/>
          <a:endCxn id="163" idx="3"/>
        </xdr:cNvCxnSpPr>
      </xdr:nvCxnSpPr>
      <xdr:spPr>
        <a:xfrm flipH="1">
          <a:off x="3216563" y="12434888"/>
          <a:ext cx="79346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63</xdr:row>
      <xdr:rowOff>0</xdr:rowOff>
    </xdr:from>
    <xdr:to>
      <xdr:col>6</xdr:col>
      <xdr:colOff>148875</xdr:colOff>
      <xdr:row>65</xdr:row>
      <xdr:rowOff>46359</xdr:rowOff>
    </xdr:to>
    <xdr:sp macro="" textlink="">
      <xdr:nvSpPr>
        <xdr:cNvPr id="167" name="Flowchart: Alternate Process 166"/>
        <xdr:cNvSpPr/>
      </xdr:nvSpPr>
      <xdr:spPr>
        <a:xfrm>
          <a:off x="3281795" y="7239000"/>
          <a:ext cx="755012" cy="42735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Oversize</a:t>
          </a:r>
        </a:p>
      </xdr:txBody>
    </xdr:sp>
    <xdr:clientData/>
  </xdr:twoCellAnchor>
  <xdr:twoCellAnchor>
    <xdr:from>
      <xdr:col>2</xdr:col>
      <xdr:colOff>181840</xdr:colOff>
      <xdr:row>70</xdr:row>
      <xdr:rowOff>155862</xdr:rowOff>
    </xdr:from>
    <xdr:to>
      <xdr:col>4</xdr:col>
      <xdr:colOff>483176</xdr:colOff>
      <xdr:row>75</xdr:row>
      <xdr:rowOff>70137</xdr:rowOff>
    </xdr:to>
    <xdr:sp macro="" textlink="">
      <xdr:nvSpPr>
        <xdr:cNvPr id="168" name="Flowchart: Process 167"/>
        <xdr:cNvSpPr/>
      </xdr:nvSpPr>
      <xdr:spPr>
        <a:xfrm>
          <a:off x="1394113" y="8728362"/>
          <a:ext cx="1764722" cy="866775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 will be rejected to end of the line rejection branch</a:t>
          </a:r>
        </a:p>
      </xdr:txBody>
    </xdr:sp>
    <xdr:clientData/>
  </xdr:twoCellAnchor>
  <xdr:twoCellAnchor>
    <xdr:from>
      <xdr:col>4</xdr:col>
      <xdr:colOff>483176</xdr:colOff>
      <xdr:row>73</xdr:row>
      <xdr:rowOff>14288</xdr:rowOff>
    </xdr:from>
    <xdr:to>
      <xdr:col>6</xdr:col>
      <xdr:colOff>94192</xdr:colOff>
      <xdr:row>73</xdr:row>
      <xdr:rowOff>17750</xdr:rowOff>
    </xdr:to>
    <xdr:cxnSp macro="">
      <xdr:nvCxnSpPr>
        <xdr:cNvPr id="171" name="Straight Arrow Connector 170"/>
        <xdr:cNvCxnSpPr>
          <a:stCxn id="132" idx="1"/>
          <a:endCxn id="168" idx="3"/>
        </xdr:cNvCxnSpPr>
      </xdr:nvCxnSpPr>
      <xdr:spPr>
        <a:xfrm flipH="1">
          <a:off x="3181926" y="13920788"/>
          <a:ext cx="838683" cy="34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70</xdr:row>
      <xdr:rowOff>173184</xdr:rowOff>
    </xdr:from>
    <xdr:to>
      <xdr:col>6</xdr:col>
      <xdr:colOff>148875</xdr:colOff>
      <xdr:row>73</xdr:row>
      <xdr:rowOff>29043</xdr:rowOff>
    </xdr:to>
    <xdr:sp macro="" textlink="">
      <xdr:nvSpPr>
        <xdr:cNvPr id="172" name="Flowchart: Alternate Process 171"/>
        <xdr:cNvSpPr/>
      </xdr:nvSpPr>
      <xdr:spPr>
        <a:xfrm>
          <a:off x="3281795" y="8745684"/>
          <a:ext cx="755012" cy="427359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Over</a:t>
          </a:r>
        </a:p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weight</a:t>
          </a:r>
        </a:p>
      </xdr:txBody>
    </xdr:sp>
    <xdr:clientData/>
  </xdr:twoCellAnchor>
  <xdr:twoCellAnchor>
    <xdr:from>
      <xdr:col>7</xdr:col>
      <xdr:colOff>25977</xdr:colOff>
      <xdr:row>84</xdr:row>
      <xdr:rowOff>190499</xdr:rowOff>
    </xdr:from>
    <xdr:to>
      <xdr:col>8</xdr:col>
      <xdr:colOff>382235</xdr:colOff>
      <xdr:row>89</xdr:row>
      <xdr:rowOff>34636</xdr:rowOff>
    </xdr:to>
    <xdr:sp macro="" textlink="">
      <xdr:nvSpPr>
        <xdr:cNvPr id="173" name="Flowchart: Process 172"/>
        <xdr:cNvSpPr/>
      </xdr:nvSpPr>
      <xdr:spPr>
        <a:xfrm>
          <a:off x="4520045" y="11429999"/>
          <a:ext cx="962395" cy="79663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Manual barcode scanning</a:t>
          </a:r>
        </a:p>
      </xdr:txBody>
    </xdr:sp>
    <xdr:clientData/>
  </xdr:twoCellAnchor>
  <xdr:twoCellAnchor>
    <xdr:from>
      <xdr:col>9</xdr:col>
      <xdr:colOff>42334</xdr:colOff>
      <xdr:row>79</xdr:row>
      <xdr:rowOff>95250</xdr:rowOff>
    </xdr:from>
    <xdr:to>
      <xdr:col>11</xdr:col>
      <xdr:colOff>95252</xdr:colOff>
      <xdr:row>82</xdr:row>
      <xdr:rowOff>114664</xdr:rowOff>
    </xdr:to>
    <xdr:sp macro="" textlink="">
      <xdr:nvSpPr>
        <xdr:cNvPr id="178" name="Flowchart: Process 177"/>
        <xdr:cNvSpPr/>
      </xdr:nvSpPr>
      <xdr:spPr>
        <a:xfrm>
          <a:off x="5810251" y="15144750"/>
          <a:ext cx="1280584" cy="590914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Switch off the light as acknowledgement</a:t>
          </a:r>
        </a:p>
      </xdr:txBody>
    </xdr:sp>
    <xdr:clientData/>
  </xdr:twoCellAnchor>
  <xdr:twoCellAnchor>
    <xdr:from>
      <xdr:col>9</xdr:col>
      <xdr:colOff>113532</xdr:colOff>
      <xdr:row>85</xdr:row>
      <xdr:rowOff>8661</xdr:rowOff>
    </xdr:from>
    <xdr:to>
      <xdr:col>11</xdr:col>
      <xdr:colOff>26940</xdr:colOff>
      <xdr:row>89</xdr:row>
      <xdr:rowOff>17319</xdr:rowOff>
    </xdr:to>
    <xdr:sp macro="" textlink="">
      <xdr:nvSpPr>
        <xdr:cNvPr id="179" name="Flowchart: Process 178"/>
        <xdr:cNvSpPr/>
      </xdr:nvSpPr>
      <xdr:spPr>
        <a:xfrm>
          <a:off x="5881449" y="16201161"/>
          <a:ext cx="1141074" cy="770658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Put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the parcel in the highlighted bag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599403</xdr:colOff>
      <xdr:row>73</xdr:row>
      <xdr:rowOff>164523</xdr:rowOff>
    </xdr:from>
    <xdr:to>
      <xdr:col>18</xdr:col>
      <xdr:colOff>346350</xdr:colOff>
      <xdr:row>78</xdr:row>
      <xdr:rowOff>27142</xdr:rowOff>
    </xdr:to>
    <xdr:sp macro="" textlink="">
      <xdr:nvSpPr>
        <xdr:cNvPr id="181" name="Flowchart: Process 180"/>
        <xdr:cNvSpPr/>
      </xdr:nvSpPr>
      <xdr:spPr>
        <a:xfrm>
          <a:off x="10664153" y="14071023"/>
          <a:ext cx="1101614" cy="815119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Take away sealed bag to dispatch zone</a:t>
          </a:r>
        </a:p>
      </xdr:txBody>
    </xdr:sp>
    <xdr:clientData/>
  </xdr:twoCellAnchor>
  <xdr:twoCellAnchor editAs="oneCell">
    <xdr:from>
      <xdr:col>3</xdr:col>
      <xdr:colOff>592661</xdr:colOff>
      <xdr:row>32</xdr:row>
      <xdr:rowOff>116830</xdr:rowOff>
    </xdr:from>
    <xdr:to>
      <xdr:col>4</xdr:col>
      <xdr:colOff>178537</xdr:colOff>
      <xdr:row>34</xdr:row>
      <xdr:rowOff>38732</xdr:rowOff>
    </xdr:to>
    <xdr:pic>
      <xdr:nvPicPr>
        <xdr:cNvPr id="198" name="Picture 197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4161" y="6212830"/>
          <a:ext cx="443126" cy="302902"/>
        </a:xfrm>
        <a:prstGeom prst="rect">
          <a:avLst/>
        </a:prstGeom>
      </xdr:spPr>
    </xdr:pic>
    <xdr:clientData/>
  </xdr:twoCellAnchor>
  <xdr:twoCellAnchor>
    <xdr:from>
      <xdr:col>7</xdr:col>
      <xdr:colOff>472436</xdr:colOff>
      <xdr:row>8</xdr:row>
      <xdr:rowOff>55940</xdr:rowOff>
    </xdr:from>
    <xdr:to>
      <xdr:col>7</xdr:col>
      <xdr:colOff>474737</xdr:colOff>
      <xdr:row>10</xdr:row>
      <xdr:rowOff>0</xdr:rowOff>
    </xdr:to>
    <xdr:cxnSp macro="">
      <xdr:nvCxnSpPr>
        <xdr:cNvPr id="200" name="Straight Arrow Connector 199"/>
        <xdr:cNvCxnSpPr>
          <a:stCxn id="145" idx="2"/>
          <a:endCxn id="90" idx="0"/>
        </xdr:cNvCxnSpPr>
      </xdr:nvCxnSpPr>
      <xdr:spPr>
        <a:xfrm>
          <a:off x="5012686" y="1579940"/>
          <a:ext cx="2301" cy="325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37512</xdr:colOff>
      <xdr:row>87</xdr:row>
      <xdr:rowOff>138546</xdr:rowOff>
    </xdr:from>
    <xdr:to>
      <xdr:col>8</xdr:col>
      <xdr:colOff>486822</xdr:colOff>
      <xdr:row>89</xdr:row>
      <xdr:rowOff>60448</xdr:rowOff>
    </xdr:to>
    <xdr:pic>
      <xdr:nvPicPr>
        <xdr:cNvPr id="201" name="Picture 200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91595" y="16712046"/>
          <a:ext cx="449310" cy="302902"/>
        </a:xfrm>
        <a:prstGeom prst="rect">
          <a:avLst/>
        </a:prstGeom>
      </xdr:spPr>
    </xdr:pic>
    <xdr:clientData/>
  </xdr:twoCellAnchor>
  <xdr:twoCellAnchor>
    <xdr:from>
      <xdr:col>7</xdr:col>
      <xdr:colOff>507175</xdr:colOff>
      <xdr:row>82</xdr:row>
      <xdr:rowOff>82475</xdr:rowOff>
    </xdr:from>
    <xdr:to>
      <xdr:col>7</xdr:col>
      <xdr:colOff>509823</xdr:colOff>
      <xdr:row>84</xdr:row>
      <xdr:rowOff>190499</xdr:rowOff>
    </xdr:to>
    <xdr:cxnSp macro="">
      <xdr:nvCxnSpPr>
        <xdr:cNvPr id="203" name="Straight Arrow Connector 202"/>
        <xdr:cNvCxnSpPr>
          <a:stCxn id="16" idx="2"/>
          <a:endCxn id="173" idx="0"/>
        </xdr:cNvCxnSpPr>
      </xdr:nvCxnSpPr>
      <xdr:spPr>
        <a:xfrm rot="5400000">
          <a:off x="4758055" y="11184163"/>
          <a:ext cx="489024" cy="26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68793</xdr:colOff>
      <xdr:row>82</xdr:row>
      <xdr:rowOff>114664</xdr:rowOff>
    </xdr:from>
    <xdr:to>
      <xdr:col>10</xdr:col>
      <xdr:colOff>70236</xdr:colOff>
      <xdr:row>85</xdr:row>
      <xdr:rowOff>8661</xdr:rowOff>
    </xdr:to>
    <xdr:cxnSp macro="">
      <xdr:nvCxnSpPr>
        <xdr:cNvPr id="207" name="Straight Arrow Connector 206"/>
        <xdr:cNvCxnSpPr>
          <a:stCxn id="179" idx="0"/>
          <a:endCxn id="178" idx="2"/>
        </xdr:cNvCxnSpPr>
      </xdr:nvCxnSpPr>
      <xdr:spPr>
        <a:xfrm flipH="1" flipV="1">
          <a:off x="6450543" y="15735664"/>
          <a:ext cx="1443" cy="4654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299606</xdr:colOff>
      <xdr:row>87</xdr:row>
      <xdr:rowOff>91787</xdr:rowOff>
    </xdr:from>
    <xdr:to>
      <xdr:col>11</xdr:col>
      <xdr:colOff>135083</xdr:colOff>
      <xdr:row>89</xdr:row>
      <xdr:rowOff>13689</xdr:rowOff>
    </xdr:to>
    <xdr:pic>
      <xdr:nvPicPr>
        <xdr:cNvPr id="218" name="Picture 217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2083" y="11902787"/>
          <a:ext cx="441614" cy="302902"/>
        </a:xfrm>
        <a:prstGeom prst="rect">
          <a:avLst/>
        </a:prstGeom>
      </xdr:spPr>
    </xdr:pic>
    <xdr:clientData/>
  </xdr:twoCellAnchor>
  <xdr:twoCellAnchor editAs="oneCell">
    <xdr:from>
      <xdr:col>10</xdr:col>
      <xdr:colOff>374074</xdr:colOff>
      <xdr:row>80</xdr:row>
      <xdr:rowOff>48873</xdr:rowOff>
    </xdr:from>
    <xdr:to>
      <xdr:col>11</xdr:col>
      <xdr:colOff>209551</xdr:colOff>
      <xdr:row>81</xdr:row>
      <xdr:rowOff>161275</xdr:rowOff>
    </xdr:to>
    <xdr:pic>
      <xdr:nvPicPr>
        <xdr:cNvPr id="219" name="Picture 218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55824" y="15288873"/>
          <a:ext cx="449310" cy="302902"/>
        </a:xfrm>
        <a:prstGeom prst="rect">
          <a:avLst/>
        </a:prstGeom>
      </xdr:spPr>
    </xdr:pic>
    <xdr:clientData/>
  </xdr:twoCellAnchor>
  <xdr:twoCellAnchor editAs="oneCell">
    <xdr:from>
      <xdr:col>15</xdr:col>
      <xdr:colOff>361376</xdr:colOff>
      <xdr:row>80</xdr:row>
      <xdr:rowOff>184336</xdr:rowOff>
    </xdr:from>
    <xdr:to>
      <xdr:col>16</xdr:col>
      <xdr:colOff>196854</xdr:colOff>
      <xdr:row>82</xdr:row>
      <xdr:rowOff>106238</xdr:rowOff>
    </xdr:to>
    <xdr:pic>
      <xdr:nvPicPr>
        <xdr:cNvPr id="221" name="Picture 220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2293" y="15424336"/>
          <a:ext cx="449311" cy="302902"/>
        </a:xfrm>
        <a:prstGeom prst="rect">
          <a:avLst/>
        </a:prstGeom>
      </xdr:spPr>
    </xdr:pic>
    <xdr:clientData/>
  </xdr:twoCellAnchor>
  <xdr:twoCellAnchor editAs="oneCell">
    <xdr:from>
      <xdr:col>18</xdr:col>
      <xdr:colOff>20208</xdr:colOff>
      <xdr:row>80</xdr:row>
      <xdr:rowOff>139507</xdr:rowOff>
    </xdr:from>
    <xdr:to>
      <xdr:col>19</xdr:col>
      <xdr:colOff>63504</xdr:colOff>
      <xdr:row>82</xdr:row>
      <xdr:rowOff>61409</xdr:rowOff>
    </xdr:to>
    <xdr:pic>
      <xdr:nvPicPr>
        <xdr:cNvPr id="222" name="Picture 221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9625" y="15379507"/>
          <a:ext cx="445462" cy="302902"/>
        </a:xfrm>
        <a:prstGeom prst="rect">
          <a:avLst/>
        </a:prstGeom>
      </xdr:spPr>
    </xdr:pic>
    <xdr:clientData/>
  </xdr:twoCellAnchor>
  <xdr:twoCellAnchor editAs="oneCell">
    <xdr:from>
      <xdr:col>18</xdr:col>
      <xdr:colOff>32136</xdr:colOff>
      <xdr:row>76</xdr:row>
      <xdr:rowOff>117764</xdr:rowOff>
    </xdr:from>
    <xdr:to>
      <xdr:col>19</xdr:col>
      <xdr:colOff>67736</xdr:colOff>
      <xdr:row>78</xdr:row>
      <xdr:rowOff>39666</xdr:rowOff>
    </xdr:to>
    <xdr:pic>
      <xdr:nvPicPr>
        <xdr:cNvPr id="223" name="Picture 222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51553" y="14595764"/>
          <a:ext cx="437766" cy="302902"/>
        </a:xfrm>
        <a:prstGeom prst="rect">
          <a:avLst/>
        </a:prstGeom>
      </xdr:spPr>
    </xdr:pic>
    <xdr:clientData/>
  </xdr:twoCellAnchor>
  <xdr:twoCellAnchor editAs="oneCell">
    <xdr:from>
      <xdr:col>18</xdr:col>
      <xdr:colOff>75994</xdr:colOff>
      <xdr:row>70</xdr:row>
      <xdr:rowOff>38484</xdr:rowOff>
    </xdr:from>
    <xdr:to>
      <xdr:col>19</xdr:col>
      <xdr:colOff>111594</xdr:colOff>
      <xdr:row>71</xdr:row>
      <xdr:rowOff>150886</xdr:rowOff>
    </xdr:to>
    <xdr:pic>
      <xdr:nvPicPr>
        <xdr:cNvPr id="226" name="Picture 225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95411" y="13373484"/>
          <a:ext cx="437766" cy="302902"/>
        </a:xfrm>
        <a:prstGeom prst="rect">
          <a:avLst/>
        </a:prstGeom>
      </xdr:spPr>
    </xdr:pic>
    <xdr:clientData/>
  </xdr:twoCellAnchor>
  <xdr:twoCellAnchor>
    <xdr:from>
      <xdr:col>17</xdr:col>
      <xdr:colOff>536377</xdr:colOff>
      <xdr:row>78</xdr:row>
      <xdr:rowOff>27142</xdr:rowOff>
    </xdr:from>
    <xdr:to>
      <xdr:col>17</xdr:col>
      <xdr:colOff>536977</xdr:colOff>
      <xdr:row>79</xdr:row>
      <xdr:rowOff>163437</xdr:rowOff>
    </xdr:to>
    <xdr:cxnSp macro="">
      <xdr:nvCxnSpPr>
        <xdr:cNvPr id="228" name="Straight Arrow Connector 227"/>
        <xdr:cNvCxnSpPr>
          <a:stCxn id="24" idx="0"/>
          <a:endCxn id="181" idx="2"/>
        </xdr:cNvCxnSpPr>
      </xdr:nvCxnSpPr>
      <xdr:spPr>
        <a:xfrm flipH="1" flipV="1">
          <a:off x="11214960" y="14886142"/>
          <a:ext cx="600" cy="3267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529330</xdr:colOff>
      <xdr:row>71</xdr:row>
      <xdr:rowOff>122390</xdr:rowOff>
    </xdr:from>
    <xdr:to>
      <xdr:col>17</xdr:col>
      <xdr:colOff>536377</xdr:colOff>
      <xdr:row>73</xdr:row>
      <xdr:rowOff>164523</xdr:rowOff>
    </xdr:to>
    <xdr:cxnSp macro="">
      <xdr:nvCxnSpPr>
        <xdr:cNvPr id="231" name="Straight Arrow Connector 230"/>
        <xdr:cNvCxnSpPr>
          <a:stCxn id="181" idx="0"/>
          <a:endCxn id="53" idx="2"/>
        </xdr:cNvCxnSpPr>
      </xdr:nvCxnSpPr>
      <xdr:spPr>
        <a:xfrm flipH="1" flipV="1">
          <a:off x="11207913" y="13647890"/>
          <a:ext cx="7047" cy="4231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537828</xdr:colOff>
      <xdr:row>63</xdr:row>
      <xdr:rowOff>34636</xdr:rowOff>
    </xdr:from>
    <xdr:to>
      <xdr:col>18</xdr:col>
      <xdr:colOff>392547</xdr:colOff>
      <xdr:row>65</xdr:row>
      <xdr:rowOff>76969</xdr:rowOff>
    </xdr:to>
    <xdr:sp macro="" textlink="">
      <xdr:nvSpPr>
        <xdr:cNvPr id="232" name="Rounded Rectangle 231"/>
        <xdr:cNvSpPr/>
      </xdr:nvSpPr>
      <xdr:spPr>
        <a:xfrm>
          <a:off x="10602578" y="12036136"/>
          <a:ext cx="1209386" cy="423333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End</a:t>
          </a:r>
        </a:p>
      </xdr:txBody>
    </xdr:sp>
    <xdr:clientData/>
  </xdr:twoCellAnchor>
  <xdr:twoCellAnchor>
    <xdr:from>
      <xdr:col>17</xdr:col>
      <xdr:colOff>528688</xdr:colOff>
      <xdr:row>65</xdr:row>
      <xdr:rowOff>76969</xdr:rowOff>
    </xdr:from>
    <xdr:to>
      <xdr:col>17</xdr:col>
      <xdr:colOff>529330</xdr:colOff>
      <xdr:row>67</xdr:row>
      <xdr:rowOff>155863</xdr:rowOff>
    </xdr:to>
    <xdr:cxnSp macro="">
      <xdr:nvCxnSpPr>
        <xdr:cNvPr id="234" name="Straight Arrow Connector 233"/>
        <xdr:cNvCxnSpPr>
          <a:stCxn id="53" idx="0"/>
          <a:endCxn id="232" idx="2"/>
        </xdr:cNvCxnSpPr>
      </xdr:nvCxnSpPr>
      <xdr:spPr>
        <a:xfrm flipH="1" flipV="1">
          <a:off x="11207271" y="12459469"/>
          <a:ext cx="642" cy="4598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612320</xdr:colOff>
      <xdr:row>1</xdr:row>
      <xdr:rowOff>9525</xdr:rowOff>
    </xdr:from>
    <xdr:to>
      <xdr:col>3</xdr:col>
      <xdr:colOff>8811</xdr:colOff>
      <xdr:row>6</xdr:row>
      <xdr:rowOff>29557</xdr:rowOff>
    </xdr:to>
    <xdr:pic>
      <xdr:nvPicPr>
        <xdr:cNvPr id="103" name="Picture 102" descr="barc-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3509" t="18584" r="5263" b="8850"/>
        <a:stretch>
          <a:fillRect/>
        </a:stretch>
      </xdr:blipFill>
      <xdr:spPr>
        <a:xfrm>
          <a:off x="612320" y="200025"/>
          <a:ext cx="1233455" cy="972532"/>
        </a:xfrm>
        <a:prstGeom prst="rect">
          <a:avLst/>
        </a:prstGeom>
      </xdr:spPr>
    </xdr:pic>
    <xdr:clientData/>
  </xdr:twoCellAnchor>
  <xdr:twoCellAnchor editAs="oneCell">
    <xdr:from>
      <xdr:col>2</xdr:col>
      <xdr:colOff>302078</xdr:colOff>
      <xdr:row>1</xdr:row>
      <xdr:rowOff>0</xdr:rowOff>
    </xdr:from>
    <xdr:to>
      <xdr:col>9</xdr:col>
      <xdr:colOff>408215</xdr:colOff>
      <xdr:row>5</xdr:row>
      <xdr:rowOff>115650</xdr:rowOff>
    </xdr:to>
    <xdr:pic>
      <xdr:nvPicPr>
        <xdr:cNvPr id="106" name="Picture 105" descr="bara-logo.pn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26549" b="7965"/>
        <a:stretch>
          <a:fillRect/>
        </a:stretch>
      </xdr:blipFill>
      <xdr:spPr>
        <a:xfrm>
          <a:off x="1526721" y="190500"/>
          <a:ext cx="4637315" cy="877650"/>
        </a:xfrm>
        <a:prstGeom prst="rect">
          <a:avLst/>
        </a:prstGeom>
      </xdr:spPr>
    </xdr:pic>
    <xdr:clientData/>
  </xdr:twoCellAnchor>
  <xdr:twoCellAnchor>
    <xdr:from>
      <xdr:col>5</xdr:col>
      <xdr:colOff>150810</xdr:colOff>
      <xdr:row>10</xdr:row>
      <xdr:rowOff>0</xdr:rowOff>
    </xdr:from>
    <xdr:to>
      <xdr:col>10</xdr:col>
      <xdr:colOff>184830</xdr:colOff>
      <xdr:row>14</xdr:row>
      <xdr:rowOff>149679</xdr:rowOff>
    </xdr:to>
    <xdr:sp macro="" textlink="">
      <xdr:nvSpPr>
        <xdr:cNvPr id="90" name="Flowchart: Process 89"/>
        <xdr:cNvSpPr/>
      </xdr:nvSpPr>
      <xdr:spPr>
        <a:xfrm>
          <a:off x="3463393" y="1905000"/>
          <a:ext cx="3103187" cy="911679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Parcels picked up by Gati in Customer premises &amp; scaned by truck driver and booked via central server via network enableed hand held scanner</a:t>
          </a: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444301</xdr:colOff>
      <xdr:row>13</xdr:row>
      <xdr:rowOff>35754</xdr:rowOff>
    </xdr:from>
    <xdr:to>
      <xdr:col>10</xdr:col>
      <xdr:colOff>273594</xdr:colOff>
      <xdr:row>14</xdr:row>
      <xdr:rowOff>148156</xdr:rowOff>
    </xdr:to>
    <xdr:pic>
      <xdr:nvPicPr>
        <xdr:cNvPr id="101" name="Picture 100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12218" y="2512254"/>
          <a:ext cx="443126" cy="302902"/>
        </a:xfrm>
        <a:prstGeom prst="rect">
          <a:avLst/>
        </a:prstGeom>
      </xdr:spPr>
    </xdr:pic>
    <xdr:clientData/>
  </xdr:twoCellAnchor>
  <xdr:twoCellAnchor>
    <xdr:from>
      <xdr:col>14</xdr:col>
      <xdr:colOff>2270</xdr:colOff>
      <xdr:row>9</xdr:row>
      <xdr:rowOff>44222</xdr:rowOff>
    </xdr:from>
    <xdr:to>
      <xdr:col>15</xdr:col>
      <xdr:colOff>420691</xdr:colOff>
      <xdr:row>15</xdr:row>
      <xdr:rowOff>59532</xdr:rowOff>
    </xdr:to>
    <xdr:sp macro="" textlink="">
      <xdr:nvSpPr>
        <xdr:cNvPr id="20" name="Flowchart: Magnetic Disk 19"/>
        <xdr:cNvSpPr/>
      </xdr:nvSpPr>
      <xdr:spPr>
        <a:xfrm>
          <a:off x="8839353" y="1758722"/>
          <a:ext cx="1032255" cy="1158310"/>
        </a:xfrm>
        <a:prstGeom prst="flowChartMagneticDisk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Oracle central</a:t>
          </a:r>
          <a:r>
            <a:rPr lang="en-IN" sz="1100" baseline="0"/>
            <a:t> server DB</a:t>
          </a:r>
          <a:endParaRPr lang="en-IN" sz="1100"/>
        </a:p>
      </xdr:txBody>
    </xdr:sp>
    <xdr:clientData/>
  </xdr:twoCellAnchor>
  <xdr:twoCellAnchor>
    <xdr:from>
      <xdr:col>15</xdr:col>
      <xdr:colOff>25500</xdr:colOff>
      <xdr:row>35</xdr:row>
      <xdr:rowOff>13608</xdr:rowOff>
    </xdr:from>
    <xdr:to>
      <xdr:col>16</xdr:col>
      <xdr:colOff>558883</xdr:colOff>
      <xdr:row>42</xdr:row>
      <xdr:rowOff>16294</xdr:rowOff>
    </xdr:to>
    <xdr:sp macro="" textlink="">
      <xdr:nvSpPr>
        <xdr:cNvPr id="115" name="Flowchart: Magnetic Disk 114"/>
        <xdr:cNvSpPr/>
      </xdr:nvSpPr>
      <xdr:spPr>
        <a:xfrm>
          <a:off x="9383813" y="6681108"/>
          <a:ext cx="1140601" cy="1336186"/>
        </a:xfrm>
        <a:prstGeom prst="flowChartMagneticDisk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MySQL</a:t>
          </a:r>
          <a:r>
            <a:rPr lang="en-IN" sz="1100" baseline="0"/>
            <a:t>  Stagging Desktop</a:t>
          </a:r>
          <a:endParaRPr lang="en-IN" sz="1100"/>
        </a:p>
      </xdr:txBody>
    </xdr:sp>
    <xdr:clientData/>
  </xdr:twoCellAnchor>
  <xdr:twoCellAnchor>
    <xdr:from>
      <xdr:col>15</xdr:col>
      <xdr:colOff>68366</xdr:colOff>
      <xdr:row>54</xdr:row>
      <xdr:rowOff>61690</xdr:rowOff>
    </xdr:from>
    <xdr:to>
      <xdr:col>16</xdr:col>
      <xdr:colOff>503777</xdr:colOff>
      <xdr:row>60</xdr:row>
      <xdr:rowOff>34475</xdr:rowOff>
    </xdr:to>
    <xdr:sp macro="" textlink="">
      <xdr:nvSpPr>
        <xdr:cNvPr id="116" name="Flowchart: Magnetic Disk 115"/>
        <xdr:cNvSpPr/>
      </xdr:nvSpPr>
      <xdr:spPr>
        <a:xfrm>
          <a:off x="9519283" y="10348690"/>
          <a:ext cx="1049244" cy="1115785"/>
        </a:xfrm>
        <a:prstGeom prst="flowChartMagneticDisk">
          <a:avLst/>
        </a:prstGeom>
        <a:solidFill>
          <a:srgbClr val="00B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Sortimatic Server</a:t>
          </a:r>
        </a:p>
      </xdr:txBody>
    </xdr:sp>
    <xdr:clientData/>
  </xdr:twoCellAnchor>
  <xdr:twoCellAnchor>
    <xdr:from>
      <xdr:col>10</xdr:col>
      <xdr:colOff>184830</xdr:colOff>
      <xdr:row>12</xdr:row>
      <xdr:rowOff>51877</xdr:rowOff>
    </xdr:from>
    <xdr:to>
      <xdr:col>14</xdr:col>
      <xdr:colOff>2270</xdr:colOff>
      <xdr:row>12</xdr:row>
      <xdr:rowOff>74840</xdr:rowOff>
    </xdr:to>
    <xdr:cxnSp macro="">
      <xdr:nvCxnSpPr>
        <xdr:cNvPr id="26" name="Straight Arrow Connector 25"/>
        <xdr:cNvCxnSpPr>
          <a:stCxn id="90" idx="3"/>
          <a:endCxn id="20" idx="2"/>
        </xdr:cNvCxnSpPr>
      </xdr:nvCxnSpPr>
      <xdr:spPr>
        <a:xfrm flipV="1">
          <a:off x="6566580" y="2337877"/>
          <a:ext cx="2272773" cy="2296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274110</xdr:colOff>
      <xdr:row>57</xdr:row>
      <xdr:rowOff>38101</xdr:rowOff>
    </xdr:from>
    <xdr:to>
      <xdr:col>15</xdr:col>
      <xdr:colOff>68366</xdr:colOff>
      <xdr:row>57</xdr:row>
      <xdr:rowOff>48083</xdr:rowOff>
    </xdr:to>
    <xdr:cxnSp macro="">
      <xdr:nvCxnSpPr>
        <xdr:cNvPr id="235" name="Straight Arrow Connector 234"/>
        <xdr:cNvCxnSpPr>
          <a:stCxn id="88" idx="3"/>
          <a:endCxn id="116" idx="2"/>
        </xdr:cNvCxnSpPr>
      </xdr:nvCxnSpPr>
      <xdr:spPr>
        <a:xfrm>
          <a:off x="6042027" y="10896601"/>
          <a:ext cx="3477256" cy="998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105832</xdr:colOff>
      <xdr:row>16</xdr:row>
      <xdr:rowOff>80962</xdr:rowOff>
    </xdr:from>
    <xdr:to>
      <xdr:col>9</xdr:col>
      <xdr:colOff>223569</xdr:colOff>
      <xdr:row>19</xdr:row>
      <xdr:rowOff>21167</xdr:rowOff>
    </xdr:to>
    <xdr:sp macro="" textlink="">
      <xdr:nvSpPr>
        <xdr:cNvPr id="139" name="Flowchart: Process 138"/>
        <xdr:cNvSpPr/>
      </xdr:nvSpPr>
      <xdr:spPr>
        <a:xfrm>
          <a:off x="4032249" y="3128962"/>
          <a:ext cx="1959237" cy="511705"/>
        </a:xfrm>
        <a:prstGeom prst="flowChartProcess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Parcels  received at logistics hub of Gati</a:t>
          </a:r>
        </a:p>
      </xdr:txBody>
    </xdr:sp>
    <xdr:clientData/>
  </xdr:twoCellAnchor>
  <xdr:twoCellAnchor>
    <xdr:from>
      <xdr:col>6</xdr:col>
      <xdr:colOff>177271</xdr:colOff>
      <xdr:row>21</xdr:row>
      <xdr:rowOff>30648</xdr:rowOff>
    </xdr:from>
    <xdr:to>
      <xdr:col>9</xdr:col>
      <xdr:colOff>153459</xdr:colOff>
      <xdr:row>25</xdr:row>
      <xdr:rowOff>180327</xdr:rowOff>
    </xdr:to>
    <xdr:sp macro="" textlink="">
      <xdr:nvSpPr>
        <xdr:cNvPr id="142" name="Flowchart: Process 141"/>
        <xdr:cNvSpPr/>
      </xdr:nvSpPr>
      <xdr:spPr>
        <a:xfrm>
          <a:off x="4103688" y="4031148"/>
          <a:ext cx="1817688" cy="911679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Parcels unloaded on Telescopic Conveyor to Gauging  area</a:t>
          </a:r>
        </a:p>
      </xdr:txBody>
    </xdr:sp>
    <xdr:clientData/>
  </xdr:twoCellAnchor>
  <xdr:twoCellAnchor>
    <xdr:from>
      <xdr:col>7</xdr:col>
      <xdr:colOff>471618</xdr:colOff>
      <xdr:row>14</xdr:row>
      <xdr:rowOff>149679</xdr:rowOff>
    </xdr:from>
    <xdr:to>
      <xdr:col>7</xdr:col>
      <xdr:colOff>474737</xdr:colOff>
      <xdr:row>16</xdr:row>
      <xdr:rowOff>80962</xdr:rowOff>
    </xdr:to>
    <xdr:cxnSp macro="">
      <xdr:nvCxnSpPr>
        <xdr:cNvPr id="33" name="Straight Arrow Connector 32"/>
        <xdr:cNvCxnSpPr>
          <a:stCxn id="90" idx="2"/>
          <a:endCxn id="139" idx="0"/>
        </xdr:cNvCxnSpPr>
      </xdr:nvCxnSpPr>
      <xdr:spPr>
        <a:xfrm flipH="1">
          <a:off x="5011868" y="2816679"/>
          <a:ext cx="3119" cy="3122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471618</xdr:colOff>
      <xdr:row>19</xdr:row>
      <xdr:rowOff>21167</xdr:rowOff>
    </xdr:from>
    <xdr:to>
      <xdr:col>7</xdr:col>
      <xdr:colOff>472282</xdr:colOff>
      <xdr:row>21</xdr:row>
      <xdr:rowOff>30648</xdr:rowOff>
    </xdr:to>
    <xdr:cxnSp macro="">
      <xdr:nvCxnSpPr>
        <xdr:cNvPr id="45" name="Straight Arrow Connector 44"/>
        <xdr:cNvCxnSpPr>
          <a:stCxn id="139" idx="2"/>
          <a:endCxn id="142" idx="0"/>
        </xdr:cNvCxnSpPr>
      </xdr:nvCxnSpPr>
      <xdr:spPr>
        <a:xfrm>
          <a:off x="5011868" y="3640667"/>
          <a:ext cx="664" cy="3904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472282</xdr:colOff>
      <xdr:row>25</xdr:row>
      <xdr:rowOff>180327</xdr:rowOff>
    </xdr:from>
    <xdr:to>
      <xdr:col>7</xdr:col>
      <xdr:colOff>473399</xdr:colOff>
      <xdr:row>28</xdr:row>
      <xdr:rowOff>179917</xdr:rowOff>
    </xdr:to>
    <xdr:cxnSp macro="">
      <xdr:nvCxnSpPr>
        <xdr:cNvPr id="49" name="Straight Arrow Connector 48"/>
        <xdr:cNvCxnSpPr>
          <a:stCxn id="142" idx="2"/>
          <a:endCxn id="2" idx="0"/>
        </xdr:cNvCxnSpPr>
      </xdr:nvCxnSpPr>
      <xdr:spPr>
        <a:xfrm>
          <a:off x="5012532" y="4942827"/>
          <a:ext cx="1117" cy="5710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306918</xdr:colOff>
      <xdr:row>20</xdr:row>
      <xdr:rowOff>74084</xdr:rowOff>
    </xdr:from>
    <xdr:to>
      <xdr:col>15</xdr:col>
      <xdr:colOff>440537</xdr:colOff>
      <xdr:row>28</xdr:row>
      <xdr:rowOff>71438</xdr:rowOff>
    </xdr:to>
    <xdr:sp macro="" textlink="">
      <xdr:nvSpPr>
        <xdr:cNvPr id="51" name="Flowchart: Document 50"/>
        <xdr:cNvSpPr/>
      </xdr:nvSpPr>
      <xdr:spPr>
        <a:xfrm>
          <a:off x="8530168" y="3884084"/>
          <a:ext cx="1361286" cy="1521354"/>
        </a:xfrm>
        <a:prstGeom prst="flowChartDocumen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AWB Barcode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Pincode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Customer name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L; B; H; W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Tarrif  </a:t>
          </a:r>
        </a:p>
      </xdr:txBody>
    </xdr:sp>
    <xdr:clientData/>
  </xdr:twoCellAnchor>
  <xdr:twoCellAnchor>
    <xdr:from>
      <xdr:col>16</xdr:col>
      <xdr:colOff>47613</xdr:colOff>
      <xdr:row>20</xdr:row>
      <xdr:rowOff>59530</xdr:rowOff>
    </xdr:from>
    <xdr:to>
      <xdr:col>18</xdr:col>
      <xdr:colOff>92843</xdr:colOff>
      <xdr:row>28</xdr:row>
      <xdr:rowOff>57153</xdr:rowOff>
    </xdr:to>
    <xdr:sp macro="" textlink="">
      <xdr:nvSpPr>
        <xdr:cNvPr id="158" name="Flowchart: Document 157"/>
        <xdr:cNvSpPr/>
      </xdr:nvSpPr>
      <xdr:spPr>
        <a:xfrm>
          <a:off x="10013144" y="3869530"/>
          <a:ext cx="1390637" cy="1521623"/>
        </a:xfrm>
        <a:prstGeom prst="flowChartDocumen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AWB Barcode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Pincode (Confirmed)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Customer name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L; B; H; W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Manifest no.</a:t>
          </a:r>
        </a:p>
      </xdr:txBody>
    </xdr:sp>
    <xdr:clientData/>
  </xdr:twoCellAnchor>
  <xdr:twoCellAnchor>
    <xdr:from>
      <xdr:col>14</xdr:col>
      <xdr:colOff>373728</xdr:colOff>
      <xdr:row>27</xdr:row>
      <xdr:rowOff>161360</xdr:rowOff>
    </xdr:from>
    <xdr:to>
      <xdr:col>15</xdr:col>
      <xdr:colOff>599108</xdr:colOff>
      <xdr:row>35</xdr:row>
      <xdr:rowOff>13608</xdr:rowOff>
    </xdr:to>
    <xdr:cxnSp macro="">
      <xdr:nvCxnSpPr>
        <xdr:cNvPr id="58" name="Elbow Connector 57"/>
        <xdr:cNvCxnSpPr>
          <a:stCxn id="51" idx="2"/>
          <a:endCxn id="115" idx="1"/>
        </xdr:cNvCxnSpPr>
      </xdr:nvCxnSpPr>
      <xdr:spPr>
        <a:xfrm rot="16200000" flipH="1">
          <a:off x="8942294" y="5573377"/>
          <a:ext cx="1376248" cy="839214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558883</xdr:colOff>
      <xdr:row>27</xdr:row>
      <xdr:rowOff>147057</xdr:rowOff>
    </xdr:from>
    <xdr:to>
      <xdr:col>17</xdr:col>
      <xdr:colOff>133729</xdr:colOff>
      <xdr:row>38</xdr:row>
      <xdr:rowOff>110201</xdr:rowOff>
    </xdr:to>
    <xdr:cxnSp macro="">
      <xdr:nvCxnSpPr>
        <xdr:cNvPr id="61" name="Elbow Connector 60"/>
        <xdr:cNvCxnSpPr>
          <a:stCxn id="115" idx="4"/>
          <a:endCxn id="158" idx="2"/>
        </xdr:cNvCxnSpPr>
      </xdr:nvCxnSpPr>
      <xdr:spPr>
        <a:xfrm flipV="1">
          <a:off x="10623633" y="5290557"/>
          <a:ext cx="188679" cy="205864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420692</xdr:colOff>
      <xdr:row>12</xdr:row>
      <xdr:rowOff>51877</xdr:rowOff>
    </xdr:from>
    <xdr:to>
      <xdr:col>17</xdr:col>
      <xdr:colOff>133730</xdr:colOff>
      <xdr:row>20</xdr:row>
      <xdr:rowOff>59530</xdr:rowOff>
    </xdr:to>
    <xdr:cxnSp macro="">
      <xdr:nvCxnSpPr>
        <xdr:cNvPr id="64" name="Elbow Connector 63"/>
        <xdr:cNvCxnSpPr>
          <a:stCxn id="158" idx="0"/>
          <a:endCxn id="20" idx="4"/>
        </xdr:cNvCxnSpPr>
      </xdr:nvCxnSpPr>
      <xdr:spPr>
        <a:xfrm rot="16200000" flipV="1">
          <a:off x="9576134" y="2633352"/>
          <a:ext cx="1531653" cy="94070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349250</xdr:colOff>
      <xdr:row>44</xdr:row>
      <xdr:rowOff>105834</xdr:rowOff>
    </xdr:from>
    <xdr:to>
      <xdr:col>15</xdr:col>
      <xdr:colOff>485782</xdr:colOff>
      <xdr:row>52</xdr:row>
      <xdr:rowOff>104682</xdr:rowOff>
    </xdr:to>
    <xdr:sp macro="" textlink="">
      <xdr:nvSpPr>
        <xdr:cNvPr id="180" name="Flowchart: Document 179"/>
        <xdr:cNvSpPr/>
      </xdr:nvSpPr>
      <xdr:spPr>
        <a:xfrm>
          <a:off x="8572500" y="8487834"/>
          <a:ext cx="1364199" cy="1522848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AWB Barcode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Pincode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Customer name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L; B; H; W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Tarrif </a:t>
          </a:r>
        </a:p>
      </xdr:txBody>
    </xdr:sp>
    <xdr:clientData/>
  </xdr:twoCellAnchor>
  <xdr:twoCellAnchor>
    <xdr:from>
      <xdr:col>16</xdr:col>
      <xdr:colOff>92859</xdr:colOff>
      <xdr:row>44</xdr:row>
      <xdr:rowOff>92774</xdr:rowOff>
    </xdr:from>
    <xdr:to>
      <xdr:col>18</xdr:col>
      <xdr:colOff>138089</xdr:colOff>
      <xdr:row>52</xdr:row>
      <xdr:rowOff>90397</xdr:rowOff>
    </xdr:to>
    <xdr:sp macro="" textlink="">
      <xdr:nvSpPr>
        <xdr:cNvPr id="182" name="Flowchart: Document 181"/>
        <xdr:cNvSpPr/>
      </xdr:nvSpPr>
      <xdr:spPr>
        <a:xfrm>
          <a:off x="10058390" y="8474774"/>
          <a:ext cx="1390637" cy="1521623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AWB Barcode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Label Image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Pincode (Confirmed)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Customer name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L; B; H; W 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Manifest no.</a:t>
          </a:r>
        </a:p>
      </xdr:txBody>
    </xdr:sp>
    <xdr:clientData/>
  </xdr:twoCellAnchor>
  <xdr:twoCellAnchor>
    <xdr:from>
      <xdr:col>14</xdr:col>
      <xdr:colOff>417518</xdr:colOff>
      <xdr:row>38</xdr:row>
      <xdr:rowOff>110200</xdr:rowOff>
    </xdr:from>
    <xdr:to>
      <xdr:col>15</xdr:col>
      <xdr:colOff>25501</xdr:colOff>
      <xdr:row>44</xdr:row>
      <xdr:rowOff>105833</xdr:rowOff>
    </xdr:to>
    <xdr:cxnSp macro="">
      <xdr:nvCxnSpPr>
        <xdr:cNvPr id="73" name="Elbow Connector 72"/>
        <xdr:cNvCxnSpPr>
          <a:stCxn id="115" idx="2"/>
          <a:endCxn id="180" idx="0"/>
        </xdr:cNvCxnSpPr>
      </xdr:nvCxnSpPr>
      <xdr:spPr>
        <a:xfrm rot="10800000" flipV="1">
          <a:off x="9254601" y="7349200"/>
          <a:ext cx="221817" cy="113863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417517</xdr:colOff>
      <xdr:row>52</xdr:row>
      <xdr:rowOff>4004</xdr:rowOff>
    </xdr:from>
    <xdr:to>
      <xdr:col>15</xdr:col>
      <xdr:colOff>592988</xdr:colOff>
      <xdr:row>54</xdr:row>
      <xdr:rowOff>61689</xdr:rowOff>
    </xdr:to>
    <xdr:cxnSp macro="">
      <xdr:nvCxnSpPr>
        <xdr:cNvPr id="76" name="Elbow Connector 75"/>
        <xdr:cNvCxnSpPr>
          <a:stCxn id="180" idx="2"/>
          <a:endCxn id="116" idx="1"/>
        </xdr:cNvCxnSpPr>
      </xdr:nvCxnSpPr>
      <xdr:spPr>
        <a:xfrm rot="16200000" flipH="1">
          <a:off x="9429910" y="9734694"/>
          <a:ext cx="438685" cy="78930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592987</xdr:colOff>
      <xdr:row>51</xdr:row>
      <xdr:rowOff>180301</xdr:rowOff>
    </xdr:from>
    <xdr:to>
      <xdr:col>17</xdr:col>
      <xdr:colOff>178974</xdr:colOff>
      <xdr:row>60</xdr:row>
      <xdr:rowOff>34475</xdr:rowOff>
    </xdr:to>
    <xdr:cxnSp macro="">
      <xdr:nvCxnSpPr>
        <xdr:cNvPr id="79" name="Elbow Connector 78"/>
        <xdr:cNvCxnSpPr>
          <a:stCxn id="116" idx="3"/>
          <a:endCxn id="182" idx="2"/>
        </xdr:cNvCxnSpPr>
      </xdr:nvCxnSpPr>
      <xdr:spPr>
        <a:xfrm rot="5400000" flipH="1" flipV="1">
          <a:off x="9666394" y="10273311"/>
          <a:ext cx="1568674" cy="813653"/>
        </a:xfrm>
        <a:prstGeom prst="bentConnector3">
          <a:avLst>
            <a:gd name="adj1" fmla="val -14573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595801</xdr:colOff>
      <xdr:row>42</xdr:row>
      <xdr:rowOff>16294</xdr:rowOff>
    </xdr:from>
    <xdr:to>
      <xdr:col>17</xdr:col>
      <xdr:colOff>180959</xdr:colOff>
      <xdr:row>44</xdr:row>
      <xdr:rowOff>92774</xdr:rowOff>
    </xdr:to>
    <xdr:cxnSp macro="">
      <xdr:nvCxnSpPr>
        <xdr:cNvPr id="82" name="Elbow Connector 81"/>
        <xdr:cNvCxnSpPr>
          <a:stCxn id="182" idx="0"/>
          <a:endCxn id="115" idx="3"/>
        </xdr:cNvCxnSpPr>
      </xdr:nvCxnSpPr>
      <xdr:spPr>
        <a:xfrm rot="16200000" flipV="1">
          <a:off x="10125172" y="7846236"/>
          <a:ext cx="457480" cy="799595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535781</xdr:colOff>
      <xdr:row>0</xdr:row>
      <xdr:rowOff>190499</xdr:rowOff>
    </xdr:from>
    <xdr:to>
      <xdr:col>15</xdr:col>
      <xdr:colOff>500062</xdr:colOff>
      <xdr:row>5</xdr:row>
      <xdr:rowOff>83344</xdr:rowOff>
    </xdr:to>
    <xdr:pic>
      <xdr:nvPicPr>
        <xdr:cNvPr id="193" name="Picture 192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58000" y="190499"/>
          <a:ext cx="3000375" cy="84534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603250</xdr:colOff>
      <xdr:row>83</xdr:row>
      <xdr:rowOff>148167</xdr:rowOff>
    </xdr:from>
    <xdr:to>
      <xdr:col>21</xdr:col>
      <xdr:colOff>116416</xdr:colOff>
      <xdr:row>91</xdr:row>
      <xdr:rowOff>84668</xdr:rowOff>
    </xdr:to>
    <xdr:sp macro="" textlink="">
      <xdr:nvSpPr>
        <xdr:cNvPr id="199" name="Flowchart: Document 198"/>
        <xdr:cNvSpPr/>
      </xdr:nvSpPr>
      <xdr:spPr>
        <a:xfrm>
          <a:off x="11281833" y="15959667"/>
          <a:ext cx="1651000" cy="1460501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AWB Barcode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Put confirmation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Tag Scan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Scan (location barcode)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Confirmation</a:t>
          </a:r>
        </a:p>
      </xdr:txBody>
    </xdr:sp>
    <xdr:clientData/>
  </xdr:twoCellAnchor>
  <xdr:twoCellAnchor>
    <xdr:from>
      <xdr:col>18</xdr:col>
      <xdr:colOff>0</xdr:colOff>
      <xdr:row>92</xdr:row>
      <xdr:rowOff>52895</xdr:rowOff>
    </xdr:from>
    <xdr:to>
      <xdr:col>21</xdr:col>
      <xdr:colOff>169332</xdr:colOff>
      <xdr:row>97</xdr:row>
      <xdr:rowOff>127001</xdr:rowOff>
    </xdr:to>
    <xdr:sp macro="" textlink="">
      <xdr:nvSpPr>
        <xdr:cNvPr id="202" name="Flowchart: Document 201"/>
        <xdr:cNvSpPr/>
      </xdr:nvSpPr>
      <xdr:spPr>
        <a:xfrm>
          <a:off x="11419417" y="17578895"/>
          <a:ext cx="1566332" cy="1026606"/>
        </a:xfrm>
        <a:prstGeom prst="flowChartDocumen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Location LED ON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LED ON</a:t>
          </a:r>
        </a:p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Manifest print command</a:t>
          </a:r>
        </a:p>
      </xdr:txBody>
    </xdr:sp>
    <xdr:clientData/>
  </xdr:twoCellAnchor>
  <xdr:twoCellAnchor>
    <xdr:from>
      <xdr:col>7</xdr:col>
      <xdr:colOff>511024</xdr:colOff>
      <xdr:row>89</xdr:row>
      <xdr:rowOff>34635</xdr:rowOff>
    </xdr:from>
    <xdr:to>
      <xdr:col>11</xdr:col>
      <xdr:colOff>593531</xdr:colOff>
      <xdr:row>92</xdr:row>
      <xdr:rowOff>27720</xdr:rowOff>
    </xdr:to>
    <xdr:cxnSp macro="">
      <xdr:nvCxnSpPr>
        <xdr:cNvPr id="100" name="Elbow Connector 99"/>
        <xdr:cNvCxnSpPr>
          <a:stCxn id="173" idx="2"/>
          <a:endCxn id="256" idx="1"/>
        </xdr:cNvCxnSpPr>
      </xdr:nvCxnSpPr>
      <xdr:spPr>
        <a:xfrm rot="16200000" flipH="1">
          <a:off x="6037901" y="16002508"/>
          <a:ext cx="564585" cy="253784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503777</xdr:colOff>
      <xdr:row>57</xdr:row>
      <xdr:rowOff>48083</xdr:rowOff>
    </xdr:from>
    <xdr:to>
      <xdr:col>19</xdr:col>
      <xdr:colOff>285750</xdr:colOff>
      <xdr:row>83</xdr:row>
      <xdr:rowOff>148167</xdr:rowOff>
    </xdr:to>
    <xdr:cxnSp macro="">
      <xdr:nvCxnSpPr>
        <xdr:cNvPr id="123" name="Elbow Connector 122"/>
        <xdr:cNvCxnSpPr>
          <a:stCxn id="199" idx="0"/>
          <a:endCxn id="116" idx="4"/>
        </xdr:cNvCxnSpPr>
      </xdr:nvCxnSpPr>
      <xdr:spPr>
        <a:xfrm rot="16200000" flipV="1">
          <a:off x="8811388" y="12663722"/>
          <a:ext cx="5053084" cy="153880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592989</xdr:colOff>
      <xdr:row>60</xdr:row>
      <xdr:rowOff>34474</xdr:rowOff>
    </xdr:from>
    <xdr:to>
      <xdr:col>21</xdr:col>
      <xdr:colOff>169333</xdr:colOff>
      <xdr:row>94</xdr:row>
      <xdr:rowOff>185197</xdr:rowOff>
    </xdr:to>
    <xdr:cxnSp macro="">
      <xdr:nvCxnSpPr>
        <xdr:cNvPr id="131" name="Elbow Connector 130"/>
        <xdr:cNvCxnSpPr>
          <a:stCxn id="116" idx="3"/>
          <a:endCxn id="202" idx="3"/>
        </xdr:cNvCxnSpPr>
      </xdr:nvCxnSpPr>
      <xdr:spPr>
        <a:xfrm rot="16200000" flipH="1">
          <a:off x="8200966" y="13307414"/>
          <a:ext cx="6627723" cy="2941844"/>
        </a:xfrm>
        <a:prstGeom prst="bentConnector4">
          <a:avLst>
            <a:gd name="adj1" fmla="val 3493"/>
            <a:gd name="adj2" fmla="val 10777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593530</xdr:colOff>
      <xdr:row>90</xdr:row>
      <xdr:rowOff>10402</xdr:rowOff>
    </xdr:from>
    <xdr:to>
      <xdr:col>13</xdr:col>
      <xdr:colOff>335954</xdr:colOff>
      <xdr:row>94</xdr:row>
      <xdr:rowOff>45039</xdr:rowOff>
    </xdr:to>
    <xdr:sp macro="" textlink="">
      <xdr:nvSpPr>
        <xdr:cNvPr id="256" name="Flowchart: Process 255"/>
        <xdr:cNvSpPr/>
      </xdr:nvSpPr>
      <xdr:spPr>
        <a:xfrm>
          <a:off x="7589113" y="17155402"/>
          <a:ext cx="970091" cy="79663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PTL 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Control Boxes</a:t>
          </a:r>
        </a:p>
      </xdr:txBody>
    </xdr:sp>
    <xdr:clientData/>
  </xdr:twoCellAnchor>
  <xdr:twoCellAnchor>
    <xdr:from>
      <xdr:col>11</xdr:col>
      <xdr:colOff>26940</xdr:colOff>
      <xdr:row>87</xdr:row>
      <xdr:rowOff>12990</xdr:rowOff>
    </xdr:from>
    <xdr:to>
      <xdr:col>12</xdr:col>
      <xdr:colOff>464742</xdr:colOff>
      <xdr:row>90</xdr:row>
      <xdr:rowOff>10402</xdr:rowOff>
    </xdr:to>
    <xdr:cxnSp macro="">
      <xdr:nvCxnSpPr>
        <xdr:cNvPr id="157" name="Elbow Connector 156"/>
        <xdr:cNvCxnSpPr>
          <a:stCxn id="256" idx="0"/>
          <a:endCxn id="179" idx="3"/>
        </xdr:cNvCxnSpPr>
      </xdr:nvCxnSpPr>
      <xdr:spPr>
        <a:xfrm rot="16200000" flipV="1">
          <a:off x="7263885" y="16345128"/>
          <a:ext cx="568912" cy="10516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95252</xdr:colOff>
      <xdr:row>81</xdr:row>
      <xdr:rowOff>9707</xdr:rowOff>
    </xdr:from>
    <xdr:to>
      <xdr:col>11</xdr:col>
      <xdr:colOff>593530</xdr:colOff>
      <xdr:row>92</xdr:row>
      <xdr:rowOff>27721</xdr:rowOff>
    </xdr:to>
    <xdr:cxnSp macro="">
      <xdr:nvCxnSpPr>
        <xdr:cNvPr id="261" name="Elbow Connector 260"/>
        <xdr:cNvCxnSpPr>
          <a:stCxn id="178" idx="3"/>
          <a:endCxn id="256" idx="1"/>
        </xdr:cNvCxnSpPr>
      </xdr:nvCxnSpPr>
      <xdr:spPr>
        <a:xfrm>
          <a:off x="7090835" y="15440207"/>
          <a:ext cx="498278" cy="21135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475326</xdr:colOff>
      <xdr:row>87</xdr:row>
      <xdr:rowOff>10584</xdr:rowOff>
    </xdr:from>
    <xdr:to>
      <xdr:col>17</xdr:col>
      <xdr:colOff>613834</xdr:colOff>
      <xdr:row>89</xdr:row>
      <xdr:rowOff>95068</xdr:rowOff>
    </xdr:to>
    <xdr:cxnSp macro="">
      <xdr:nvCxnSpPr>
        <xdr:cNvPr id="276" name="Elbow Connector 275"/>
        <xdr:cNvCxnSpPr/>
      </xdr:nvCxnSpPr>
      <xdr:spPr>
        <a:xfrm rot="5400000" flipH="1" flipV="1">
          <a:off x="9455838" y="15212989"/>
          <a:ext cx="465484" cy="320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464742</xdr:colOff>
      <xdr:row>94</xdr:row>
      <xdr:rowOff>45039</xdr:rowOff>
    </xdr:from>
    <xdr:to>
      <xdr:col>19</xdr:col>
      <xdr:colOff>381000</xdr:colOff>
      <xdr:row>97</xdr:row>
      <xdr:rowOff>59131</xdr:rowOff>
    </xdr:to>
    <xdr:cxnSp macro="">
      <xdr:nvCxnSpPr>
        <xdr:cNvPr id="176" name="Elbow Connector 175"/>
        <xdr:cNvCxnSpPr>
          <a:stCxn id="202" idx="2"/>
          <a:endCxn id="256" idx="2"/>
        </xdr:cNvCxnSpPr>
      </xdr:nvCxnSpPr>
      <xdr:spPr>
        <a:xfrm rot="5400000" flipH="1">
          <a:off x="9845575" y="16180623"/>
          <a:ext cx="585592" cy="4128424"/>
        </a:xfrm>
        <a:prstGeom prst="bentConnector3">
          <a:avLst>
            <a:gd name="adj1" fmla="val -5062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192616</xdr:colOff>
      <xdr:row>93</xdr:row>
      <xdr:rowOff>125774</xdr:rowOff>
    </xdr:from>
    <xdr:to>
      <xdr:col>18</xdr:col>
      <xdr:colOff>0</xdr:colOff>
      <xdr:row>94</xdr:row>
      <xdr:rowOff>185198</xdr:rowOff>
    </xdr:to>
    <xdr:cxnSp macro="">
      <xdr:nvCxnSpPr>
        <xdr:cNvPr id="186" name="Elbow Connector 185"/>
        <xdr:cNvCxnSpPr>
          <a:stCxn id="202" idx="1"/>
          <a:endCxn id="188" idx="2"/>
        </xdr:cNvCxnSpPr>
      </xdr:nvCxnSpPr>
      <xdr:spPr>
        <a:xfrm rot="10800000">
          <a:off x="9643533" y="17842274"/>
          <a:ext cx="1775884" cy="24992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296333</xdr:colOff>
      <xdr:row>90</xdr:row>
      <xdr:rowOff>84626</xdr:rowOff>
    </xdr:from>
    <xdr:to>
      <xdr:col>16</xdr:col>
      <xdr:colOff>88900</xdr:colOff>
      <xdr:row>93</xdr:row>
      <xdr:rowOff>125774</xdr:rowOff>
    </xdr:to>
    <xdr:sp macro="" textlink="">
      <xdr:nvSpPr>
        <xdr:cNvPr id="188" name="Flowchart: Predefined Process 187"/>
        <xdr:cNvSpPr/>
      </xdr:nvSpPr>
      <xdr:spPr>
        <a:xfrm>
          <a:off x="9133416" y="17229626"/>
          <a:ext cx="1020234" cy="612648"/>
        </a:xfrm>
        <a:prstGeom prst="flowChartPredefined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Bag Manifest Printer</a:t>
          </a:r>
        </a:p>
      </xdr:txBody>
    </xdr:sp>
    <xdr:clientData/>
  </xdr:twoCellAnchor>
  <xdr:twoCellAnchor>
    <xdr:from>
      <xdr:col>15</xdr:col>
      <xdr:colOff>191915</xdr:colOff>
      <xdr:row>82</xdr:row>
      <xdr:rowOff>90412</xdr:rowOff>
    </xdr:from>
    <xdr:to>
      <xdr:col>15</xdr:col>
      <xdr:colOff>192616</xdr:colOff>
      <xdr:row>90</xdr:row>
      <xdr:rowOff>84626</xdr:rowOff>
    </xdr:to>
    <xdr:cxnSp macro="">
      <xdr:nvCxnSpPr>
        <xdr:cNvPr id="204" name="Straight Arrow Connector 203"/>
        <xdr:cNvCxnSpPr>
          <a:stCxn id="188" idx="0"/>
          <a:endCxn id="22" idx="2"/>
        </xdr:cNvCxnSpPr>
      </xdr:nvCxnSpPr>
      <xdr:spPr>
        <a:xfrm flipH="1" flipV="1">
          <a:off x="9642832" y="15711412"/>
          <a:ext cx="701" cy="15182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576854</xdr:colOff>
      <xdr:row>31</xdr:row>
      <xdr:rowOff>163856</xdr:rowOff>
    </xdr:from>
    <xdr:to>
      <xdr:col>2</xdr:col>
      <xdr:colOff>181841</xdr:colOff>
      <xdr:row>73</xdr:row>
      <xdr:rowOff>17750</xdr:rowOff>
    </xdr:to>
    <xdr:cxnSp macro="">
      <xdr:nvCxnSpPr>
        <xdr:cNvPr id="304" name="Elbow Connector 303"/>
        <xdr:cNvCxnSpPr>
          <a:stCxn id="168" idx="1"/>
          <a:endCxn id="7" idx="1"/>
        </xdr:cNvCxnSpPr>
      </xdr:nvCxnSpPr>
      <xdr:spPr>
        <a:xfrm rot="10800000">
          <a:off x="1190687" y="6069356"/>
          <a:ext cx="218821" cy="7854894"/>
        </a:xfrm>
        <a:prstGeom prst="bentConnector3">
          <a:avLst>
            <a:gd name="adj1" fmla="val 204469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576853</xdr:colOff>
      <xdr:row>31</xdr:row>
      <xdr:rowOff>163856</xdr:rowOff>
    </xdr:from>
    <xdr:to>
      <xdr:col>2</xdr:col>
      <xdr:colOff>216477</xdr:colOff>
      <xdr:row>65</xdr:row>
      <xdr:rowOff>52388</xdr:rowOff>
    </xdr:to>
    <xdr:cxnSp macro="">
      <xdr:nvCxnSpPr>
        <xdr:cNvPr id="313" name="Elbow Connector 312"/>
        <xdr:cNvCxnSpPr>
          <a:stCxn id="163" idx="1"/>
          <a:endCxn id="7" idx="1"/>
        </xdr:cNvCxnSpPr>
      </xdr:nvCxnSpPr>
      <xdr:spPr>
        <a:xfrm rot="10800000">
          <a:off x="1190686" y="6069356"/>
          <a:ext cx="253458" cy="6365532"/>
        </a:xfrm>
        <a:prstGeom prst="bentConnector3">
          <a:avLst>
            <a:gd name="adj1" fmla="val 190192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395814</xdr:colOff>
      <xdr:row>37</xdr:row>
      <xdr:rowOff>25801</xdr:rowOff>
    </xdr:from>
    <xdr:to>
      <xdr:col>3</xdr:col>
      <xdr:colOff>838940</xdr:colOff>
      <xdr:row>38</xdr:row>
      <xdr:rowOff>138203</xdr:rowOff>
    </xdr:to>
    <xdr:pic>
      <xdr:nvPicPr>
        <xdr:cNvPr id="317" name="Picture 316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7314" y="7074301"/>
          <a:ext cx="443126" cy="302902"/>
        </a:xfrm>
        <a:prstGeom prst="rect">
          <a:avLst/>
        </a:prstGeom>
      </xdr:spPr>
    </xdr:pic>
    <xdr:clientData/>
  </xdr:twoCellAnchor>
  <xdr:twoCellAnchor editAs="oneCell">
    <xdr:from>
      <xdr:col>8</xdr:col>
      <xdr:colOff>67671</xdr:colOff>
      <xdr:row>31</xdr:row>
      <xdr:rowOff>4662</xdr:rowOff>
    </xdr:from>
    <xdr:to>
      <xdr:col>8</xdr:col>
      <xdr:colOff>510797</xdr:colOff>
      <xdr:row>32</xdr:row>
      <xdr:rowOff>117064</xdr:rowOff>
    </xdr:to>
    <xdr:pic>
      <xdr:nvPicPr>
        <xdr:cNvPr id="322" name="Picture 321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21754" y="5910162"/>
          <a:ext cx="443126" cy="302902"/>
        </a:xfrm>
        <a:prstGeom prst="rect">
          <a:avLst/>
        </a:prstGeom>
      </xdr:spPr>
    </xdr:pic>
    <xdr:clientData/>
  </xdr:twoCellAnchor>
  <xdr:twoCellAnchor editAs="oneCell">
    <xdr:from>
      <xdr:col>4</xdr:col>
      <xdr:colOff>217440</xdr:colOff>
      <xdr:row>52</xdr:row>
      <xdr:rowOff>46087</xdr:rowOff>
    </xdr:from>
    <xdr:to>
      <xdr:col>5</xdr:col>
      <xdr:colOff>45221</xdr:colOff>
      <xdr:row>53</xdr:row>
      <xdr:rowOff>158489</xdr:rowOff>
    </xdr:to>
    <xdr:pic>
      <xdr:nvPicPr>
        <xdr:cNvPr id="323" name="Picture 322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16190" y="9952087"/>
          <a:ext cx="441614" cy="302902"/>
        </a:xfrm>
        <a:prstGeom prst="rect">
          <a:avLst/>
        </a:prstGeom>
      </xdr:spPr>
    </xdr:pic>
    <xdr:clientData/>
  </xdr:twoCellAnchor>
  <xdr:twoCellAnchor>
    <xdr:from>
      <xdr:col>11</xdr:col>
      <xdr:colOff>560925</xdr:colOff>
      <xdr:row>79</xdr:row>
      <xdr:rowOff>74083</xdr:rowOff>
    </xdr:from>
    <xdr:to>
      <xdr:col>14</xdr:col>
      <xdr:colOff>10593</xdr:colOff>
      <xdr:row>82</xdr:row>
      <xdr:rowOff>125450</xdr:rowOff>
    </xdr:to>
    <xdr:sp macro="" textlink="">
      <xdr:nvSpPr>
        <xdr:cNvPr id="326" name="Flowchart: Process 325"/>
        <xdr:cNvSpPr/>
      </xdr:nvSpPr>
      <xdr:spPr>
        <a:xfrm>
          <a:off x="7556508" y="15123583"/>
          <a:ext cx="1291168" cy="622867"/>
        </a:xfrm>
        <a:prstGeom prst="flowChartProcess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Bag Full Confirmation </a:t>
          </a:r>
        </a:p>
      </xdr:txBody>
    </xdr:sp>
    <xdr:clientData/>
  </xdr:twoCellAnchor>
  <xdr:twoCellAnchor>
    <xdr:from>
      <xdr:col>10</xdr:col>
      <xdr:colOff>443177</xdr:colOff>
      <xdr:row>92</xdr:row>
      <xdr:rowOff>27721</xdr:rowOff>
    </xdr:from>
    <xdr:to>
      <xdr:col>11</xdr:col>
      <xdr:colOff>593530</xdr:colOff>
      <xdr:row>94</xdr:row>
      <xdr:rowOff>148621</xdr:rowOff>
    </xdr:to>
    <xdr:cxnSp macro="">
      <xdr:nvCxnSpPr>
        <xdr:cNvPr id="329" name="Elbow Connector 328"/>
        <xdr:cNvCxnSpPr>
          <a:stCxn id="21" idx="3"/>
          <a:endCxn id="256" idx="1"/>
        </xdr:cNvCxnSpPr>
      </xdr:nvCxnSpPr>
      <xdr:spPr>
        <a:xfrm flipV="1">
          <a:off x="6824927" y="17553721"/>
          <a:ext cx="764186" cy="501900"/>
        </a:xfrm>
        <a:prstGeom prst="bentConnector3">
          <a:avLst>
            <a:gd name="adj1" fmla="val 66619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296528</xdr:colOff>
      <xdr:row>81</xdr:row>
      <xdr:rowOff>28094</xdr:rowOff>
    </xdr:from>
    <xdr:to>
      <xdr:col>14</xdr:col>
      <xdr:colOff>124309</xdr:colOff>
      <xdr:row>82</xdr:row>
      <xdr:rowOff>140496</xdr:rowOff>
    </xdr:to>
    <xdr:pic>
      <xdr:nvPicPr>
        <xdr:cNvPr id="220" name="Picture 219" descr="grab-vector-graphic-person-icon--imagebasket-1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19778" y="15458594"/>
          <a:ext cx="441614" cy="302902"/>
        </a:xfrm>
        <a:prstGeom prst="rect">
          <a:avLst/>
        </a:prstGeom>
      </xdr:spPr>
    </xdr:pic>
    <xdr:clientData/>
  </xdr:twoCellAnchor>
  <xdr:twoCellAnchor>
    <xdr:from>
      <xdr:col>12</xdr:col>
      <xdr:colOff>592676</xdr:colOff>
      <xdr:row>82</xdr:row>
      <xdr:rowOff>125449</xdr:rowOff>
    </xdr:from>
    <xdr:to>
      <xdr:col>13</xdr:col>
      <xdr:colOff>335955</xdr:colOff>
      <xdr:row>92</xdr:row>
      <xdr:rowOff>27720</xdr:rowOff>
    </xdr:to>
    <xdr:cxnSp macro="">
      <xdr:nvCxnSpPr>
        <xdr:cNvPr id="332" name="Elbow Connector 331"/>
        <xdr:cNvCxnSpPr>
          <a:stCxn id="326" idx="2"/>
          <a:endCxn id="256" idx="3"/>
        </xdr:cNvCxnSpPr>
      </xdr:nvCxnSpPr>
      <xdr:spPr>
        <a:xfrm rot="16200000" flipH="1">
          <a:off x="7477013" y="16471529"/>
          <a:ext cx="1807271" cy="357112"/>
        </a:xfrm>
        <a:prstGeom prst="bentConnector4">
          <a:avLst>
            <a:gd name="adj1" fmla="val 7358"/>
            <a:gd name="adj2" fmla="val 1469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373728</xdr:colOff>
      <xdr:row>15</xdr:row>
      <xdr:rowOff>59532</xdr:rowOff>
    </xdr:from>
    <xdr:to>
      <xdr:col>14</xdr:col>
      <xdr:colOff>518398</xdr:colOff>
      <xdr:row>20</xdr:row>
      <xdr:rowOff>74084</xdr:rowOff>
    </xdr:to>
    <xdr:cxnSp macro="">
      <xdr:nvCxnSpPr>
        <xdr:cNvPr id="351" name="Elbow Connector 350"/>
        <xdr:cNvCxnSpPr>
          <a:stCxn id="20" idx="3"/>
          <a:endCxn id="51" idx="0"/>
        </xdr:cNvCxnSpPr>
      </xdr:nvCxnSpPr>
      <xdr:spPr>
        <a:xfrm rot="5400000">
          <a:off x="8799620" y="3328223"/>
          <a:ext cx="967052" cy="14467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512233</xdr:colOff>
      <xdr:row>47</xdr:row>
      <xdr:rowOff>42862</xdr:rowOff>
    </xdr:from>
    <xdr:to>
      <xdr:col>11</xdr:col>
      <xdr:colOff>63443</xdr:colOff>
      <xdr:row>47</xdr:row>
      <xdr:rowOff>44161</xdr:rowOff>
    </xdr:to>
    <xdr:cxnSp macro="">
      <xdr:nvCxnSpPr>
        <xdr:cNvPr id="367" name="Straight Arrow Connector 366"/>
        <xdr:cNvCxnSpPr>
          <a:stCxn id="85" idx="3"/>
          <a:endCxn id="91" idx="1"/>
        </xdr:cNvCxnSpPr>
      </xdr:nvCxnSpPr>
      <xdr:spPr>
        <a:xfrm>
          <a:off x="6280150" y="8996362"/>
          <a:ext cx="778876" cy="12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L1\Downloads\controls%20consid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BOM"/>
      <sheetName val="Panel Manufecturing"/>
      <sheetName val="Programms"/>
      <sheetName val="Sales Quote"/>
      <sheetName val="Rules"/>
    </sheetNames>
    <sheetDataSet>
      <sheetData sheetId="0"/>
      <sheetData sheetId="1"/>
      <sheetData sheetId="2"/>
      <sheetData sheetId="3"/>
      <sheetData sheetId="4">
        <row r="48">
          <cell r="F48">
            <v>2539000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B1" workbookViewId="0">
      <selection activeCell="J5" sqref="J5"/>
    </sheetView>
  </sheetViews>
  <sheetFormatPr defaultRowHeight="15" x14ac:dyDescent="0.25"/>
  <cols>
    <col min="2" max="2" width="62.5703125" bestFit="1" customWidth="1"/>
  </cols>
  <sheetData>
    <row r="2" spans="2:8" ht="15.75" x14ac:dyDescent="0.25">
      <c r="B2" s="52" t="s">
        <v>33</v>
      </c>
    </row>
    <row r="3" spans="2:8" ht="15.75" x14ac:dyDescent="0.25">
      <c r="B3" s="54" t="s">
        <v>34</v>
      </c>
    </row>
    <row r="4" spans="2:8" ht="15.75" x14ac:dyDescent="0.25">
      <c r="B4" s="54" t="s">
        <v>35</v>
      </c>
    </row>
    <row r="5" spans="2:8" ht="15.75" x14ac:dyDescent="0.25">
      <c r="B5" s="52" t="s">
        <v>36</v>
      </c>
      <c r="D5">
        <v>10000</v>
      </c>
      <c r="E5">
        <v>7</v>
      </c>
      <c r="F5">
        <f>D5/E5</f>
        <v>1428.5714285714287</v>
      </c>
      <c r="G5">
        <v>1429</v>
      </c>
      <c r="H5">
        <f>G5*21</f>
        <v>30009</v>
      </c>
    </row>
    <row r="6" spans="2:8" ht="15.75" x14ac:dyDescent="0.25">
      <c r="B6" s="51" t="s">
        <v>37</v>
      </c>
      <c r="D6">
        <v>1000</v>
      </c>
      <c r="E6">
        <v>7</v>
      </c>
      <c r="F6">
        <f>D6/E6</f>
        <v>142.85714285714286</v>
      </c>
      <c r="G6">
        <v>143</v>
      </c>
      <c r="H6">
        <f>G6*21</f>
        <v>3003</v>
      </c>
    </row>
    <row r="7" spans="2:8" ht="15.75" x14ac:dyDescent="0.25">
      <c r="B7" s="51" t="s">
        <v>38</v>
      </c>
      <c r="F7">
        <f>F5+F6</f>
        <v>1571.4285714285716</v>
      </c>
      <c r="H7">
        <f>H5+H6</f>
        <v>33012</v>
      </c>
    </row>
    <row r="8" spans="2:8" ht="15.75" x14ac:dyDescent="0.25">
      <c r="B8" s="53" t="s">
        <v>39</v>
      </c>
    </row>
    <row r="9" spans="2:8" ht="15.75" x14ac:dyDescent="0.25">
      <c r="B9" s="52" t="s">
        <v>40</v>
      </c>
    </row>
    <row r="10" spans="2:8" ht="15.75" x14ac:dyDescent="0.25">
      <c r="B10" s="51" t="s">
        <v>41</v>
      </c>
    </row>
    <row r="11" spans="2:8" ht="15.75" x14ac:dyDescent="0.25">
      <c r="B11" s="52" t="s">
        <v>42</v>
      </c>
    </row>
    <row r="12" spans="2:8" ht="15.75" x14ac:dyDescent="0.25">
      <c r="B12" s="51" t="s">
        <v>43</v>
      </c>
    </row>
    <row r="13" spans="2:8" ht="15.75" x14ac:dyDescent="0.25">
      <c r="B13" s="51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12" sqref="K12"/>
    </sheetView>
  </sheetViews>
  <sheetFormatPr defaultColWidth="9.140625" defaultRowHeight="15" x14ac:dyDescent="0.25"/>
  <cols>
    <col min="1" max="1" width="4.85546875" style="1" customWidth="1"/>
    <col min="2" max="2" width="8" style="1" customWidth="1"/>
    <col min="3" max="3" width="33.85546875" style="6" customWidth="1"/>
    <col min="4" max="4" width="10.42578125" style="1" customWidth="1"/>
    <col min="5" max="5" width="10.85546875" style="1" customWidth="1"/>
    <col min="6" max="6" width="10.140625" style="1" customWidth="1"/>
    <col min="7" max="7" width="10" style="3" customWidth="1"/>
    <col min="8" max="8" width="7.42578125" style="4" customWidth="1"/>
    <col min="9" max="9" width="11.28515625" style="3" customWidth="1"/>
    <col min="10" max="10" width="7.42578125" style="5" customWidth="1"/>
    <col min="11" max="11" width="11.5703125" style="6" bestFit="1" customWidth="1"/>
    <col min="12" max="14" width="11.85546875" style="6" bestFit="1" customWidth="1"/>
    <col min="15" max="16384" width="9.140625" style="6"/>
  </cols>
  <sheetData>
    <row r="1" spans="1:13" x14ac:dyDescent="0.25">
      <c r="C1" s="2" t="s">
        <v>2</v>
      </c>
      <c r="L1" s="7"/>
    </row>
    <row r="2" spans="1:13" ht="45" x14ac:dyDescent="0.25">
      <c r="A2" s="8" t="s">
        <v>3</v>
      </c>
      <c r="B2" s="8" t="s">
        <v>52</v>
      </c>
      <c r="C2" s="36" t="s">
        <v>0</v>
      </c>
      <c r="D2" s="8" t="s">
        <v>4</v>
      </c>
      <c r="E2" s="8" t="s">
        <v>5</v>
      </c>
      <c r="F2" s="8" t="s">
        <v>6</v>
      </c>
      <c r="G2" s="8" t="s">
        <v>6</v>
      </c>
      <c r="H2" s="8" t="s">
        <v>1</v>
      </c>
      <c r="I2" s="9" t="s">
        <v>7</v>
      </c>
      <c r="J2" s="10"/>
      <c r="K2" s="12" t="s">
        <v>14</v>
      </c>
    </row>
    <row r="3" spans="1:13" x14ac:dyDescent="0.25">
      <c r="A3" s="11">
        <v>1</v>
      </c>
      <c r="B3" s="11" t="s">
        <v>53</v>
      </c>
      <c r="C3" s="12" t="s">
        <v>13</v>
      </c>
      <c r="D3" s="11">
        <v>3800</v>
      </c>
      <c r="E3" s="11">
        <v>600</v>
      </c>
      <c r="F3" s="13">
        <v>650</v>
      </c>
      <c r="G3" s="13">
        <v>650</v>
      </c>
      <c r="H3" s="11">
        <v>1</v>
      </c>
      <c r="I3" s="67" t="e">
        <f>'Mech price'!J23</f>
        <v>#REF!</v>
      </c>
    </row>
    <row r="4" spans="1:13" x14ac:dyDescent="0.25">
      <c r="A4" s="13">
        <v>2</v>
      </c>
      <c r="B4" s="13" t="s">
        <v>54</v>
      </c>
      <c r="C4" s="12" t="s">
        <v>27</v>
      </c>
      <c r="D4" s="13">
        <v>3500</v>
      </c>
      <c r="E4" s="11">
        <v>600</v>
      </c>
      <c r="F4" s="13">
        <v>650</v>
      </c>
      <c r="G4" s="13">
        <v>650</v>
      </c>
      <c r="H4" s="13">
        <v>1</v>
      </c>
      <c r="I4" s="68"/>
    </row>
    <row r="5" spans="1:13" x14ac:dyDescent="0.25">
      <c r="A5" s="11">
        <v>3</v>
      </c>
      <c r="B5" s="11" t="s">
        <v>55</v>
      </c>
      <c r="C5" s="12" t="s">
        <v>27</v>
      </c>
      <c r="D5" s="13">
        <v>1050</v>
      </c>
      <c r="E5" s="11">
        <v>600</v>
      </c>
      <c r="F5" s="13">
        <v>650</v>
      </c>
      <c r="G5" s="13">
        <v>650</v>
      </c>
      <c r="H5" s="13">
        <v>1</v>
      </c>
      <c r="I5" s="68"/>
    </row>
    <row r="6" spans="1:13" x14ac:dyDescent="0.25">
      <c r="A6" s="13">
        <v>4</v>
      </c>
      <c r="B6" s="13" t="s">
        <v>56</v>
      </c>
      <c r="C6" s="12" t="s">
        <v>45</v>
      </c>
      <c r="D6" s="13">
        <v>2300</v>
      </c>
      <c r="E6" s="11">
        <v>600</v>
      </c>
      <c r="F6" s="13">
        <v>650</v>
      </c>
      <c r="G6" s="13">
        <v>1500</v>
      </c>
      <c r="H6" s="13">
        <v>1</v>
      </c>
      <c r="I6" s="68"/>
    </row>
    <row r="7" spans="1:13" x14ac:dyDescent="0.25">
      <c r="A7" s="11">
        <v>5</v>
      </c>
      <c r="B7" s="11" t="s">
        <v>57</v>
      </c>
      <c r="C7" s="12" t="s">
        <v>14</v>
      </c>
      <c r="D7" s="13">
        <v>1000</v>
      </c>
      <c r="E7" s="11">
        <v>600</v>
      </c>
      <c r="F7" s="13">
        <v>1500</v>
      </c>
      <c r="G7" s="13">
        <v>1500</v>
      </c>
      <c r="H7" s="13">
        <v>1</v>
      </c>
      <c r="I7" s="68"/>
    </row>
    <row r="8" spans="1:13" ht="30" x14ac:dyDescent="0.25">
      <c r="A8" s="13">
        <v>6</v>
      </c>
      <c r="B8" s="13" t="s">
        <v>58</v>
      </c>
      <c r="C8" s="14" t="s">
        <v>47</v>
      </c>
      <c r="D8" s="13">
        <v>8800</v>
      </c>
      <c r="E8" s="11">
        <v>600</v>
      </c>
      <c r="F8" s="13">
        <f>G7</f>
        <v>1500</v>
      </c>
      <c r="G8" s="13">
        <f>F8</f>
        <v>1500</v>
      </c>
      <c r="H8" s="13">
        <v>1</v>
      </c>
      <c r="I8" s="68"/>
    </row>
    <row r="9" spans="1:13" x14ac:dyDescent="0.25">
      <c r="A9" s="11">
        <v>7</v>
      </c>
      <c r="B9" s="11" t="s">
        <v>59</v>
      </c>
      <c r="C9" s="14" t="s">
        <v>15</v>
      </c>
      <c r="D9" s="13">
        <v>9000</v>
      </c>
      <c r="E9" s="11">
        <v>800</v>
      </c>
      <c r="F9" s="13">
        <v>500</v>
      </c>
      <c r="G9" s="13">
        <v>500</v>
      </c>
      <c r="H9" s="13">
        <v>1</v>
      </c>
      <c r="I9" s="68"/>
    </row>
    <row r="10" spans="1:13" x14ac:dyDescent="0.25">
      <c r="A10" s="13">
        <v>8</v>
      </c>
      <c r="B10" s="13" t="s">
        <v>60</v>
      </c>
      <c r="C10" s="14" t="s">
        <v>46</v>
      </c>
      <c r="D10" s="13">
        <v>2500</v>
      </c>
      <c r="E10" s="11">
        <v>800</v>
      </c>
      <c r="F10" s="13">
        <v>500</v>
      </c>
      <c r="G10" s="13">
        <v>500</v>
      </c>
      <c r="H10" s="13">
        <v>1</v>
      </c>
      <c r="I10" s="68"/>
    </row>
    <row r="11" spans="1:13" x14ac:dyDescent="0.25">
      <c r="A11" s="59">
        <v>9</v>
      </c>
      <c r="B11" s="64" t="s">
        <v>8</v>
      </c>
      <c r="C11" s="65"/>
      <c r="D11" s="65"/>
      <c r="E11" s="65"/>
      <c r="F11" s="65"/>
      <c r="G11" s="66"/>
      <c r="H11" s="11">
        <f>SUM(H3:H10)</f>
        <v>8</v>
      </c>
      <c r="I11" s="15" t="e">
        <f>SUM(I3)</f>
        <v>#REF!</v>
      </c>
      <c r="K11" s="16"/>
    </row>
    <row r="12" spans="1:13" ht="33.75" customHeight="1" x14ac:dyDescent="0.25">
      <c r="A12" s="13">
        <v>10</v>
      </c>
      <c r="B12" s="69" t="s">
        <v>62</v>
      </c>
      <c r="C12" s="70"/>
      <c r="D12" s="70"/>
      <c r="E12" s="70"/>
      <c r="F12" s="70"/>
      <c r="G12" s="71"/>
      <c r="H12" s="11" t="s">
        <v>9</v>
      </c>
      <c r="I12" s="57">
        <f>'[1]Sales Quote'!$F$48</f>
        <v>2539000</v>
      </c>
      <c r="J12" s="18"/>
    </row>
    <row r="13" spans="1:13" x14ac:dyDescent="0.25">
      <c r="A13" s="59">
        <v>11</v>
      </c>
      <c r="B13" s="64" t="s">
        <v>10</v>
      </c>
      <c r="C13" s="65"/>
      <c r="D13" s="65"/>
      <c r="E13" s="65"/>
      <c r="F13" s="65"/>
      <c r="G13" s="66"/>
      <c r="H13" s="59"/>
      <c r="I13" s="21" t="e">
        <f>SUM(I11:I12)</f>
        <v>#REF!</v>
      </c>
      <c r="J13" s="48"/>
      <c r="K13" s="49"/>
      <c r="L13" s="49"/>
      <c r="M13" s="2"/>
    </row>
    <row r="14" spans="1:13" x14ac:dyDescent="0.25">
      <c r="A14" s="13">
        <v>12</v>
      </c>
      <c r="B14" s="69" t="s">
        <v>11</v>
      </c>
      <c r="C14" s="70"/>
      <c r="D14" s="70"/>
      <c r="E14" s="70"/>
      <c r="F14" s="70"/>
      <c r="G14" s="71"/>
      <c r="H14" s="19">
        <v>0.02</v>
      </c>
      <c r="I14" s="17" t="e">
        <f>ROUNDUP(I13*H14,-2)</f>
        <v>#REF!</v>
      </c>
      <c r="J14" s="20"/>
    </row>
    <row r="15" spans="1:13" x14ac:dyDescent="0.25">
      <c r="A15" s="11">
        <v>13</v>
      </c>
      <c r="B15" s="61" t="s">
        <v>12</v>
      </c>
      <c r="C15" s="62"/>
      <c r="D15" s="62"/>
      <c r="E15" s="62"/>
      <c r="F15" s="62"/>
      <c r="G15" s="63"/>
      <c r="H15" s="19">
        <v>0.03</v>
      </c>
      <c r="I15" s="17" t="e">
        <f>ROUNDUP(I13*H15,-2)</f>
        <v>#REF!</v>
      </c>
      <c r="J15" s="20"/>
    </row>
    <row r="16" spans="1:13" x14ac:dyDescent="0.25">
      <c r="A16" s="13">
        <v>14</v>
      </c>
      <c r="B16" s="61" t="s">
        <v>25</v>
      </c>
      <c r="C16" s="62"/>
      <c r="D16" s="62"/>
      <c r="E16" s="62"/>
      <c r="F16" s="62"/>
      <c r="G16" s="63"/>
      <c r="H16" s="19"/>
      <c r="I16" s="17">
        <v>150000</v>
      </c>
      <c r="J16" s="20"/>
    </row>
    <row r="17" spans="1:11" ht="15" customHeight="1" x14ac:dyDescent="0.25">
      <c r="A17" s="59">
        <v>15</v>
      </c>
      <c r="B17" s="64" t="s">
        <v>51</v>
      </c>
      <c r="C17" s="65"/>
      <c r="D17" s="65"/>
      <c r="E17" s="65"/>
      <c r="F17" s="65"/>
      <c r="G17" s="66"/>
      <c r="H17" s="59"/>
      <c r="I17" s="21" t="e">
        <f>SUM(I13:I16)</f>
        <v>#REF!</v>
      </c>
      <c r="J17" s="21">
        <f>SUM(J13:J16)</f>
        <v>0</v>
      </c>
      <c r="K17" s="58" t="e">
        <f>I17+J17</f>
        <v>#REF!</v>
      </c>
    </row>
    <row r="18" spans="1:11" x14ac:dyDescent="0.25">
      <c r="G18" s="37"/>
      <c r="H18" s="38"/>
    </row>
    <row r="19" spans="1:11" x14ac:dyDescent="0.25">
      <c r="G19" s="37"/>
      <c r="H19" s="38"/>
    </row>
    <row r="29" spans="1:11" ht="15.75" x14ac:dyDescent="0.25">
      <c r="C29" s="22"/>
      <c r="D29" s="22"/>
      <c r="E29" s="23"/>
      <c r="F29" s="23"/>
      <c r="G29" s="24"/>
      <c r="H29" s="25"/>
      <c r="I29" s="24"/>
      <c r="J29" s="26"/>
    </row>
    <row r="30" spans="1:11" x14ac:dyDescent="0.25">
      <c r="C30" s="27"/>
      <c r="D30" s="28"/>
      <c r="E30" s="28"/>
      <c r="F30" s="28"/>
      <c r="G30" s="28"/>
      <c r="H30" s="28"/>
      <c r="I30" s="29"/>
      <c r="J30" s="30"/>
    </row>
    <row r="31" spans="1:11" x14ac:dyDescent="0.25">
      <c r="D31" s="6"/>
      <c r="E31" s="6"/>
      <c r="F31" s="6"/>
      <c r="G31" s="6"/>
    </row>
    <row r="32" spans="1:11" x14ac:dyDescent="0.25">
      <c r="F32" s="31"/>
    </row>
    <row r="33" spans="3:10" ht="15.75" x14ac:dyDescent="0.25">
      <c r="C33" s="22"/>
      <c r="D33" s="22"/>
      <c r="E33" s="22"/>
      <c r="F33" s="23"/>
      <c r="G33" s="24"/>
      <c r="H33" s="25"/>
      <c r="I33" s="24"/>
      <c r="J33" s="26"/>
    </row>
    <row r="34" spans="3:10" x14ac:dyDescent="0.25">
      <c r="F34" s="31"/>
    </row>
  </sheetData>
  <mergeCells count="8">
    <mergeCell ref="B15:G15"/>
    <mergeCell ref="B16:G16"/>
    <mergeCell ref="B17:G17"/>
    <mergeCell ref="I3:I10"/>
    <mergeCell ref="B11:G11"/>
    <mergeCell ref="B12:G12"/>
    <mergeCell ref="B13:G13"/>
    <mergeCell ref="B14:G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6"/>
  <sheetViews>
    <sheetView topLeftCell="C3" workbookViewId="0">
      <selection activeCell="L11" sqref="L11"/>
    </sheetView>
  </sheetViews>
  <sheetFormatPr defaultRowHeight="15" x14ac:dyDescent="0.25"/>
  <cols>
    <col min="3" max="3" width="23.28515625" style="33" customWidth="1"/>
    <col min="6" max="7" width="9.140625" style="32"/>
    <col min="8" max="8" width="11.42578125" style="32" customWidth="1"/>
    <col min="9" max="9" width="10.5703125" style="43" customWidth="1"/>
    <col min="10" max="10" width="10" bestFit="1" customWidth="1"/>
    <col min="12" max="12" width="11.5703125" style="33" bestFit="1" customWidth="1"/>
  </cols>
  <sheetData>
    <row r="2" spans="2:26" ht="75" x14ac:dyDescent="0.25">
      <c r="G2" s="34"/>
      <c r="H2" s="50" t="s">
        <v>49</v>
      </c>
    </row>
    <row r="3" spans="2:26" ht="60" x14ac:dyDescent="0.25">
      <c r="B3" s="8" t="s">
        <v>3</v>
      </c>
      <c r="C3" s="36" t="s">
        <v>0</v>
      </c>
      <c r="D3" s="8" t="s">
        <v>4</v>
      </c>
      <c r="E3" s="8" t="s">
        <v>5</v>
      </c>
      <c r="F3" s="8" t="s">
        <v>6</v>
      </c>
      <c r="G3" s="8" t="s">
        <v>6</v>
      </c>
      <c r="H3" s="8" t="s">
        <v>26</v>
      </c>
      <c r="I3" s="8" t="s">
        <v>1</v>
      </c>
      <c r="J3" s="9" t="s">
        <v>7</v>
      </c>
      <c r="L3" s="33" t="s">
        <v>50</v>
      </c>
      <c r="P3" s="33"/>
    </row>
    <row r="4" spans="2:26" ht="30" x14ac:dyDescent="0.25">
      <c r="B4" s="11">
        <v>1</v>
      </c>
      <c r="C4" s="12" t="s">
        <v>13</v>
      </c>
      <c r="D4" s="11">
        <v>3800</v>
      </c>
      <c r="E4" s="11">
        <v>600</v>
      </c>
      <c r="F4" s="13">
        <v>650</v>
      </c>
      <c r="G4" s="13">
        <v>650</v>
      </c>
      <c r="H4" s="13">
        <v>273200</v>
      </c>
      <c r="I4" s="11">
        <v>1</v>
      </c>
      <c r="J4" s="46">
        <f>H4*I4</f>
        <v>273200</v>
      </c>
      <c r="K4" s="32"/>
      <c r="L4" s="56">
        <f>H4/D4</f>
        <v>71.89473684210526</v>
      </c>
      <c r="M4" s="41">
        <f>L4*0.8</f>
        <v>57.515789473684208</v>
      </c>
    </row>
    <row r="5" spans="2:26" x14ac:dyDescent="0.25">
      <c r="B5" s="13">
        <v>2</v>
      </c>
      <c r="C5" s="12" t="s">
        <v>27</v>
      </c>
      <c r="D5" s="13">
        <v>3500</v>
      </c>
      <c r="E5" s="11">
        <v>600</v>
      </c>
      <c r="F5" s="13">
        <v>650</v>
      </c>
      <c r="G5" s="13">
        <v>650</v>
      </c>
      <c r="H5" s="13">
        <v>260000</v>
      </c>
      <c r="I5" s="13">
        <v>1</v>
      </c>
      <c r="J5" s="46">
        <f>H5*I5</f>
        <v>260000</v>
      </c>
      <c r="K5" s="32"/>
      <c r="L5" s="56">
        <f t="shared" ref="L5:L11" si="0">H5/D5</f>
        <v>74.285714285714292</v>
      </c>
      <c r="M5" s="41">
        <f t="shared" ref="M5:M11" si="1">L5*0.8</f>
        <v>59.428571428571438</v>
      </c>
    </row>
    <row r="6" spans="2:26" x14ac:dyDescent="0.25">
      <c r="B6" s="11">
        <v>3</v>
      </c>
      <c r="C6" s="12" t="s">
        <v>27</v>
      </c>
      <c r="D6" s="13">
        <v>1000</v>
      </c>
      <c r="E6" s="11">
        <v>600</v>
      </c>
      <c r="F6" s="13">
        <v>650</v>
      </c>
      <c r="G6" s="13">
        <v>650</v>
      </c>
      <c r="H6" s="13">
        <v>145000</v>
      </c>
      <c r="I6" s="13">
        <v>1</v>
      </c>
      <c r="J6" s="46">
        <f>H6*I6</f>
        <v>145000</v>
      </c>
      <c r="K6" s="32"/>
      <c r="L6" s="56">
        <f t="shared" si="0"/>
        <v>145</v>
      </c>
      <c r="M6" s="41">
        <f t="shared" si="1"/>
        <v>116</v>
      </c>
    </row>
    <row r="7" spans="2:26" ht="30" x14ac:dyDescent="0.25">
      <c r="B7" s="13">
        <v>4</v>
      </c>
      <c r="C7" s="12" t="s">
        <v>45</v>
      </c>
      <c r="D7" s="13">
        <v>2300</v>
      </c>
      <c r="E7" s="11">
        <v>600</v>
      </c>
      <c r="F7" s="13">
        <v>650</v>
      </c>
      <c r="G7" s="13">
        <v>1500</v>
      </c>
      <c r="H7" s="13">
        <f>198000+57000</f>
        <v>255000</v>
      </c>
      <c r="I7" s="13">
        <v>1</v>
      </c>
      <c r="J7" s="46">
        <f t="shared" ref="J7:J11" si="2">H7*I7</f>
        <v>255000</v>
      </c>
      <c r="K7" s="32"/>
      <c r="L7" s="56">
        <f t="shared" si="0"/>
        <v>110.8695652173913</v>
      </c>
      <c r="M7" s="41">
        <f t="shared" si="1"/>
        <v>88.695652173913047</v>
      </c>
      <c r="P7" s="34"/>
      <c r="Q7" s="32"/>
      <c r="R7" s="32"/>
      <c r="S7" s="32"/>
      <c r="T7" s="32"/>
      <c r="U7" s="32"/>
      <c r="V7" s="32"/>
    </row>
    <row r="8" spans="2:26" ht="30" x14ac:dyDescent="0.25">
      <c r="B8" s="11">
        <v>5</v>
      </c>
      <c r="C8" s="12" t="s">
        <v>14</v>
      </c>
      <c r="D8" s="13">
        <v>1000</v>
      </c>
      <c r="E8" s="11">
        <v>600</v>
      </c>
      <c r="F8" s="13">
        <v>1500</v>
      </c>
      <c r="G8" s="13">
        <v>1500</v>
      </c>
      <c r="H8" s="13">
        <f>H6</f>
        <v>145000</v>
      </c>
      <c r="I8" s="13">
        <v>1</v>
      </c>
      <c r="J8" s="46">
        <f t="shared" si="2"/>
        <v>145000</v>
      </c>
      <c r="K8" s="32"/>
      <c r="L8" s="56">
        <f t="shared" si="0"/>
        <v>145</v>
      </c>
      <c r="M8" s="41">
        <f t="shared" si="1"/>
        <v>116</v>
      </c>
      <c r="P8" s="34"/>
      <c r="Q8" s="32"/>
      <c r="R8" s="32"/>
      <c r="S8" s="32"/>
      <c r="T8" s="32"/>
      <c r="U8" s="32"/>
      <c r="V8" s="32"/>
    </row>
    <row r="9" spans="2:26" ht="30" x14ac:dyDescent="0.25">
      <c r="B9" s="13">
        <v>6</v>
      </c>
      <c r="C9" s="14" t="s">
        <v>47</v>
      </c>
      <c r="D9" s="13">
        <v>9000</v>
      </c>
      <c r="E9" s="11">
        <v>600</v>
      </c>
      <c r="F9" s="13">
        <f>G8</f>
        <v>1500</v>
      </c>
      <c r="G9" s="13">
        <f>F9</f>
        <v>1500</v>
      </c>
      <c r="H9" s="13">
        <f>580000-40000+(7*1500)</f>
        <v>550500</v>
      </c>
      <c r="I9" s="13">
        <v>1</v>
      </c>
      <c r="J9" s="46">
        <f t="shared" si="2"/>
        <v>550500</v>
      </c>
      <c r="K9" s="32"/>
      <c r="L9" s="56">
        <f t="shared" si="0"/>
        <v>61.166666666666664</v>
      </c>
      <c r="M9" s="41">
        <f t="shared" si="1"/>
        <v>48.933333333333337</v>
      </c>
      <c r="P9" s="34"/>
      <c r="Q9" s="32"/>
      <c r="R9" s="32"/>
      <c r="S9" s="32"/>
      <c r="T9" s="32"/>
      <c r="U9" s="32"/>
      <c r="V9" s="32"/>
    </row>
    <row r="10" spans="2:26" ht="30" x14ac:dyDescent="0.25">
      <c r="B10" s="11">
        <v>7</v>
      </c>
      <c r="C10" s="14" t="s">
        <v>15</v>
      </c>
      <c r="D10" s="13">
        <v>9000</v>
      </c>
      <c r="E10" s="11">
        <v>800</v>
      </c>
      <c r="F10" s="13">
        <v>500</v>
      </c>
      <c r="G10" s="13">
        <v>500</v>
      </c>
      <c r="H10" s="13">
        <f>580000-40000</f>
        <v>540000</v>
      </c>
      <c r="I10" s="13">
        <v>1</v>
      </c>
      <c r="J10" s="46">
        <f t="shared" si="2"/>
        <v>540000</v>
      </c>
      <c r="K10" s="32"/>
      <c r="L10" s="56">
        <f t="shared" si="0"/>
        <v>60</v>
      </c>
      <c r="M10" s="41">
        <f t="shared" si="1"/>
        <v>48</v>
      </c>
      <c r="P10" s="34"/>
      <c r="Q10" s="32"/>
      <c r="R10" s="32"/>
      <c r="S10" s="32"/>
      <c r="T10" s="32"/>
      <c r="U10" s="32"/>
      <c r="V10" s="32"/>
    </row>
    <row r="11" spans="2:26" ht="30" x14ac:dyDescent="0.25">
      <c r="B11" s="13">
        <v>8</v>
      </c>
      <c r="C11" s="14" t="s">
        <v>46</v>
      </c>
      <c r="D11" s="13">
        <v>2500</v>
      </c>
      <c r="E11" s="11">
        <v>800</v>
      </c>
      <c r="F11" s="13">
        <v>500</v>
      </c>
      <c r="G11" s="13">
        <v>500</v>
      </c>
      <c r="H11" s="13">
        <v>252000</v>
      </c>
      <c r="I11" s="13">
        <v>1</v>
      </c>
      <c r="J11" s="46">
        <f t="shared" si="2"/>
        <v>252000</v>
      </c>
      <c r="K11" s="32"/>
      <c r="L11" s="56">
        <f t="shared" si="0"/>
        <v>100.8</v>
      </c>
      <c r="M11" s="41">
        <f t="shared" si="1"/>
        <v>80.64</v>
      </c>
      <c r="P11" s="34"/>
      <c r="Q11" s="32"/>
      <c r="R11" s="32"/>
      <c r="S11" s="32"/>
      <c r="T11" s="32"/>
      <c r="U11" s="32"/>
      <c r="V11" s="32"/>
    </row>
    <row r="12" spans="2:26" x14ac:dyDescent="0.25">
      <c r="B12" s="13"/>
      <c r="C12" s="64"/>
      <c r="D12" s="65"/>
      <c r="E12" s="65"/>
      <c r="F12" s="65"/>
      <c r="G12" s="65"/>
      <c r="H12" s="44"/>
      <c r="I12" s="11">
        <f>SUM(I4:I11)</f>
        <v>8</v>
      </c>
      <c r="J12" s="15">
        <f>SUM(J4:J11)</f>
        <v>2420700</v>
      </c>
      <c r="K12" s="32"/>
      <c r="U12" s="32"/>
      <c r="V12" s="32"/>
    </row>
    <row r="13" spans="2:26" ht="45" x14ac:dyDescent="0.25">
      <c r="F13"/>
      <c r="G13" s="45"/>
      <c r="H13" s="45"/>
      <c r="I13" s="39" t="s">
        <v>17</v>
      </c>
      <c r="J13" s="41">
        <f>150000*5</f>
        <v>750000</v>
      </c>
      <c r="K13" s="47" t="s">
        <v>28</v>
      </c>
      <c r="P13" s="33"/>
      <c r="Q13" s="32"/>
      <c r="R13" s="32"/>
      <c r="S13" s="32"/>
      <c r="T13" s="32"/>
      <c r="U13" s="32" t="s">
        <v>19</v>
      </c>
      <c r="V13" s="32"/>
      <c r="W13" t="s">
        <v>20</v>
      </c>
      <c r="X13" s="32" t="s">
        <v>21</v>
      </c>
      <c r="Y13" s="32" t="s">
        <v>16</v>
      </c>
      <c r="Z13" s="35"/>
    </row>
    <row r="14" spans="2:26" x14ac:dyDescent="0.25">
      <c r="F14"/>
      <c r="G14" s="45"/>
      <c r="H14" s="45"/>
      <c r="I14" s="39" t="s">
        <v>31</v>
      </c>
      <c r="J14" s="41">
        <f>Y14*5</f>
        <v>168867.1875</v>
      </c>
      <c r="K14" s="32" t="s">
        <v>61</v>
      </c>
      <c r="P14" s="34" t="s">
        <v>18</v>
      </c>
      <c r="Q14" s="32">
        <v>2500</v>
      </c>
      <c r="R14" s="32">
        <v>1250</v>
      </c>
      <c r="S14" s="32">
        <v>2.5</v>
      </c>
      <c r="T14" s="32">
        <f>Q14*R14*S14*7.86/1000000</f>
        <v>61.40625</v>
      </c>
      <c r="U14" s="32">
        <v>250</v>
      </c>
      <c r="V14" s="32">
        <f>T14*U14</f>
        <v>15351.5625</v>
      </c>
      <c r="W14">
        <f>V14*2.2</f>
        <v>33773.4375</v>
      </c>
      <c r="X14">
        <v>1</v>
      </c>
      <c r="Y14">
        <f>W14*X14</f>
        <v>33773.4375</v>
      </c>
      <c r="Z14" s="35"/>
    </row>
    <row r="15" spans="2:26" ht="30" x14ac:dyDescent="0.25">
      <c r="F15"/>
      <c r="G15" s="45"/>
      <c r="H15" s="45"/>
      <c r="I15" s="39" t="s">
        <v>22</v>
      </c>
      <c r="J15" s="41">
        <f>Y15*5</f>
        <v>66000</v>
      </c>
      <c r="K15" s="32" t="s">
        <v>61</v>
      </c>
      <c r="P15" s="34" t="s">
        <v>22</v>
      </c>
      <c r="Q15" s="32"/>
      <c r="R15" s="32"/>
      <c r="S15" s="32"/>
      <c r="T15" s="32"/>
      <c r="U15" s="32"/>
      <c r="V15" s="32">
        <v>4000</v>
      </c>
      <c r="W15">
        <f>V15*2.2</f>
        <v>8800</v>
      </c>
      <c r="X15">
        <v>1.5</v>
      </c>
      <c r="Y15">
        <f>W15*X15</f>
        <v>13200</v>
      </c>
    </row>
    <row r="16" spans="2:26" x14ac:dyDescent="0.25">
      <c r="F16"/>
      <c r="G16" s="45"/>
      <c r="H16" s="45"/>
      <c r="I16" s="39" t="s">
        <v>48</v>
      </c>
      <c r="J16" s="60" t="e">
        <f>#REF!</f>
        <v>#REF!</v>
      </c>
      <c r="K16" s="32"/>
    </row>
    <row r="17" spans="6:13" ht="45" x14ac:dyDescent="0.25">
      <c r="F17"/>
      <c r="G17" s="45"/>
      <c r="H17" s="45"/>
      <c r="I17" s="39" t="s">
        <v>24</v>
      </c>
      <c r="J17" s="41">
        <f>50000*1</f>
        <v>50000</v>
      </c>
      <c r="K17" s="32"/>
    </row>
    <row r="18" spans="6:13" ht="30" x14ac:dyDescent="0.25">
      <c r="F18"/>
      <c r="G18" s="45"/>
      <c r="H18" s="45"/>
      <c r="I18" s="39" t="s">
        <v>29</v>
      </c>
      <c r="J18" s="41" t="e">
        <f>#REF!</f>
        <v>#REF!</v>
      </c>
      <c r="K18" s="32"/>
    </row>
    <row r="19" spans="6:13" ht="30" x14ac:dyDescent="0.25">
      <c r="F19"/>
      <c r="G19" s="45"/>
      <c r="H19" s="45"/>
      <c r="I19" s="39" t="s">
        <v>30</v>
      </c>
      <c r="J19" s="41"/>
      <c r="K19" s="32"/>
    </row>
    <row r="20" spans="6:13" x14ac:dyDescent="0.25">
      <c r="F20"/>
      <c r="G20" s="45"/>
      <c r="H20" s="45"/>
      <c r="I20" s="39" t="s">
        <v>32</v>
      </c>
      <c r="J20" s="41"/>
      <c r="K20" s="32"/>
    </row>
    <row r="21" spans="6:13" x14ac:dyDescent="0.25">
      <c r="F21"/>
      <c r="G21" s="45"/>
      <c r="H21" s="45"/>
      <c r="I21" s="39" t="s">
        <v>48</v>
      </c>
      <c r="J21" s="55"/>
      <c r="K21" s="32"/>
    </row>
    <row r="22" spans="6:13" x14ac:dyDescent="0.25">
      <c r="F22"/>
      <c r="G22" s="45"/>
      <c r="H22" s="45"/>
      <c r="I22" s="40" t="s">
        <v>16</v>
      </c>
      <c r="J22" s="42" t="e">
        <f>SUM(J12:J21)</f>
        <v>#REF!</v>
      </c>
      <c r="K22" s="32"/>
      <c r="L22" s="32"/>
    </row>
    <row r="23" spans="6:13" x14ac:dyDescent="0.25">
      <c r="I23" s="39" t="s">
        <v>23</v>
      </c>
      <c r="J23" s="41" t="e">
        <f>ROUNDUP(J22*0.76,-2)</f>
        <v>#REF!</v>
      </c>
      <c r="K23" s="32"/>
      <c r="L23" s="32"/>
    </row>
    <row r="26" spans="6:13" x14ac:dyDescent="0.25">
      <c r="M26" s="43"/>
    </row>
  </sheetData>
  <mergeCells count="1">
    <mergeCell ref="C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65"/>
  <sheetViews>
    <sheetView showGridLines="0" tabSelected="1" topLeftCell="B70" zoomScaleNormal="100" workbookViewId="0">
      <selection activeCell="G80" sqref="G80"/>
    </sheetView>
  </sheetViews>
  <sheetFormatPr defaultRowHeight="15" x14ac:dyDescent="0.25"/>
  <cols>
    <col min="4" max="4" width="12.85546875" customWidth="1"/>
    <col min="18" max="18" width="11.140625" customWidth="1"/>
    <col min="19" max="19" width="6" customWidth="1"/>
    <col min="21" max="21" width="5.7109375" customWidth="1"/>
    <col min="22" max="22" width="15.7109375" customWidth="1"/>
  </cols>
  <sheetData>
    <row r="65" spans="18:18" x14ac:dyDescent="0.25">
      <c r="R65" s="33"/>
    </row>
  </sheetData>
  <pageMargins left="0.25" right="0.25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Offer table</vt:lpstr>
      <vt:lpstr>Mech price</vt:lpstr>
      <vt:lpstr>Flow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2016-07-21T11:25:16Z</dcterms:modified>
</cp:coreProperties>
</file>