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495" windowWidth="29040" windowHeight="16440" activeTab="2"/>
  </bookViews>
  <sheets>
    <sheet name="Sample Data" sheetId="7" r:id="rId1"/>
    <sheet name="File Header Record" sheetId="1" r:id="rId2"/>
    <sheet name="Batch Header Record" sheetId="3" r:id="rId3"/>
    <sheet name="Entry Detail Record" sheetId="2" r:id="rId4"/>
    <sheet name="Batch Trailer Record" sheetId="5" r:id="rId5"/>
    <sheet name="File Trailer Record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/>
  <c r="K12" s="1"/>
  <c r="B11" i="1"/>
  <c r="I12" i="6"/>
  <c r="H12"/>
  <c r="G12"/>
  <c r="F12"/>
  <c r="E12"/>
  <c r="D12"/>
  <c r="C12"/>
  <c r="B12"/>
  <c r="I9"/>
  <c r="H9"/>
  <c r="G9"/>
  <c r="F9"/>
  <c r="E9"/>
  <c r="D9"/>
  <c r="C9"/>
  <c r="B9"/>
  <c r="L12" i="5"/>
  <c r="K12"/>
  <c r="J12"/>
  <c r="I12"/>
  <c r="H12"/>
  <c r="G12"/>
  <c r="F12"/>
  <c r="E12"/>
  <c r="D12"/>
  <c r="C12"/>
  <c r="B12"/>
  <c r="L9"/>
  <c r="K9"/>
  <c r="J9"/>
  <c r="I9"/>
  <c r="H9"/>
  <c r="G9"/>
  <c r="F9"/>
  <c r="E9"/>
  <c r="D9"/>
  <c r="C9"/>
  <c r="B9"/>
  <c r="L9" i="2"/>
  <c r="K9"/>
  <c r="J9"/>
  <c r="I9"/>
  <c r="H9"/>
  <c r="G9"/>
  <c r="F9"/>
  <c r="E9"/>
  <c r="D9"/>
  <c r="C9"/>
  <c r="B9"/>
  <c r="N9" i="1"/>
  <c r="M9"/>
  <c r="L9"/>
  <c r="K9"/>
  <c r="J9"/>
  <c r="I9"/>
  <c r="H9"/>
  <c r="G9"/>
  <c r="F9"/>
  <c r="E9"/>
  <c r="D9"/>
  <c r="C9"/>
  <c r="B9"/>
  <c r="C9" i="3"/>
  <c r="D9"/>
  <c r="E9"/>
  <c r="F9"/>
  <c r="G9"/>
  <c r="H9"/>
  <c r="I9"/>
  <c r="J9"/>
  <c r="K9"/>
  <c r="L9"/>
  <c r="M9"/>
  <c r="N9"/>
  <c r="B9"/>
  <c r="L12" i="2"/>
  <c r="K12"/>
  <c r="J12"/>
  <c r="I12"/>
  <c r="H12"/>
  <c r="G12"/>
  <c r="F12"/>
  <c r="E12"/>
  <c r="D12"/>
  <c r="C12"/>
  <c r="N12" i="3"/>
  <c r="M12"/>
  <c r="L12"/>
  <c r="J12"/>
  <c r="I12"/>
  <c r="H12"/>
  <c r="G12"/>
  <c r="F12"/>
  <c r="E12"/>
  <c r="D12"/>
  <c r="C12"/>
  <c r="B12"/>
  <c r="B12" i="2"/>
  <c r="N12" i="1"/>
  <c r="M12"/>
  <c r="L12"/>
  <c r="K12"/>
  <c r="J12"/>
  <c r="I12"/>
  <c r="H12"/>
  <c r="G12"/>
  <c r="F12"/>
  <c r="E12"/>
  <c r="D12"/>
  <c r="B12"/>
  <c r="C12"/>
</calcChain>
</file>

<file path=xl/sharedStrings.xml><?xml version="1.0" encoding="utf-8"?>
<sst xmlns="http://schemas.openxmlformats.org/spreadsheetml/2006/main" count="396" uniqueCount="231">
  <si>
    <t>FIELD </t>
  </si>
  <si>
    <t>1 </t>
  </si>
  <si>
    <t>2 </t>
  </si>
  <si>
    <t>3 </t>
  </si>
  <si>
    <t>4 </t>
  </si>
  <si>
    <t>5 </t>
  </si>
  <si>
    <t>6 </t>
  </si>
  <si>
    <t>7 </t>
  </si>
  <si>
    <t>8 </t>
  </si>
  <si>
    <t>9 </t>
  </si>
  <si>
    <t>10 </t>
  </si>
  <si>
    <t>11 </t>
  </si>
  <si>
    <t>12 </t>
  </si>
  <si>
    <t>13 </t>
  </si>
  <si>
    <t>Field Inclusion Requirement </t>
  </si>
  <si>
    <t>M </t>
  </si>
  <si>
    <t>R </t>
  </si>
  <si>
    <t>O </t>
  </si>
  <si>
    <t>Contents </t>
  </si>
  <si>
    <t>Length </t>
  </si>
  <si>
    <t>Position </t>
  </si>
  <si>
    <t>DATA ELEMENT NAME</t>
  </si>
  <si>
    <t>Record Type Code</t>
  </si>
  <si>
    <t>Priority Code</t>
  </si>
  <si>
    <t>Immediate Destination</t>
  </si>
  <si>
    <t>Immediate Origin</t>
  </si>
  <si>
    <t>File Creation Date</t>
  </si>
  <si>
    <t>File Creation Time</t>
  </si>
  <si>
    <t>File ID Modifier</t>
  </si>
  <si>
    <t>Record Size</t>
  </si>
  <si>
    <t>Blocking Factor</t>
  </si>
  <si>
    <t>Format Code</t>
  </si>
  <si>
    <t>Immediate Destination Name</t>
  </si>
  <si>
    <t>Immediate Origin Name</t>
  </si>
  <si>
    <t>Reference Code</t>
  </si>
  <si>
    <t>‘1’</t>
  </si>
  <si>
    <t>Numeric</t>
  </si>
  <si>
    <t>bTTTTAAAAC</t>
  </si>
  <si>
    <t>YYMMDD</t>
  </si>
  <si>
    <t>HHMM</t>
  </si>
  <si>
    <t>A-Z 0-9</t>
  </si>
  <si>
    <t>‘94’</t>
  </si>
  <si>
    <t>‘10’</t>
  </si>
  <si>
    <t>Alphameric</t>
  </si>
  <si>
    <t>14-23</t>
  </si>
  <si>
    <t>24-29</t>
  </si>
  <si>
    <t>30-33</t>
  </si>
  <si>
    <t>34-34</t>
  </si>
  <si>
    <t>35-37</t>
  </si>
  <si>
    <t>38-39</t>
  </si>
  <si>
    <t>40-40</t>
  </si>
  <si>
    <t>41-63</t>
  </si>
  <si>
    <t>64-86</t>
  </si>
  <si>
    <t>87-94</t>
  </si>
  <si>
    <t>01-01</t>
  </si>
  <si>
    <t>02-03</t>
  </si>
  <si>
    <t>04-13</t>
  </si>
  <si>
    <t>A</t>
  </si>
  <si>
    <t>Sample Values</t>
  </si>
  <si>
    <t>01</t>
  </si>
  <si>
    <t>094</t>
  </si>
  <si>
    <t>Split Values</t>
  </si>
  <si>
    <t>Actual File Header</t>
  </si>
  <si>
    <t>Field</t>
  </si>
  <si>
    <t>Data Element Name</t>
  </si>
  <si>
    <t>Service Class Code</t>
  </si>
  <si>
    <t>Company Name</t>
  </si>
  <si>
    <t>Company ID</t>
  </si>
  <si>
    <t>SEC</t>
  </si>
  <si>
    <t>Entry Description</t>
  </si>
  <si>
    <t>Co Descriptive Date</t>
  </si>
  <si>
    <t>Effective Entry Date</t>
  </si>
  <si>
    <t>Settlement Date</t>
  </si>
  <si>
    <t>Originator Status Code</t>
  </si>
  <si>
    <t>ODFI ID</t>
  </si>
  <si>
    <t>Batch Number</t>
  </si>
  <si>
    <t>Field Inclusion Requirement</t>
  </si>
  <si>
    <t>M</t>
  </si>
  <si>
    <t>O</t>
  </si>
  <si>
    <t>R</t>
  </si>
  <si>
    <t>Inserted by Operator</t>
  </si>
  <si>
    <t>Content</t>
  </si>
  <si>
    <t>Number</t>
  </si>
  <si>
    <t>Alpha</t>
  </si>
  <si>
    <t>TTTTAAAA</t>
  </si>
  <si>
    <t>Length</t>
  </si>
  <si>
    <t>Position</t>
  </si>
  <si>
    <t>21-40</t>
  </si>
  <si>
    <t>41-50</t>
  </si>
  <si>
    <t>51-53</t>
  </si>
  <si>
    <t>54-63</t>
  </si>
  <si>
    <t>64-69</t>
  </si>
  <si>
    <t>70-75</t>
  </si>
  <si>
    <t>76-78</t>
  </si>
  <si>
    <t>79-79</t>
  </si>
  <si>
    <t>80-87</t>
  </si>
  <si>
    <t>88-94</t>
  </si>
  <si>
    <t>02-04</t>
  </si>
  <si>
    <t>05-20</t>
  </si>
  <si>
    <t>200</t>
  </si>
  <si>
    <t>220</t>
  </si>
  <si>
    <t>225</t>
  </si>
  <si>
    <t>280</t>
  </si>
  <si>
    <t>ACH Entries Mixed Debits and Credits</t>
  </si>
  <si>
    <t>ACH Credits Only</t>
  </si>
  <si>
    <t>ACH Debits Only</t>
  </si>
  <si>
    <t>ACH Automated Accounting Advices</t>
  </si>
  <si>
    <t>Service Class Code Description</t>
  </si>
  <si>
    <t>Company Discretionary Data</t>
  </si>
  <si>
    <t>Standard Entry Class Codes</t>
  </si>
  <si>
    <t>Transaction Code</t>
  </si>
  <si>
    <t>Check Digit</t>
  </si>
  <si>
    <t>DFI Account Number</t>
  </si>
  <si>
    <t>Amount</t>
  </si>
  <si>
    <t>Discretionary Data</t>
  </si>
  <si>
    <t>Trace Number</t>
  </si>
  <si>
    <t>numeric</t>
  </si>
  <si>
    <t>Receiving DFI Identification</t>
  </si>
  <si>
    <t>13-29</t>
  </si>
  <si>
    <t>alphanumeric</t>
  </si>
  <si>
    <t>30-39</t>
  </si>
  <si>
    <t>$$$$$$$$cc</t>
  </si>
  <si>
    <t>Identification Number</t>
  </si>
  <si>
    <t>40-54</t>
  </si>
  <si>
    <t>Receiving Individual/Company Name</t>
  </si>
  <si>
    <t>55-76</t>
  </si>
  <si>
    <t>77-78</t>
  </si>
  <si>
    <t>Addenda Record Indicator</t>
  </si>
  <si>
    <t>80-94</t>
  </si>
  <si>
    <t>04-11</t>
  </si>
  <si>
    <t>12-12</t>
  </si>
  <si>
    <t>5</t>
  </si>
  <si>
    <t>0123456789</t>
  </si>
  <si>
    <t>PPD</t>
  </si>
  <si>
    <t>230101</t>
  </si>
  <si>
    <t>1</t>
  </si>
  <si>
    <t>01234567</t>
  </si>
  <si>
    <t>0000001</t>
  </si>
  <si>
    <t>Gen Length</t>
  </si>
  <si>
    <t>COMPANY DISCRET DATA</t>
  </si>
  <si>
    <t>BAKE COMPANY TESTING IN</t>
  </si>
  <si>
    <t xml:space="preserve">  INTERN</t>
  </si>
  <si>
    <t>22</t>
  </si>
  <si>
    <t>00000105570105570</t>
  </si>
  <si>
    <t>0000055000</t>
  </si>
  <si>
    <t>ITS OPTIONAL FL</t>
  </si>
  <si>
    <t>FAKE COMPANY NAME LLC.</t>
  </si>
  <si>
    <t>OO</t>
  </si>
  <si>
    <t>012345678912345</t>
  </si>
  <si>
    <t>6</t>
  </si>
  <si>
    <t>622012345671000001055701055700000055000ITS OPTIONAL FLFAKE COMPANY NAME LLC.OO1012345678912345</t>
  </si>
  <si>
    <t xml:space="preserve">SILICON VALLEY BANK    </t>
  </si>
  <si>
    <t>101 12345678901234567892301012030A094101SILICON VALLEY BANK    BAKE COMPANY TESTING IN  INTERN</t>
  </si>
  <si>
    <t xml:space="preserve"> 123456789</t>
  </si>
  <si>
    <t xml:space="preserve">BAKE COMPANY    </t>
  </si>
  <si>
    <t xml:space="preserve">PAYROLL   </t>
  </si>
  <si>
    <t>230103</t>
  </si>
  <si>
    <t xml:space="preserve">   </t>
  </si>
  <si>
    <t>5200BAKE COMPANY    COMPANY DISCRET DATA0123456789PPDPAYROLL   230101230103   1012345670000001</t>
  </si>
  <si>
    <t>8</t>
  </si>
  <si>
    <t>Entry/Addenda Count</t>
  </si>
  <si>
    <t>Entry Hash</t>
  </si>
  <si>
    <t>Total Debit Entry Dollar Amount</t>
  </si>
  <si>
    <t>21-32</t>
  </si>
  <si>
    <t>Total Credit Entry Dollar Amount</t>
  </si>
  <si>
    <t>33-44</t>
  </si>
  <si>
    <t>Company Identification</t>
  </si>
  <si>
    <t>45-54</t>
  </si>
  <si>
    <t>Message Authentication Code</t>
  </si>
  <si>
    <t>55-73</t>
  </si>
  <si>
    <t>Reserved</t>
  </si>
  <si>
    <t>74-79</t>
  </si>
  <si>
    <t>N/A</t>
  </si>
  <si>
    <t>blanks</t>
  </si>
  <si>
    <t>Originating DFI Identification</t>
  </si>
  <si>
    <t>05-10</t>
  </si>
  <si>
    <t>11-20</t>
  </si>
  <si>
    <t>000000</t>
  </si>
  <si>
    <t>0000000001</t>
  </si>
  <si>
    <t>000000055000</t>
  </si>
  <si>
    <t xml:space="preserve">                   </t>
  </si>
  <si>
    <t xml:space="preserve">      </t>
  </si>
  <si>
    <t>820000000000000000010000000550000000000550000123456789                         012345670000001</t>
  </si>
  <si>
    <t>Batch Count</t>
  </si>
  <si>
    <t>Block Count</t>
  </si>
  <si>
    <t>14-21</t>
  </si>
  <si>
    <t>22-31</t>
  </si>
  <si>
    <t>Total Debit Entry Dollar Amount in File</t>
  </si>
  <si>
    <t>32-43</t>
  </si>
  <si>
    <t>$$$$$$$$$$cc</t>
  </si>
  <si>
    <t>Total Credit Entry Dollar Amount in File</t>
  </si>
  <si>
    <t>44-55</t>
  </si>
  <si>
    <t>56-94</t>
  </si>
  <si>
    <t>blank</t>
  </si>
  <si>
    <t>02-07</t>
  </si>
  <si>
    <t>08-13</t>
  </si>
  <si>
    <t>9</t>
  </si>
  <si>
    <t>000001</t>
  </si>
  <si>
    <t>00000001</t>
  </si>
  <si>
    <t xml:space="preserve">                                       </t>
  </si>
  <si>
    <t xml:space="preserve">9000001000001000000010000000001000000055000000000055000                                       </t>
  </si>
  <si>
    <t>Sample File</t>
  </si>
  <si>
    <t>Sample Data</t>
  </si>
  <si>
    <t>File Header Record</t>
  </si>
  <si>
    <t>Batch Header Record</t>
  </si>
  <si>
    <t>Entry Detail Record</t>
  </si>
  <si>
    <t>Batch Trailer Record</t>
  </si>
  <si>
    <t>File Trailer Record</t>
  </si>
  <si>
    <t>Code</t>
  </si>
  <si>
    <t>Description</t>
  </si>
  <si>
    <t>Automated return or NOC for a checking credit (codes 22, 23, and 24)</t>
  </si>
  <si>
    <t>Automated deposit (checking credit)</t>
  </si>
  <si>
    <t>Prenotification for a checking credit</t>
  </si>
  <si>
    <t>Zero dollar entries with remittance data (for CCD and CTX entries only)</t>
  </si>
  <si>
    <t>Automated return or NOC for a checking debit</t>
  </si>
  <si>
    <t>Checking withdrawal (debit)</t>
  </si>
  <si>
    <t>Prenotification for a checking debit</t>
  </si>
  <si>
    <t>Automated return or NOC for a savings credit</t>
  </si>
  <si>
    <t>Savings credit</t>
  </si>
  <si>
    <t>Prenotification for a savings credit</t>
  </si>
  <si>
    <t>Automated return or NOC for a savings debit</t>
  </si>
  <si>
    <t>Savings debit</t>
  </si>
  <si>
    <t>Prenotification for a savings debit</t>
  </si>
  <si>
    <t>Automated return or NOC</t>
  </si>
  <si>
    <t>GL credit</t>
  </si>
  <si>
    <t>Prenotification of a GL credit</t>
  </si>
  <si>
    <t>Financial institution general ledger (GL) credits</t>
  </si>
  <si>
    <t>Savings debits</t>
  </si>
  <si>
    <t>Savings Credits</t>
  </si>
  <si>
    <t>Checking Debits</t>
  </si>
  <si>
    <t>Checking Credits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</si>
</sst>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Font="1" applyBorder="1" applyAlignment="1"/>
    <xf numFmtId="49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49" fontId="0" fillId="0" borderId="1" xfId="0" applyNumberFormat="1" applyFill="1" applyBorder="1"/>
    <xf numFmtId="0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49" fontId="2" fillId="0" borderId="1" xfId="0" applyNumberFormat="1" applyFont="1" applyFill="1" applyBorder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49" fontId="0" fillId="0" borderId="1" xfId="0" applyNumberFormat="1" applyFont="1" applyBorder="1" applyAlignment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0" fillId="0" borderId="3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"/>
  <sheetViews>
    <sheetView zoomScale="140" zoomScaleNormal="140" workbookViewId="0">
      <selection activeCell="B4" sqref="B4"/>
    </sheetView>
  </sheetViews>
  <sheetFormatPr defaultColWidth="11" defaultRowHeight="15.75"/>
  <cols>
    <col min="1" max="1" width="18.5" style="13" bestFit="1" customWidth="1"/>
    <col min="2" max="2" width="119.875" style="13" customWidth="1"/>
    <col min="3" max="7" width="10.875" style="13"/>
  </cols>
  <sheetData>
    <row r="1" spans="1:15">
      <c r="A1" s="28" t="s">
        <v>201</v>
      </c>
      <c r="B1" s="28" t="s">
        <v>202</v>
      </c>
      <c r="H1" s="13"/>
      <c r="I1" s="13"/>
      <c r="J1" s="13"/>
      <c r="K1" s="13"/>
      <c r="L1" s="13"/>
      <c r="M1" s="13"/>
      <c r="N1" s="13"/>
      <c r="O1" s="13"/>
    </row>
    <row r="2" spans="1:15">
      <c r="A2" s="14" t="s">
        <v>203</v>
      </c>
      <c r="B2" s="11" t="s">
        <v>152</v>
      </c>
      <c r="H2" s="13"/>
      <c r="I2" s="13"/>
      <c r="J2" s="13"/>
      <c r="K2" s="13"/>
      <c r="L2" s="13"/>
      <c r="M2" s="13"/>
      <c r="N2" s="13"/>
      <c r="O2" s="13"/>
    </row>
    <row r="3" spans="1:15">
      <c r="A3" s="14" t="s">
        <v>204</v>
      </c>
      <c r="B3" s="11" t="s">
        <v>158</v>
      </c>
      <c r="H3" s="13"/>
      <c r="I3" s="13"/>
      <c r="J3" s="13"/>
      <c r="K3" s="13"/>
      <c r="L3" s="13"/>
      <c r="M3" s="13"/>
      <c r="N3" s="13"/>
      <c r="O3" s="13"/>
    </row>
    <row r="4" spans="1:15">
      <c r="A4" s="14" t="s">
        <v>205</v>
      </c>
      <c r="B4" s="11" t="s">
        <v>150</v>
      </c>
      <c r="H4" s="13"/>
      <c r="I4" s="13"/>
      <c r="J4" s="13"/>
      <c r="K4" s="13"/>
      <c r="L4" s="13"/>
      <c r="M4" s="13"/>
      <c r="N4" s="13"/>
      <c r="O4" s="13"/>
    </row>
    <row r="5" spans="1:15">
      <c r="A5" s="14" t="s">
        <v>206</v>
      </c>
      <c r="B5" s="11" t="s">
        <v>182</v>
      </c>
      <c r="H5" s="13"/>
      <c r="I5" s="13"/>
      <c r="J5" s="13"/>
      <c r="K5" s="13"/>
      <c r="L5" s="13"/>
      <c r="M5" s="13"/>
      <c r="N5" s="13"/>
      <c r="O5" s="13"/>
    </row>
    <row r="6" spans="1:15">
      <c r="A6" s="14" t="s">
        <v>207</v>
      </c>
      <c r="B6" s="29" t="s">
        <v>200</v>
      </c>
      <c r="H6" s="13"/>
      <c r="I6" s="13"/>
      <c r="J6" s="13"/>
      <c r="K6" s="13"/>
      <c r="L6" s="13"/>
      <c r="M6" s="13"/>
      <c r="N6" s="13"/>
      <c r="O6" s="13"/>
    </row>
    <row r="7" spans="1:15">
      <c r="H7" s="13"/>
      <c r="I7" s="13"/>
      <c r="J7" s="13"/>
      <c r="K7" s="13"/>
      <c r="L7" s="13"/>
      <c r="M7" s="13"/>
      <c r="N7" s="13"/>
      <c r="O7" s="13"/>
    </row>
    <row r="8" spans="1:15">
      <c r="H8" s="13"/>
      <c r="I8" s="13"/>
      <c r="J8" s="13"/>
      <c r="K8" s="13"/>
      <c r="L8" s="13"/>
      <c r="M8" s="13"/>
      <c r="N8" s="13"/>
      <c r="O8" s="13"/>
    </row>
    <row r="9" spans="1:15">
      <c r="H9" s="13"/>
      <c r="I9" s="13"/>
      <c r="J9" s="13"/>
      <c r="K9" s="13"/>
      <c r="L9" s="13"/>
      <c r="M9" s="13"/>
      <c r="N9" s="13"/>
      <c r="O9" s="13"/>
    </row>
    <row r="10" spans="1:15">
      <c r="H10" s="13"/>
      <c r="I10" s="13"/>
      <c r="J10" s="13"/>
      <c r="K10" s="13"/>
      <c r="L10" s="13"/>
      <c r="M10" s="13"/>
      <c r="N10" s="13"/>
      <c r="O10" s="13"/>
    </row>
    <row r="11" spans="1:15">
      <c r="H11" s="13"/>
      <c r="I11" s="13"/>
      <c r="J11" s="13"/>
      <c r="K11" s="13"/>
      <c r="L11" s="13"/>
      <c r="M11" s="13"/>
      <c r="N11" s="13"/>
      <c r="O11" s="13"/>
    </row>
    <row r="12" spans="1:15">
      <c r="H12" s="13"/>
      <c r="I12" s="13"/>
      <c r="J12" s="13"/>
      <c r="K12" s="13"/>
      <c r="L12" s="13"/>
      <c r="M12" s="13"/>
      <c r="N12" s="13"/>
      <c r="O12" s="13"/>
    </row>
    <row r="13" spans="1:15">
      <c r="H13" s="13"/>
      <c r="I13" s="13"/>
      <c r="J13" s="13"/>
      <c r="K13" s="13"/>
      <c r="L13" s="13"/>
      <c r="M13" s="13"/>
      <c r="N13" s="13"/>
    </row>
    <row r="14" spans="1:15">
      <c r="H14" s="13"/>
      <c r="I14" s="13"/>
      <c r="J14" s="13"/>
      <c r="K14" s="13"/>
      <c r="L14" s="13"/>
      <c r="M14" s="13"/>
      <c r="N14" s="13"/>
    </row>
    <row r="15" spans="1:15">
      <c r="H15" s="13"/>
      <c r="I15" s="13"/>
      <c r="J15" s="13"/>
      <c r="K15" s="13"/>
      <c r="L15" s="13"/>
      <c r="M15" s="13"/>
      <c r="N15" s="13"/>
    </row>
    <row r="16" spans="1:15">
      <c r="H16" s="13"/>
      <c r="I16" s="13"/>
      <c r="J16" s="13"/>
      <c r="K16" s="13"/>
      <c r="L16" s="13"/>
      <c r="M16" s="13"/>
      <c r="N16" s="13"/>
    </row>
    <row r="17" spans="8:14">
      <c r="H17" s="13"/>
      <c r="I17" s="13"/>
      <c r="J17" s="13"/>
      <c r="K17" s="13"/>
      <c r="L17" s="13"/>
      <c r="M17" s="13"/>
      <c r="N17" s="13"/>
    </row>
    <row r="18" spans="8:14">
      <c r="H18" s="13"/>
      <c r="I18" s="13"/>
      <c r="J18" s="13"/>
      <c r="K18" s="13"/>
      <c r="L18" s="13"/>
      <c r="M18" s="13"/>
      <c r="N18" s="13"/>
    </row>
    <row r="19" spans="8:14">
      <c r="H19" s="13"/>
      <c r="I19" s="13"/>
      <c r="J19" s="13"/>
      <c r="K19" s="13"/>
      <c r="L19" s="13"/>
      <c r="M19" s="13"/>
      <c r="N19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2"/>
  <sheetViews>
    <sheetView zoomScale="110" zoomScaleNormal="110" workbookViewId="0">
      <selection activeCell="B26" sqref="B26"/>
    </sheetView>
  </sheetViews>
  <sheetFormatPr defaultColWidth="11" defaultRowHeight="15.75"/>
  <cols>
    <col min="1" max="1" width="24.625" style="9" bestFit="1" customWidth="1"/>
    <col min="2" max="2" width="15.625" style="2" bestFit="1" customWidth="1"/>
    <col min="3" max="3" width="11.625" style="2" bestFit="1" customWidth="1"/>
    <col min="4" max="4" width="20.125" style="2" bestFit="1" customWidth="1"/>
    <col min="5" max="5" width="15.625" style="2" bestFit="1" customWidth="1"/>
    <col min="6" max="6" width="15.875" style="2" bestFit="1" customWidth="1"/>
    <col min="7" max="7" width="16.375" style="2" bestFit="1" customWidth="1"/>
    <col min="8" max="8" width="13.875" style="2" bestFit="1" customWidth="1"/>
    <col min="9" max="9" width="10.625" style="2" bestFit="1" customWidth="1"/>
    <col min="10" max="10" width="13.625" style="2" bestFit="1" customWidth="1"/>
    <col min="11" max="11" width="11.625" style="2" bestFit="1" customWidth="1"/>
    <col min="12" max="12" width="25.875" style="2" bestFit="1" customWidth="1"/>
    <col min="13" max="13" width="24.875" style="2" bestFit="1" customWidth="1"/>
    <col min="14" max="14" width="14" style="2" bestFit="1" customWidth="1"/>
  </cols>
  <sheetData>
    <row r="1" spans="1:14" s="2" customForma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s="1" customFormat="1">
      <c r="A2" s="3" t="s">
        <v>21</v>
      </c>
      <c r="B2" s="4" t="s">
        <v>22</v>
      </c>
      <c r="C2" s="4" t="s">
        <v>23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 t="s">
        <v>30</v>
      </c>
      <c r="K2" s="4" t="s">
        <v>31</v>
      </c>
      <c r="L2" s="4" t="s">
        <v>32</v>
      </c>
      <c r="M2" s="4" t="s">
        <v>33</v>
      </c>
      <c r="N2" s="4" t="s">
        <v>34</v>
      </c>
    </row>
    <row r="3" spans="1:14">
      <c r="A3" s="8" t="s">
        <v>14</v>
      </c>
      <c r="B3" s="5" t="s">
        <v>15</v>
      </c>
      <c r="C3" s="5" t="s">
        <v>16</v>
      </c>
      <c r="D3" s="5" t="s">
        <v>15</v>
      </c>
      <c r="E3" s="5" t="s">
        <v>15</v>
      </c>
      <c r="F3" s="5" t="s">
        <v>15</v>
      </c>
      <c r="G3" s="5" t="s">
        <v>17</v>
      </c>
      <c r="H3" s="5" t="s">
        <v>15</v>
      </c>
      <c r="I3" s="5" t="s">
        <v>15</v>
      </c>
      <c r="J3" s="5" t="s">
        <v>15</v>
      </c>
      <c r="K3" s="5" t="s">
        <v>15</v>
      </c>
      <c r="L3" s="5" t="s">
        <v>17</v>
      </c>
      <c r="M3" s="5" t="s">
        <v>17</v>
      </c>
      <c r="N3" s="5" t="s">
        <v>17</v>
      </c>
    </row>
    <row r="4" spans="1:14">
      <c r="A4" s="8" t="s">
        <v>18</v>
      </c>
      <c r="B4" s="5" t="s">
        <v>35</v>
      </c>
      <c r="C4" s="5" t="s">
        <v>36</v>
      </c>
      <c r="D4" s="5" t="s">
        <v>37</v>
      </c>
      <c r="E4" s="5" t="s">
        <v>37</v>
      </c>
      <c r="F4" s="5" t="s">
        <v>38</v>
      </c>
      <c r="G4" s="5" t="s">
        <v>39</v>
      </c>
      <c r="H4" s="5" t="s">
        <v>40</v>
      </c>
      <c r="I4" s="5" t="s">
        <v>41</v>
      </c>
      <c r="J4" s="5" t="s">
        <v>42</v>
      </c>
      <c r="K4" s="5" t="s">
        <v>35</v>
      </c>
      <c r="L4" s="5" t="s">
        <v>43</v>
      </c>
      <c r="M4" s="5" t="s">
        <v>43</v>
      </c>
      <c r="N4" s="5" t="s">
        <v>43</v>
      </c>
    </row>
    <row r="5" spans="1:14">
      <c r="A5" s="8" t="s">
        <v>19</v>
      </c>
      <c r="B5" s="5">
        <v>1</v>
      </c>
      <c r="C5" s="5">
        <v>2</v>
      </c>
      <c r="D5" s="5">
        <v>10</v>
      </c>
      <c r="E5" s="5">
        <v>10</v>
      </c>
      <c r="F5" s="5">
        <v>6</v>
      </c>
      <c r="G5" s="5">
        <v>4</v>
      </c>
      <c r="H5" s="5">
        <v>1</v>
      </c>
      <c r="I5" s="5">
        <v>3</v>
      </c>
      <c r="J5" s="5">
        <v>2</v>
      </c>
      <c r="K5" s="5">
        <v>1</v>
      </c>
      <c r="L5" s="5">
        <v>23</v>
      </c>
      <c r="M5" s="5">
        <v>23</v>
      </c>
      <c r="N5" s="5">
        <v>8</v>
      </c>
    </row>
    <row r="6" spans="1:14">
      <c r="A6" s="8" t="s">
        <v>20</v>
      </c>
      <c r="B6" s="12" t="s">
        <v>54</v>
      </c>
      <c r="C6" s="12" t="s">
        <v>55</v>
      </c>
      <c r="D6" s="12" t="s">
        <v>56</v>
      </c>
      <c r="E6" s="12" t="s">
        <v>44</v>
      </c>
      <c r="F6" s="12" t="s">
        <v>45</v>
      </c>
      <c r="G6" s="12" t="s">
        <v>46</v>
      </c>
      <c r="H6" s="12" t="s">
        <v>47</v>
      </c>
      <c r="I6" s="12" t="s">
        <v>48</v>
      </c>
      <c r="J6" s="12" t="s">
        <v>49</v>
      </c>
      <c r="K6" s="12" t="s">
        <v>50</v>
      </c>
      <c r="L6" s="12" t="s">
        <v>51</v>
      </c>
      <c r="M6" s="12" t="s">
        <v>52</v>
      </c>
      <c r="N6" s="12" t="s">
        <v>53</v>
      </c>
    </row>
    <row r="8" spans="1:14">
      <c r="A8" s="3" t="s">
        <v>58</v>
      </c>
      <c r="B8" s="12">
        <v>1</v>
      </c>
      <c r="C8" s="12" t="s">
        <v>59</v>
      </c>
      <c r="D8" s="12" t="s">
        <v>153</v>
      </c>
      <c r="E8" s="12" t="s">
        <v>132</v>
      </c>
      <c r="F8" s="12" t="s">
        <v>134</v>
      </c>
      <c r="G8" s="12">
        <v>2030</v>
      </c>
      <c r="H8" s="12" t="s">
        <v>57</v>
      </c>
      <c r="I8" s="12" t="s">
        <v>60</v>
      </c>
      <c r="J8" s="12">
        <v>10</v>
      </c>
      <c r="K8" s="12">
        <v>1</v>
      </c>
      <c r="L8" s="12" t="s">
        <v>151</v>
      </c>
      <c r="M8" s="12" t="s">
        <v>140</v>
      </c>
      <c r="N8" s="12" t="s">
        <v>141</v>
      </c>
    </row>
    <row r="9" spans="1:14">
      <c r="A9" s="19" t="s">
        <v>138</v>
      </c>
      <c r="B9" s="20">
        <f t="shared" ref="B9:N9" si="0">LEN(B8)</f>
        <v>1</v>
      </c>
      <c r="C9" s="20">
        <f t="shared" si="0"/>
        <v>2</v>
      </c>
      <c r="D9" s="20">
        <f t="shared" si="0"/>
        <v>10</v>
      </c>
      <c r="E9" s="20">
        <f t="shared" si="0"/>
        <v>10</v>
      </c>
      <c r="F9" s="20">
        <f t="shared" si="0"/>
        <v>6</v>
      </c>
      <c r="G9" s="20">
        <f t="shared" si="0"/>
        <v>4</v>
      </c>
      <c r="H9" s="20">
        <f t="shared" si="0"/>
        <v>1</v>
      </c>
      <c r="I9" s="20">
        <f t="shared" si="0"/>
        <v>3</v>
      </c>
      <c r="J9" s="20">
        <f t="shared" si="0"/>
        <v>2</v>
      </c>
      <c r="K9" s="20">
        <f t="shared" si="0"/>
        <v>1</v>
      </c>
      <c r="L9" s="20">
        <f t="shared" si="0"/>
        <v>23</v>
      </c>
      <c r="M9" s="20">
        <f t="shared" si="0"/>
        <v>23</v>
      </c>
      <c r="N9" s="20">
        <f t="shared" si="0"/>
        <v>8</v>
      </c>
    </row>
    <row r="11" spans="1:14">
      <c r="A11" s="7" t="s">
        <v>62</v>
      </c>
      <c r="B11" s="30" t="str">
        <f>'Sample Data'!B2</f>
        <v>101 12345678901234567892301012030A094101SILICON VALLEY BANK    BAKE COMPANY TESTING IN  INTERN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</row>
    <row r="12" spans="1:14">
      <c r="A12" s="21" t="s">
        <v>61</v>
      </c>
      <c r="B12" s="22" t="str">
        <f>MID($B$11,1,1)</f>
        <v>1</v>
      </c>
      <c r="C12" s="22" t="str">
        <f>MID($B$11,2,2)</f>
        <v>01</v>
      </c>
      <c r="D12" s="22" t="str">
        <f>MID($B$11,4,10)</f>
        <v xml:space="preserve"> 123456789</v>
      </c>
      <c r="E12" s="22" t="str">
        <f>MID($B$11,14,10)</f>
        <v>0123456789</v>
      </c>
      <c r="F12" s="22" t="str">
        <f>MID($B$11,24,6)</f>
        <v>230101</v>
      </c>
      <c r="G12" s="22" t="str">
        <f>MID($B$11,30,4)</f>
        <v>2030</v>
      </c>
      <c r="H12" s="22" t="str">
        <f>MID($B$11,34,1)</f>
        <v>A</v>
      </c>
      <c r="I12" s="22" t="str">
        <f>MID($B$11,35,3)</f>
        <v>094</v>
      </c>
      <c r="J12" s="22" t="str">
        <f>MID($B$11,38,2)</f>
        <v>10</v>
      </c>
      <c r="K12" s="22" t="str">
        <f>MID($B$11,40,1)</f>
        <v>1</v>
      </c>
      <c r="L12" s="22" t="str">
        <f>MID($B$11,41,23)</f>
        <v xml:space="preserve">SILICON VALLEY BANK    </v>
      </c>
      <c r="M12" s="22" t="str">
        <f>MID($B$11,64,23)</f>
        <v>BAKE COMPANY TESTING IN</v>
      </c>
      <c r="N12" s="22" t="str">
        <f>MID($B$11,87,8)</f>
        <v xml:space="preserve">  INTERN</v>
      </c>
    </row>
  </sheetData>
  <mergeCells count="1">
    <mergeCell ref="B11:N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2"/>
  <sheetViews>
    <sheetView tabSelected="1" zoomScaleNormal="100" workbookViewId="0">
      <selection activeCell="J25" sqref="J25"/>
    </sheetView>
  </sheetViews>
  <sheetFormatPr defaultColWidth="11" defaultRowHeight="15.75"/>
  <cols>
    <col min="1" max="1" width="24.375" bestFit="1" customWidth="1"/>
    <col min="2" max="2" width="23.5" style="2" bestFit="1" customWidth="1"/>
    <col min="3" max="3" width="16.375" style="2" bestFit="1" customWidth="1"/>
    <col min="4" max="4" width="24.375" style="2" bestFit="1" customWidth="1"/>
    <col min="5" max="5" width="28.375" style="2" bestFit="1" customWidth="1"/>
    <col min="6" max="6" width="11.125" style="2" bestFit="1" customWidth="1"/>
    <col min="7" max="7" width="5.875" style="2" bestFit="1" customWidth="1"/>
    <col min="8" max="8" width="15" style="2" bestFit="1" customWidth="1"/>
    <col min="9" max="9" width="17.125" style="2" bestFit="1" customWidth="1"/>
    <col min="10" max="10" width="17.5" style="2" bestFit="1" customWidth="1"/>
    <col min="11" max="11" width="18.125" style="2" bestFit="1" customWidth="1"/>
    <col min="12" max="12" width="19.875" style="2" bestFit="1" customWidth="1"/>
    <col min="13" max="13" width="9.875" style="2" bestFit="1" customWidth="1"/>
    <col min="14" max="14" width="13" style="2" bestFit="1" customWidth="1"/>
    <col min="15" max="15" width="24.375" bestFit="1" customWidth="1"/>
  </cols>
  <sheetData>
    <row r="1" spans="1:14">
      <c r="A1" s="14" t="s">
        <v>63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</row>
    <row r="2" spans="1:14">
      <c r="A2" s="14" t="s">
        <v>64</v>
      </c>
      <c r="B2" s="12" t="s">
        <v>22</v>
      </c>
      <c r="C2" s="12" t="s">
        <v>65</v>
      </c>
      <c r="D2" s="12" t="s">
        <v>66</v>
      </c>
      <c r="E2" s="12" t="s">
        <v>108</v>
      </c>
      <c r="F2" s="12" t="s">
        <v>67</v>
      </c>
      <c r="G2" s="12" t="s">
        <v>68</v>
      </c>
      <c r="H2" s="12" t="s">
        <v>69</v>
      </c>
      <c r="I2" s="12" t="s">
        <v>70</v>
      </c>
      <c r="J2" s="12" t="s">
        <v>71</v>
      </c>
      <c r="K2" s="12" t="s">
        <v>72</v>
      </c>
      <c r="L2" s="12" t="s">
        <v>73</v>
      </c>
      <c r="M2" s="12" t="s">
        <v>74</v>
      </c>
      <c r="N2" s="12" t="s">
        <v>75</v>
      </c>
    </row>
    <row r="3" spans="1:14">
      <c r="A3" s="14" t="s">
        <v>76</v>
      </c>
      <c r="B3" s="12" t="s">
        <v>77</v>
      </c>
      <c r="C3" s="12" t="s">
        <v>77</v>
      </c>
      <c r="D3" s="12" t="s">
        <v>77</v>
      </c>
      <c r="E3" s="12" t="s">
        <v>78</v>
      </c>
      <c r="F3" s="12" t="s">
        <v>77</v>
      </c>
      <c r="G3" s="12" t="s">
        <v>77</v>
      </c>
      <c r="H3" s="12" t="s">
        <v>77</v>
      </c>
      <c r="I3" s="12" t="s">
        <v>78</v>
      </c>
      <c r="J3" s="12" t="s">
        <v>79</v>
      </c>
      <c r="K3" s="12" t="s">
        <v>80</v>
      </c>
      <c r="L3" s="12" t="s">
        <v>77</v>
      </c>
      <c r="M3" s="12" t="s">
        <v>77</v>
      </c>
      <c r="N3" s="12" t="s">
        <v>77</v>
      </c>
    </row>
    <row r="4" spans="1:14">
      <c r="A4" s="14" t="s">
        <v>81</v>
      </c>
      <c r="B4" s="12">
        <v>5</v>
      </c>
      <c r="C4" s="12" t="s">
        <v>82</v>
      </c>
      <c r="D4" s="12" t="s">
        <v>83</v>
      </c>
      <c r="E4" s="12" t="s">
        <v>83</v>
      </c>
      <c r="F4" s="12" t="s">
        <v>83</v>
      </c>
      <c r="G4" s="12" t="s">
        <v>83</v>
      </c>
      <c r="H4" s="12" t="s">
        <v>83</v>
      </c>
      <c r="I4" s="12" t="s">
        <v>83</v>
      </c>
      <c r="J4" s="12" t="s">
        <v>38</v>
      </c>
      <c r="K4" s="12" t="s">
        <v>82</v>
      </c>
      <c r="L4" s="12" t="s">
        <v>83</v>
      </c>
      <c r="M4" s="12" t="s">
        <v>84</v>
      </c>
      <c r="N4" s="12" t="s">
        <v>82</v>
      </c>
    </row>
    <row r="5" spans="1:14">
      <c r="A5" s="14" t="s">
        <v>85</v>
      </c>
      <c r="B5" s="12">
        <v>1</v>
      </c>
      <c r="C5" s="12">
        <v>3</v>
      </c>
      <c r="D5" s="12">
        <v>16</v>
      </c>
      <c r="E5" s="12">
        <v>20</v>
      </c>
      <c r="F5" s="12">
        <v>10</v>
      </c>
      <c r="G5" s="12">
        <v>3</v>
      </c>
      <c r="H5" s="12">
        <v>10</v>
      </c>
      <c r="I5" s="12">
        <v>6</v>
      </c>
      <c r="J5" s="12">
        <v>6</v>
      </c>
      <c r="K5" s="12">
        <v>3</v>
      </c>
      <c r="L5" s="12">
        <v>1</v>
      </c>
      <c r="M5" s="12">
        <v>8</v>
      </c>
      <c r="N5" s="12">
        <v>7</v>
      </c>
    </row>
    <row r="6" spans="1:14">
      <c r="A6" s="14" t="s">
        <v>86</v>
      </c>
      <c r="B6" s="12" t="s">
        <v>54</v>
      </c>
      <c r="C6" s="12" t="s">
        <v>97</v>
      </c>
      <c r="D6" s="12" t="s">
        <v>98</v>
      </c>
      <c r="E6" s="12" t="s">
        <v>87</v>
      </c>
      <c r="F6" s="12" t="s">
        <v>88</v>
      </c>
      <c r="G6" s="12" t="s">
        <v>89</v>
      </c>
      <c r="H6" s="12" t="s">
        <v>90</v>
      </c>
      <c r="I6" s="12" t="s">
        <v>91</v>
      </c>
      <c r="J6" s="12" t="s">
        <v>92</v>
      </c>
      <c r="K6" s="12" t="s">
        <v>93</v>
      </c>
      <c r="L6" s="12" t="s">
        <v>94</v>
      </c>
      <c r="M6" s="12" t="s">
        <v>95</v>
      </c>
      <c r="N6" s="12" t="s">
        <v>96</v>
      </c>
    </row>
    <row r="7" spans="1:14">
      <c r="A7" s="14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>
      <c r="A8" s="3" t="s">
        <v>58</v>
      </c>
      <c r="B8" s="12" t="s">
        <v>131</v>
      </c>
      <c r="C8" s="12" t="s">
        <v>99</v>
      </c>
      <c r="D8" s="12" t="s">
        <v>154</v>
      </c>
      <c r="E8" s="12" t="s">
        <v>139</v>
      </c>
      <c r="F8" s="12" t="s">
        <v>132</v>
      </c>
      <c r="G8" s="12" t="s">
        <v>133</v>
      </c>
      <c r="H8" s="12" t="s">
        <v>155</v>
      </c>
      <c r="I8" s="12" t="s">
        <v>134</v>
      </c>
      <c r="J8" s="12" t="s">
        <v>156</v>
      </c>
      <c r="K8" s="12" t="s">
        <v>157</v>
      </c>
      <c r="L8" s="12" t="s">
        <v>135</v>
      </c>
      <c r="M8" s="12" t="s">
        <v>136</v>
      </c>
      <c r="N8" s="12" t="s">
        <v>137</v>
      </c>
    </row>
    <row r="9" spans="1:14">
      <c r="A9" s="19" t="s">
        <v>138</v>
      </c>
      <c r="B9" s="20">
        <f>LEN(B8)</f>
        <v>1</v>
      </c>
      <c r="C9" s="20">
        <f t="shared" ref="C9:N9" si="0">LEN(C8)</f>
        <v>3</v>
      </c>
      <c r="D9" s="20">
        <f t="shared" si="0"/>
        <v>16</v>
      </c>
      <c r="E9" s="20">
        <f t="shared" si="0"/>
        <v>20</v>
      </c>
      <c r="F9" s="20">
        <f t="shared" si="0"/>
        <v>10</v>
      </c>
      <c r="G9" s="20">
        <f t="shared" si="0"/>
        <v>3</v>
      </c>
      <c r="H9" s="20">
        <f t="shared" si="0"/>
        <v>10</v>
      </c>
      <c r="I9" s="20">
        <f t="shared" si="0"/>
        <v>6</v>
      </c>
      <c r="J9" s="20">
        <f t="shared" si="0"/>
        <v>6</v>
      </c>
      <c r="K9" s="20">
        <f t="shared" si="0"/>
        <v>3</v>
      </c>
      <c r="L9" s="20">
        <f t="shared" si="0"/>
        <v>1</v>
      </c>
      <c r="M9" s="20">
        <f t="shared" si="0"/>
        <v>8</v>
      </c>
      <c r="N9" s="20">
        <f t="shared" si="0"/>
        <v>7</v>
      </c>
    </row>
    <row r="10" spans="1:14">
      <c r="A10" s="9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>
      <c r="A11" s="7" t="s">
        <v>62</v>
      </c>
      <c r="B11" s="31" t="str">
        <f>'Sample Data'!B3</f>
        <v>5200BAKE COMPANY    COMPANY DISCRET DATA0123456789PPDPAYROLL   230101230103   1012345670000001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 spans="1:14">
      <c r="A12" s="23" t="s">
        <v>61</v>
      </c>
      <c r="B12" s="22" t="str">
        <f>MID($B$11,1,1)</f>
        <v>5</v>
      </c>
      <c r="C12" s="22" t="str">
        <f>MID($B$11,2,3)</f>
        <v>200</v>
      </c>
      <c r="D12" s="22" t="str">
        <f>MID($B$11,5,16)</f>
        <v xml:space="preserve">BAKE COMPANY    </v>
      </c>
      <c r="E12" s="22" t="str">
        <f>MID($B$11,21,20)</f>
        <v>COMPANY DISCRET DATA</v>
      </c>
      <c r="F12" s="22" t="str">
        <f>MID($B$11,41,10)</f>
        <v>0123456789</v>
      </c>
      <c r="G12" s="22" t="str">
        <f>MID($B$11,51,3)</f>
        <v>PPD</v>
      </c>
      <c r="H12" s="22" t="str">
        <f>MID($B$11,54,10)</f>
        <v xml:space="preserve">PAYROLL   </v>
      </c>
      <c r="I12" s="22" t="str">
        <f>MID($B$11,64,6)</f>
        <v>230101</v>
      </c>
      <c r="J12" s="22" t="str">
        <f>MID($B$11,70,6)</f>
        <v>230103</v>
      </c>
      <c r="K12" s="22" t="str">
        <f>MID($B$11,76,3)</f>
        <v xml:space="preserve">   </v>
      </c>
      <c r="L12" s="22" t="str">
        <f>MID($B$11,79,1)</f>
        <v>1</v>
      </c>
      <c r="M12" s="22" t="str">
        <f>MID($B$11,80,8)</f>
        <v>01234567</v>
      </c>
      <c r="N12" s="22" t="str">
        <f>MID($B$11,88,7)</f>
        <v>0000001</v>
      </c>
    </row>
    <row r="13" spans="1:14">
      <c r="A13" s="13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>
      <c r="A14" s="16" t="s">
        <v>65</v>
      </c>
      <c r="B14" s="32" t="s">
        <v>107</v>
      </c>
      <c r="C14" s="33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>
      <c r="A15" s="17">
        <v>200</v>
      </c>
      <c r="B15" s="34" t="s">
        <v>103</v>
      </c>
      <c r="C15" s="3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>
      <c r="A16" s="10" t="s">
        <v>100</v>
      </c>
      <c r="B16" s="34" t="s">
        <v>104</v>
      </c>
      <c r="C16" s="3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>
      <c r="A17" s="10" t="s">
        <v>101</v>
      </c>
      <c r="B17" s="34" t="s">
        <v>105</v>
      </c>
      <c r="C17" s="3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>
      <c r="A18" s="10" t="s">
        <v>102</v>
      </c>
      <c r="B18" s="34" t="s">
        <v>106</v>
      </c>
      <c r="C18" s="3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>
      <c r="A19" s="13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>
      <c r="A20" s="13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>
      <c r="A21" s="14" t="s">
        <v>68</v>
      </c>
      <c r="B21" s="10" t="s">
        <v>109</v>
      </c>
      <c r="C21" s="12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>
      <c r="A22" s="13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</sheetData>
  <mergeCells count="6">
    <mergeCell ref="B18:C18"/>
    <mergeCell ref="B11:N11"/>
    <mergeCell ref="B14:C14"/>
    <mergeCell ref="B15:C15"/>
    <mergeCell ref="B16:C16"/>
    <mergeCell ref="B17:C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9"/>
  <sheetViews>
    <sheetView zoomScaleNormal="100" workbookViewId="0">
      <selection activeCell="I12" sqref="I12"/>
    </sheetView>
  </sheetViews>
  <sheetFormatPr defaultColWidth="11" defaultRowHeight="15.75"/>
  <cols>
    <col min="1" max="1" width="24.375" bestFit="1" customWidth="1"/>
    <col min="2" max="2" width="15.625" style="2" bestFit="1" customWidth="1"/>
    <col min="3" max="3" width="15.125" style="2" bestFit="1" customWidth="1"/>
    <col min="4" max="4" width="23.875" style="2" bestFit="1" customWidth="1"/>
    <col min="5" max="5" width="10.125" style="2" bestFit="1" customWidth="1"/>
    <col min="6" max="6" width="18.375" style="2" bestFit="1" customWidth="1"/>
    <col min="7" max="7" width="11.125" style="2" bestFit="1" customWidth="1"/>
    <col min="8" max="8" width="19.375" style="2" bestFit="1" customWidth="1"/>
    <col min="9" max="9" width="31.875" style="2" bestFit="1" customWidth="1"/>
    <col min="10" max="10" width="16.375" style="2" bestFit="1" customWidth="1"/>
    <col min="11" max="11" width="22.5" style="2" bestFit="1" customWidth="1"/>
    <col min="12" max="12" width="16.375" style="2" bestFit="1" customWidth="1"/>
    <col min="13" max="13" width="24.375" bestFit="1" customWidth="1"/>
  </cols>
  <sheetData>
    <row r="1" spans="1:12">
      <c r="A1" s="14" t="s">
        <v>63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</row>
    <row r="2" spans="1:12">
      <c r="A2" s="14" t="s">
        <v>64</v>
      </c>
      <c r="B2" s="6" t="s">
        <v>22</v>
      </c>
      <c r="C2" s="6" t="s">
        <v>110</v>
      </c>
      <c r="D2" s="6" t="s">
        <v>117</v>
      </c>
      <c r="E2" s="6" t="s">
        <v>111</v>
      </c>
      <c r="F2" s="6" t="s">
        <v>112</v>
      </c>
      <c r="G2" s="6" t="s">
        <v>113</v>
      </c>
      <c r="H2" s="6" t="s">
        <v>122</v>
      </c>
      <c r="I2" s="6" t="s">
        <v>124</v>
      </c>
      <c r="J2" s="6" t="s">
        <v>114</v>
      </c>
      <c r="K2" s="6" t="s">
        <v>127</v>
      </c>
      <c r="L2" s="6" t="s">
        <v>115</v>
      </c>
    </row>
    <row r="3" spans="1:12">
      <c r="A3" s="14" t="s">
        <v>76</v>
      </c>
      <c r="B3" s="6" t="s">
        <v>77</v>
      </c>
      <c r="C3" s="6" t="s">
        <v>77</v>
      </c>
      <c r="D3" s="6" t="s">
        <v>77</v>
      </c>
      <c r="E3" s="6" t="s">
        <v>77</v>
      </c>
      <c r="F3" s="6" t="s">
        <v>77</v>
      </c>
      <c r="G3" s="6" t="s">
        <v>77</v>
      </c>
      <c r="H3" s="6" t="s">
        <v>78</v>
      </c>
      <c r="I3" s="6" t="s">
        <v>77</v>
      </c>
      <c r="J3" s="6" t="s">
        <v>78</v>
      </c>
      <c r="K3" s="6" t="s">
        <v>77</v>
      </c>
      <c r="L3" s="6" t="s">
        <v>77</v>
      </c>
    </row>
    <row r="4" spans="1:12">
      <c r="A4" s="14" t="s">
        <v>81</v>
      </c>
      <c r="B4" s="6">
        <v>6</v>
      </c>
      <c r="C4" s="6" t="s">
        <v>116</v>
      </c>
      <c r="D4" s="6" t="s">
        <v>84</v>
      </c>
      <c r="E4" s="6" t="s">
        <v>116</v>
      </c>
      <c r="F4" s="6" t="s">
        <v>119</v>
      </c>
      <c r="G4" s="6" t="s">
        <v>121</v>
      </c>
      <c r="H4" s="6" t="s">
        <v>119</v>
      </c>
      <c r="I4" s="6" t="s">
        <v>119</v>
      </c>
      <c r="J4" s="6" t="s">
        <v>119</v>
      </c>
      <c r="K4" s="6" t="s">
        <v>116</v>
      </c>
      <c r="L4" s="6" t="s">
        <v>116</v>
      </c>
    </row>
    <row r="5" spans="1:12">
      <c r="A5" s="14" t="s">
        <v>85</v>
      </c>
      <c r="B5" s="6">
        <v>1</v>
      </c>
      <c r="C5" s="6">
        <v>2</v>
      </c>
      <c r="D5" s="6">
        <v>8</v>
      </c>
      <c r="E5" s="6">
        <v>1</v>
      </c>
      <c r="F5" s="6">
        <v>17</v>
      </c>
      <c r="G5" s="6">
        <v>10</v>
      </c>
      <c r="H5" s="6">
        <v>15</v>
      </c>
      <c r="I5" s="6">
        <v>22</v>
      </c>
      <c r="J5" s="6">
        <v>2</v>
      </c>
      <c r="K5" s="6">
        <v>1</v>
      </c>
      <c r="L5" s="6">
        <v>15</v>
      </c>
    </row>
    <row r="6" spans="1:12">
      <c r="A6" s="14" t="s">
        <v>86</v>
      </c>
      <c r="B6" s="18" t="s">
        <v>54</v>
      </c>
      <c r="C6" s="18" t="s">
        <v>55</v>
      </c>
      <c r="D6" s="18" t="s">
        <v>129</v>
      </c>
      <c r="E6" s="18" t="s">
        <v>130</v>
      </c>
      <c r="F6" s="18" t="s">
        <v>118</v>
      </c>
      <c r="G6" s="18" t="s">
        <v>120</v>
      </c>
      <c r="H6" s="18" t="s">
        <v>123</v>
      </c>
      <c r="I6" s="18" t="s">
        <v>125</v>
      </c>
      <c r="J6" s="18" t="s">
        <v>126</v>
      </c>
      <c r="K6" s="18" t="s">
        <v>94</v>
      </c>
      <c r="L6" s="18" t="s">
        <v>128</v>
      </c>
    </row>
    <row r="7" spans="1:12">
      <c r="A7" s="1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3" t="s">
        <v>58</v>
      </c>
      <c r="B8" s="12" t="s">
        <v>149</v>
      </c>
      <c r="C8" s="12" t="s">
        <v>142</v>
      </c>
      <c r="D8" s="12" t="s">
        <v>136</v>
      </c>
      <c r="E8" s="12" t="s">
        <v>135</v>
      </c>
      <c r="F8" s="12" t="s">
        <v>143</v>
      </c>
      <c r="G8" s="12" t="s">
        <v>144</v>
      </c>
      <c r="H8" s="12" t="s">
        <v>145</v>
      </c>
      <c r="I8" s="12" t="s">
        <v>146</v>
      </c>
      <c r="J8" s="12" t="s">
        <v>147</v>
      </c>
      <c r="K8" s="12" t="s">
        <v>135</v>
      </c>
      <c r="L8" s="12" t="s">
        <v>148</v>
      </c>
    </row>
    <row r="9" spans="1:12">
      <c r="A9" s="25" t="s">
        <v>138</v>
      </c>
      <c r="B9" s="20">
        <f>LEN(B8)</f>
        <v>1</v>
      </c>
      <c r="C9" s="20">
        <f t="shared" ref="C9:L9" si="0">LEN(C8)</f>
        <v>2</v>
      </c>
      <c r="D9" s="20">
        <f t="shared" si="0"/>
        <v>8</v>
      </c>
      <c r="E9" s="20">
        <f t="shared" si="0"/>
        <v>1</v>
      </c>
      <c r="F9" s="20">
        <f t="shared" si="0"/>
        <v>17</v>
      </c>
      <c r="G9" s="20">
        <f t="shared" si="0"/>
        <v>10</v>
      </c>
      <c r="H9" s="20">
        <f t="shared" si="0"/>
        <v>15</v>
      </c>
      <c r="I9" s="20">
        <f t="shared" si="0"/>
        <v>22</v>
      </c>
      <c r="J9" s="20">
        <f t="shared" si="0"/>
        <v>2</v>
      </c>
      <c r="K9" s="20">
        <f t="shared" si="0"/>
        <v>1</v>
      </c>
      <c r="L9" s="20">
        <f t="shared" si="0"/>
        <v>15</v>
      </c>
    </row>
    <row r="10" spans="1:12">
      <c r="A10" s="9"/>
      <c r="B10"/>
      <c r="C10"/>
      <c r="D10"/>
      <c r="E10"/>
      <c r="F10"/>
      <c r="G10"/>
      <c r="H10"/>
      <c r="I10"/>
      <c r="J10"/>
      <c r="K10"/>
      <c r="L10"/>
    </row>
    <row r="11" spans="1:12">
      <c r="A11" s="7" t="s">
        <v>62</v>
      </c>
      <c r="B11" s="31" t="s">
        <v>150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1:12">
      <c r="A12" s="24" t="s">
        <v>61</v>
      </c>
      <c r="B12" s="22" t="str">
        <f>MID($B$11,1,1)</f>
        <v>6</v>
      </c>
      <c r="C12" s="22" t="str">
        <f>MID($B$11,2,2)</f>
        <v>22</v>
      </c>
      <c r="D12" s="22" t="str">
        <f>MID($B$11,4,8)</f>
        <v>01234567</v>
      </c>
      <c r="E12" s="22" t="str">
        <f>MID($B$11,12,1)</f>
        <v>1</v>
      </c>
      <c r="F12" s="22" t="str">
        <f>MID($B$11,13,17)</f>
        <v>00000105570105570</v>
      </c>
      <c r="G12" s="22" t="str">
        <f>MID($B$11,30,10)</f>
        <v>0000055000</v>
      </c>
      <c r="H12" s="22" t="str">
        <f>MID($B$11,40,15)</f>
        <v>ITS OPTIONAL FL</v>
      </c>
      <c r="I12" s="22" t="str">
        <f>MID($B$11,55,22)</f>
        <v>FAKE COMPANY NAME LLC.</v>
      </c>
      <c r="J12" s="22" t="str">
        <f>MID($B$11,77,2)</f>
        <v>OO</v>
      </c>
      <c r="K12" s="22" t="str">
        <f>MID($B$11,79,1)</f>
        <v>1</v>
      </c>
      <c r="L12" s="22" t="str">
        <f>MID($B$11,80,15)</f>
        <v>012345678912345</v>
      </c>
    </row>
    <row r="13" spans="1:12">
      <c r="A13" s="13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2">
      <c r="A14" s="2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>
      <c r="A15" s="2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>
      <c r="A16" s="4" t="s">
        <v>208</v>
      </c>
      <c r="B16" s="30" t="s">
        <v>209</v>
      </c>
      <c r="C16" s="30"/>
      <c r="D16" s="30"/>
      <c r="E16" s="30"/>
      <c r="F16" s="30"/>
      <c r="G16" s="15"/>
      <c r="H16" s="15"/>
      <c r="I16" s="15"/>
      <c r="J16" s="15"/>
      <c r="K16" s="15"/>
      <c r="L16" s="15"/>
    </row>
    <row r="17" spans="1:12">
      <c r="A17" s="38" t="s">
        <v>230</v>
      </c>
      <c r="B17" s="38"/>
      <c r="C17" s="38"/>
      <c r="D17" s="38"/>
      <c r="E17" s="38"/>
      <c r="F17" s="38"/>
      <c r="G17" s="15"/>
      <c r="H17" s="15"/>
      <c r="I17" s="15"/>
      <c r="J17" s="15"/>
      <c r="K17" s="15"/>
      <c r="L17" s="15"/>
    </row>
    <row r="18" spans="1:12">
      <c r="A18" s="5">
        <v>21</v>
      </c>
      <c r="B18" s="31" t="s">
        <v>210</v>
      </c>
      <c r="C18" s="31"/>
      <c r="D18" s="31"/>
      <c r="E18" s="31"/>
      <c r="F18" s="31"/>
      <c r="G18" s="15"/>
      <c r="H18" s="15"/>
      <c r="I18" s="15"/>
      <c r="J18" s="15"/>
      <c r="K18" s="15"/>
      <c r="L18" s="15"/>
    </row>
    <row r="19" spans="1:12">
      <c r="A19" s="5">
        <v>22</v>
      </c>
      <c r="B19" s="31" t="s">
        <v>211</v>
      </c>
      <c r="C19" s="31"/>
      <c r="D19" s="31"/>
      <c r="E19" s="31"/>
      <c r="F19" s="31"/>
      <c r="G19" s="15"/>
      <c r="H19" s="15"/>
      <c r="I19" s="15"/>
      <c r="J19" s="15"/>
      <c r="K19" s="15"/>
      <c r="L19" s="15"/>
    </row>
    <row r="20" spans="1:12">
      <c r="A20" s="5">
        <v>23</v>
      </c>
      <c r="B20" s="31" t="s">
        <v>212</v>
      </c>
      <c r="C20" s="31"/>
      <c r="D20" s="31"/>
      <c r="E20" s="31"/>
      <c r="F20" s="31"/>
      <c r="G20" s="15"/>
      <c r="H20" s="15"/>
      <c r="I20" s="15"/>
      <c r="J20" s="15"/>
      <c r="K20" s="15"/>
      <c r="L20" s="15"/>
    </row>
    <row r="21" spans="1:12">
      <c r="A21" s="5">
        <v>24</v>
      </c>
      <c r="B21" s="31" t="s">
        <v>213</v>
      </c>
      <c r="C21" s="31"/>
      <c r="D21" s="31"/>
      <c r="E21" s="31"/>
      <c r="F21" s="31"/>
      <c r="G21" s="15"/>
      <c r="H21" s="15"/>
      <c r="I21" s="15"/>
      <c r="J21" s="15"/>
      <c r="K21" s="15"/>
      <c r="L21" s="15"/>
    </row>
    <row r="22" spans="1:12">
      <c r="A22" s="38" t="s">
        <v>229</v>
      </c>
      <c r="B22" s="38"/>
      <c r="C22" s="38"/>
      <c r="D22" s="38"/>
      <c r="E22" s="38"/>
      <c r="F22" s="38"/>
      <c r="G22" s="15"/>
      <c r="H22" s="15"/>
      <c r="I22" s="15"/>
      <c r="J22" s="15"/>
      <c r="K22" s="15"/>
      <c r="L22" s="15"/>
    </row>
    <row r="23" spans="1:12">
      <c r="A23" s="5">
        <v>26</v>
      </c>
      <c r="B23" s="31" t="s">
        <v>214</v>
      </c>
      <c r="C23" s="31"/>
      <c r="D23" s="31"/>
      <c r="E23" s="31"/>
      <c r="F23" s="31"/>
      <c r="G23" s="15"/>
      <c r="H23" s="15"/>
      <c r="I23" s="15"/>
      <c r="J23" s="15"/>
      <c r="K23" s="15"/>
      <c r="L23" s="15"/>
    </row>
    <row r="24" spans="1:12">
      <c r="A24" s="5">
        <v>27</v>
      </c>
      <c r="B24" s="31" t="s">
        <v>215</v>
      </c>
      <c r="C24" s="31"/>
      <c r="D24" s="31"/>
      <c r="E24" s="31"/>
      <c r="F24" s="31"/>
    </row>
    <row r="25" spans="1:12">
      <c r="A25" s="5">
        <v>28</v>
      </c>
      <c r="B25" s="31" t="s">
        <v>216</v>
      </c>
      <c r="C25" s="31"/>
      <c r="D25" s="31"/>
      <c r="E25" s="31"/>
      <c r="F25" s="31"/>
    </row>
    <row r="26" spans="1:12">
      <c r="A26" s="5">
        <v>29</v>
      </c>
      <c r="B26" s="31" t="s">
        <v>213</v>
      </c>
      <c r="C26" s="31"/>
      <c r="D26" s="31"/>
      <c r="E26" s="31"/>
      <c r="F26" s="31"/>
    </row>
    <row r="27" spans="1:12">
      <c r="A27" s="37" t="s">
        <v>228</v>
      </c>
      <c r="B27" s="37"/>
      <c r="C27" s="37"/>
      <c r="D27" s="37"/>
      <c r="E27" s="37"/>
      <c r="F27" s="37"/>
    </row>
    <row r="28" spans="1:12">
      <c r="A28" s="2">
        <v>31</v>
      </c>
      <c r="B28" s="31" t="s">
        <v>217</v>
      </c>
      <c r="C28" s="31"/>
      <c r="D28" s="31"/>
      <c r="E28" s="31"/>
      <c r="F28" s="31"/>
    </row>
    <row r="29" spans="1:12">
      <c r="A29" s="2">
        <v>32</v>
      </c>
      <c r="B29" s="31" t="s">
        <v>218</v>
      </c>
      <c r="C29" s="31"/>
      <c r="D29" s="31"/>
      <c r="E29" s="31"/>
      <c r="F29" s="31"/>
    </row>
    <row r="30" spans="1:12">
      <c r="A30" s="2">
        <v>33</v>
      </c>
      <c r="B30" s="31" t="s">
        <v>219</v>
      </c>
      <c r="C30" s="31"/>
      <c r="D30" s="31"/>
      <c r="E30" s="31"/>
      <c r="F30" s="31"/>
    </row>
    <row r="31" spans="1:12">
      <c r="A31" s="2">
        <v>34</v>
      </c>
      <c r="B31" s="31" t="s">
        <v>213</v>
      </c>
      <c r="C31" s="31"/>
      <c r="D31" s="31"/>
      <c r="E31" s="31"/>
      <c r="F31" s="31"/>
    </row>
    <row r="32" spans="1:12">
      <c r="A32" s="37" t="s">
        <v>227</v>
      </c>
      <c r="B32" s="37"/>
      <c r="C32" s="37"/>
      <c r="D32" s="37"/>
      <c r="E32" s="37"/>
      <c r="F32" s="37"/>
    </row>
    <row r="33" spans="1:6">
      <c r="A33" s="2">
        <v>36</v>
      </c>
      <c r="B33" s="31" t="s">
        <v>220</v>
      </c>
      <c r="C33" s="31"/>
      <c r="D33" s="31"/>
      <c r="E33" s="31"/>
      <c r="F33" s="31"/>
    </row>
    <row r="34" spans="1:6">
      <c r="A34" s="2">
        <v>37</v>
      </c>
      <c r="B34" s="31" t="s">
        <v>221</v>
      </c>
      <c r="C34" s="31"/>
      <c r="D34" s="31"/>
      <c r="E34" s="31"/>
      <c r="F34" s="31"/>
    </row>
    <row r="35" spans="1:6">
      <c r="A35" s="2">
        <v>38</v>
      </c>
      <c r="B35" s="31" t="s">
        <v>222</v>
      </c>
      <c r="C35" s="31"/>
      <c r="D35" s="31"/>
      <c r="E35" s="31"/>
      <c r="F35" s="31"/>
    </row>
    <row r="36" spans="1:6">
      <c r="A36" s="2">
        <v>39</v>
      </c>
      <c r="B36" s="31" t="s">
        <v>213</v>
      </c>
      <c r="C36" s="31"/>
      <c r="D36" s="31"/>
      <c r="E36" s="31"/>
      <c r="F36" s="31"/>
    </row>
    <row r="37" spans="1:6">
      <c r="A37" s="37" t="s">
        <v>226</v>
      </c>
      <c r="B37" s="37"/>
      <c r="C37" s="37"/>
      <c r="D37" s="37"/>
      <c r="E37" s="37"/>
      <c r="F37" s="37"/>
    </row>
    <row r="38" spans="1:6">
      <c r="A38" s="2">
        <v>41</v>
      </c>
      <c r="B38" s="31" t="s">
        <v>223</v>
      </c>
      <c r="C38" s="31"/>
      <c r="D38" s="31"/>
      <c r="E38" s="31"/>
      <c r="F38" s="31"/>
    </row>
    <row r="39" spans="1:6">
      <c r="A39" s="2">
        <v>42</v>
      </c>
      <c r="B39" s="31" t="s">
        <v>224</v>
      </c>
      <c r="C39" s="31"/>
      <c r="D39" s="31"/>
      <c r="E39" s="31"/>
      <c r="F39" s="31"/>
    </row>
    <row r="40" spans="1:6">
      <c r="A40" s="2">
        <v>43</v>
      </c>
      <c r="B40" s="31" t="s">
        <v>225</v>
      </c>
      <c r="C40" s="31"/>
      <c r="D40" s="31"/>
      <c r="E40" s="31"/>
      <c r="F40" s="31"/>
    </row>
    <row r="41" spans="1:6">
      <c r="A41" s="2">
        <v>44</v>
      </c>
      <c r="B41" s="31" t="s">
        <v>213</v>
      </c>
      <c r="C41" s="31"/>
      <c r="D41" s="31"/>
      <c r="E41" s="31"/>
      <c r="F41" s="31"/>
    </row>
    <row r="42" spans="1:6">
      <c r="A42" s="2"/>
    </row>
    <row r="43" spans="1:6">
      <c r="A43" s="2"/>
    </row>
    <row r="44" spans="1:6">
      <c r="A44" s="2"/>
    </row>
    <row r="45" spans="1:6">
      <c r="A45" s="2"/>
    </row>
    <row r="46" spans="1:6">
      <c r="A46" s="2"/>
    </row>
    <row r="47" spans="1:6">
      <c r="A47" s="2"/>
    </row>
    <row r="48" spans="1:6">
      <c r="A48" s="2"/>
    </row>
    <row r="49" spans="1:1">
      <c r="A49" s="2"/>
    </row>
  </sheetData>
  <mergeCells count="27">
    <mergeCell ref="B41:F41"/>
    <mergeCell ref="A37:F37"/>
    <mergeCell ref="A32:F32"/>
    <mergeCell ref="A22:F22"/>
    <mergeCell ref="A27:F27"/>
    <mergeCell ref="B35:F35"/>
    <mergeCell ref="B36:F36"/>
    <mergeCell ref="B38:F38"/>
    <mergeCell ref="B39:F39"/>
    <mergeCell ref="B40:F40"/>
    <mergeCell ref="B29:F29"/>
    <mergeCell ref="B30:F30"/>
    <mergeCell ref="B31:F31"/>
    <mergeCell ref="B33:F33"/>
    <mergeCell ref="B34:F34"/>
    <mergeCell ref="B23:F23"/>
    <mergeCell ref="B24:F24"/>
    <mergeCell ref="B25:F25"/>
    <mergeCell ref="B26:F26"/>
    <mergeCell ref="B28:F28"/>
    <mergeCell ref="B11:L11"/>
    <mergeCell ref="B18:F18"/>
    <mergeCell ref="B19:F19"/>
    <mergeCell ref="B20:F20"/>
    <mergeCell ref="B21:F21"/>
    <mergeCell ref="B16:F16"/>
    <mergeCell ref="A17:F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5"/>
  <sheetViews>
    <sheetView zoomScale="120" zoomScaleNormal="120" workbookViewId="0">
      <selection activeCell="B11" sqref="B11:L11"/>
    </sheetView>
  </sheetViews>
  <sheetFormatPr defaultColWidth="11" defaultRowHeight="15.75"/>
  <cols>
    <col min="1" max="1" width="24.375" bestFit="1" customWidth="1"/>
    <col min="2" max="2" width="23.5" style="2" bestFit="1" customWidth="1"/>
    <col min="3" max="3" width="16.375" style="2" bestFit="1" customWidth="1"/>
    <col min="4" max="4" width="18.875" style="2" bestFit="1" customWidth="1"/>
    <col min="5" max="5" width="22.375" style="2" bestFit="1" customWidth="1"/>
    <col min="6" max="6" width="27.625" style="2" bestFit="1" customWidth="1"/>
    <col min="7" max="7" width="28.125" style="2" bestFit="1" customWidth="1"/>
    <col min="8" max="8" width="20.125" style="2" bestFit="1" customWidth="1"/>
    <col min="9" max="9" width="25.875" style="2" bestFit="1" customWidth="1"/>
    <col min="10" max="10" width="12.375" style="2" bestFit="1" customWidth="1"/>
    <col min="11" max="11" width="25.125" style="2" bestFit="1" customWidth="1"/>
    <col min="12" max="12" width="13" style="2" bestFit="1" customWidth="1"/>
    <col min="13" max="13" width="24.375" bestFit="1" customWidth="1"/>
  </cols>
  <sheetData>
    <row r="1" spans="1:12">
      <c r="A1" s="14" t="s">
        <v>63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</row>
    <row r="2" spans="1:12">
      <c r="A2" s="14" t="s">
        <v>64</v>
      </c>
      <c r="B2" s="26" t="s">
        <v>22</v>
      </c>
      <c r="C2" s="26" t="s">
        <v>65</v>
      </c>
      <c r="D2" s="26" t="s">
        <v>160</v>
      </c>
      <c r="E2" s="26" t="s">
        <v>161</v>
      </c>
      <c r="F2" s="26" t="s">
        <v>162</v>
      </c>
      <c r="G2" s="26" t="s">
        <v>164</v>
      </c>
      <c r="H2" s="26" t="s">
        <v>166</v>
      </c>
      <c r="I2" s="26" t="s">
        <v>168</v>
      </c>
      <c r="J2" s="26" t="s">
        <v>170</v>
      </c>
      <c r="K2" s="26" t="s">
        <v>174</v>
      </c>
      <c r="L2" s="26" t="s">
        <v>75</v>
      </c>
    </row>
    <row r="3" spans="1:12">
      <c r="A3" s="14" t="s">
        <v>76</v>
      </c>
      <c r="B3" s="26" t="s">
        <v>77</v>
      </c>
      <c r="C3" s="26" t="s">
        <v>77</v>
      </c>
      <c r="D3" s="26" t="s">
        <v>77</v>
      </c>
      <c r="E3" s="26" t="s">
        <v>77</v>
      </c>
      <c r="F3" s="26" t="s">
        <v>77</v>
      </c>
      <c r="G3" s="26" t="s">
        <v>77</v>
      </c>
      <c r="H3" s="26" t="s">
        <v>77</v>
      </c>
      <c r="I3" s="26" t="s">
        <v>78</v>
      </c>
      <c r="J3" s="26" t="s">
        <v>172</v>
      </c>
      <c r="K3" s="26" t="s">
        <v>77</v>
      </c>
      <c r="L3" s="26" t="s">
        <v>77</v>
      </c>
    </row>
    <row r="4" spans="1:12">
      <c r="A4" s="14" t="s">
        <v>81</v>
      </c>
      <c r="B4" s="26">
        <v>8</v>
      </c>
      <c r="C4" s="26" t="s">
        <v>116</v>
      </c>
      <c r="D4" s="26" t="s">
        <v>116</v>
      </c>
      <c r="E4" s="26" t="s">
        <v>116</v>
      </c>
      <c r="F4" s="26" t="s">
        <v>116</v>
      </c>
      <c r="G4" s="26" t="s">
        <v>116</v>
      </c>
      <c r="H4" s="26" t="s">
        <v>119</v>
      </c>
      <c r="I4" s="26" t="s">
        <v>116</v>
      </c>
      <c r="J4" s="26" t="s">
        <v>173</v>
      </c>
      <c r="K4" s="26" t="s">
        <v>116</v>
      </c>
      <c r="L4" s="26" t="s">
        <v>116</v>
      </c>
    </row>
    <row r="5" spans="1:12">
      <c r="A5" s="14" t="s">
        <v>85</v>
      </c>
      <c r="B5" s="26">
        <v>1</v>
      </c>
      <c r="C5" s="26">
        <v>3</v>
      </c>
      <c r="D5" s="26">
        <v>6</v>
      </c>
      <c r="E5" s="26">
        <v>10</v>
      </c>
      <c r="F5" s="26">
        <v>12</v>
      </c>
      <c r="G5" s="26">
        <v>12</v>
      </c>
      <c r="H5" s="26">
        <v>10</v>
      </c>
      <c r="I5" s="26">
        <v>19</v>
      </c>
      <c r="J5" s="26">
        <v>6</v>
      </c>
      <c r="K5" s="26">
        <v>8</v>
      </c>
      <c r="L5" s="26">
        <v>7</v>
      </c>
    </row>
    <row r="6" spans="1:12">
      <c r="A6" s="14" t="s">
        <v>86</v>
      </c>
      <c r="B6" s="12" t="s">
        <v>54</v>
      </c>
      <c r="C6" s="12" t="s">
        <v>97</v>
      </c>
      <c r="D6" s="12" t="s">
        <v>175</v>
      </c>
      <c r="E6" s="12" t="s">
        <v>176</v>
      </c>
      <c r="F6" s="26" t="s">
        <v>163</v>
      </c>
      <c r="G6" s="26" t="s">
        <v>165</v>
      </c>
      <c r="H6" s="26" t="s">
        <v>167</v>
      </c>
      <c r="I6" s="26" t="s">
        <v>169</v>
      </c>
      <c r="J6" s="26" t="s">
        <v>171</v>
      </c>
      <c r="K6" s="26" t="s">
        <v>95</v>
      </c>
      <c r="L6" s="26" t="s">
        <v>96</v>
      </c>
    </row>
    <row r="7" spans="1:12">
      <c r="A7" s="14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>
      <c r="A8" s="3" t="s">
        <v>58</v>
      </c>
      <c r="B8" s="12" t="s">
        <v>159</v>
      </c>
      <c r="C8" s="12" t="s">
        <v>99</v>
      </c>
      <c r="D8" s="12" t="s">
        <v>177</v>
      </c>
      <c r="E8" s="12" t="s">
        <v>178</v>
      </c>
      <c r="F8" s="12" t="s">
        <v>179</v>
      </c>
      <c r="G8" s="12" t="s">
        <v>179</v>
      </c>
      <c r="H8" s="12" t="s">
        <v>132</v>
      </c>
      <c r="I8" s="12" t="s">
        <v>180</v>
      </c>
      <c r="J8" s="12" t="s">
        <v>181</v>
      </c>
      <c r="K8" s="12" t="s">
        <v>136</v>
      </c>
      <c r="L8" s="12" t="s">
        <v>137</v>
      </c>
    </row>
    <row r="9" spans="1:12">
      <c r="A9" s="19" t="s">
        <v>138</v>
      </c>
      <c r="B9" s="20">
        <f>LEN(B8)</f>
        <v>1</v>
      </c>
      <c r="C9" s="20">
        <f t="shared" ref="C9:L9" si="0">LEN(C8)</f>
        <v>3</v>
      </c>
      <c r="D9" s="20">
        <f t="shared" si="0"/>
        <v>6</v>
      </c>
      <c r="E9" s="20">
        <f t="shared" si="0"/>
        <v>10</v>
      </c>
      <c r="F9" s="20">
        <f t="shared" si="0"/>
        <v>12</v>
      </c>
      <c r="G9" s="20">
        <f t="shared" si="0"/>
        <v>12</v>
      </c>
      <c r="H9" s="20">
        <f t="shared" si="0"/>
        <v>10</v>
      </c>
      <c r="I9" s="20">
        <f t="shared" si="0"/>
        <v>19</v>
      </c>
      <c r="J9" s="20">
        <f t="shared" si="0"/>
        <v>6</v>
      </c>
      <c r="K9" s="20">
        <f t="shared" si="0"/>
        <v>8</v>
      </c>
      <c r="L9" s="20">
        <f t="shared" si="0"/>
        <v>7</v>
      </c>
    </row>
    <row r="10" spans="1:12">
      <c r="A10" s="9"/>
      <c r="B10"/>
      <c r="C10"/>
      <c r="D10"/>
      <c r="E10"/>
      <c r="F10"/>
      <c r="G10"/>
      <c r="H10"/>
      <c r="I10"/>
      <c r="J10"/>
      <c r="K10"/>
      <c r="L10"/>
    </row>
    <row r="11" spans="1:12">
      <c r="A11" s="7" t="s">
        <v>62</v>
      </c>
      <c r="B11" s="31" t="s">
        <v>182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1:12">
      <c r="A12" s="23" t="s">
        <v>61</v>
      </c>
      <c r="B12" s="22" t="str">
        <f>MID($B$11,1,1)</f>
        <v>8</v>
      </c>
      <c r="C12" s="22" t="str">
        <f>MID($B$11,2,3)</f>
        <v>200</v>
      </c>
      <c r="D12" s="22" t="str">
        <f>MID($B$11,5,6)</f>
        <v>000000</v>
      </c>
      <c r="E12" s="22" t="str">
        <f>MID($B$11,11,10)</f>
        <v>0000000001</v>
      </c>
      <c r="F12" s="22" t="str">
        <f>MID($B$11,21,12)</f>
        <v>000000055000</v>
      </c>
      <c r="G12" s="22" t="str">
        <f>MID($B$11,33,12)</f>
        <v>000000055000</v>
      </c>
      <c r="H12" s="22" t="str">
        <f>MID($B$11,45,10)</f>
        <v>0123456789</v>
      </c>
      <c r="I12" s="22" t="str">
        <f>MID($B$11,55,19)</f>
        <v xml:space="preserve">                   </v>
      </c>
      <c r="J12" s="22" t="str">
        <f>MID($B$11,74,6)</f>
        <v xml:space="preserve">      </v>
      </c>
      <c r="K12" s="22" t="str">
        <f>MID($B$11,80,8)</f>
        <v>01234567</v>
      </c>
      <c r="L12" s="22" t="str">
        <f>MID($B$11,88,7)</f>
        <v>0000001</v>
      </c>
    </row>
    <row r="13" spans="1:12">
      <c r="A13" s="13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>
      <c r="A23" s="15"/>
      <c r="B23" s="15"/>
      <c r="C23" s="15"/>
      <c r="D23" s="15"/>
    </row>
    <row r="24" spans="1:12">
      <c r="A24" s="15"/>
      <c r="B24" s="15"/>
      <c r="C24" s="15"/>
      <c r="D24" s="15"/>
    </row>
    <row r="25" spans="1:12">
      <c r="A25" s="15"/>
      <c r="B25" s="15"/>
      <c r="C25" s="15"/>
      <c r="D25" s="15"/>
    </row>
  </sheetData>
  <mergeCells count="1">
    <mergeCell ref="B11:L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2"/>
  <sheetViews>
    <sheetView zoomScale="120" zoomScaleNormal="120" workbookViewId="0">
      <selection activeCell="B11" sqref="B11:I11"/>
    </sheetView>
  </sheetViews>
  <sheetFormatPr defaultColWidth="11" defaultRowHeight="15.75"/>
  <cols>
    <col min="1" max="1" width="24.625" style="9" bestFit="1" customWidth="1"/>
    <col min="2" max="2" width="15.625" style="2" bestFit="1" customWidth="1"/>
    <col min="3" max="3" width="11" style="2" bestFit="1" customWidth="1"/>
    <col min="4" max="4" width="10.625" style="2" bestFit="1" customWidth="1"/>
    <col min="5" max="5" width="18.625" style="2" bestFit="1" customWidth="1"/>
    <col min="6" max="6" width="11.125" style="2" bestFit="1" customWidth="1"/>
    <col min="7" max="7" width="33.375" style="2" bestFit="1" customWidth="1"/>
    <col min="8" max="8" width="33.875" style="2" bestFit="1" customWidth="1"/>
    <col min="9" max="9" width="17.875" style="2" bestFit="1" customWidth="1"/>
  </cols>
  <sheetData>
    <row r="1" spans="1:9" s="2" customForma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>
      <c r="A2" s="7" t="s">
        <v>21</v>
      </c>
      <c r="B2" s="26" t="s">
        <v>22</v>
      </c>
      <c r="C2" s="26" t="s">
        <v>183</v>
      </c>
      <c r="D2" s="26" t="s">
        <v>184</v>
      </c>
      <c r="E2" s="26" t="s">
        <v>160</v>
      </c>
      <c r="F2" s="26" t="s">
        <v>161</v>
      </c>
      <c r="G2" s="26" t="s">
        <v>187</v>
      </c>
      <c r="H2" s="26" t="s">
        <v>190</v>
      </c>
      <c r="I2" s="26" t="s">
        <v>170</v>
      </c>
    </row>
    <row r="3" spans="1:9">
      <c r="A3" s="8" t="s">
        <v>14</v>
      </c>
      <c r="B3" s="26" t="s">
        <v>77</v>
      </c>
      <c r="C3" s="26" t="s">
        <v>77</v>
      </c>
      <c r="D3" s="26" t="s">
        <v>77</v>
      </c>
      <c r="E3" s="26" t="s">
        <v>77</v>
      </c>
      <c r="F3" s="26" t="s">
        <v>77</v>
      </c>
      <c r="G3" s="26" t="s">
        <v>77</v>
      </c>
      <c r="H3" s="26" t="s">
        <v>77</v>
      </c>
      <c r="I3" s="26" t="s">
        <v>172</v>
      </c>
    </row>
    <row r="4" spans="1:9">
      <c r="A4" s="8" t="s">
        <v>18</v>
      </c>
      <c r="B4" s="26">
        <v>9</v>
      </c>
      <c r="C4" s="26" t="s">
        <v>116</v>
      </c>
      <c r="D4" s="26" t="s">
        <v>116</v>
      </c>
      <c r="E4" s="26" t="s">
        <v>116</v>
      </c>
      <c r="F4" s="26" t="s">
        <v>116</v>
      </c>
      <c r="G4" s="26" t="s">
        <v>189</v>
      </c>
      <c r="H4" s="26" t="s">
        <v>189</v>
      </c>
      <c r="I4" s="26" t="s">
        <v>193</v>
      </c>
    </row>
    <row r="5" spans="1:9">
      <c r="A5" s="8" t="s">
        <v>19</v>
      </c>
      <c r="B5" s="26">
        <v>1</v>
      </c>
      <c r="C5" s="26">
        <v>6</v>
      </c>
      <c r="D5" s="26">
        <v>6</v>
      </c>
      <c r="E5" s="26">
        <v>8</v>
      </c>
      <c r="F5" s="26">
        <v>10</v>
      </c>
      <c r="G5" s="26">
        <v>12</v>
      </c>
      <c r="H5" s="26">
        <v>12</v>
      </c>
      <c r="I5" s="26">
        <v>39</v>
      </c>
    </row>
    <row r="6" spans="1:9">
      <c r="A6" s="8" t="s">
        <v>20</v>
      </c>
      <c r="B6" s="27" t="s">
        <v>54</v>
      </c>
      <c r="C6" s="27" t="s">
        <v>194</v>
      </c>
      <c r="D6" s="27" t="s">
        <v>195</v>
      </c>
      <c r="E6" s="27" t="s">
        <v>185</v>
      </c>
      <c r="F6" s="27" t="s">
        <v>186</v>
      </c>
      <c r="G6" s="27" t="s">
        <v>188</v>
      </c>
      <c r="H6" s="27" t="s">
        <v>191</v>
      </c>
      <c r="I6" s="27" t="s">
        <v>192</v>
      </c>
    </row>
    <row r="8" spans="1:9">
      <c r="A8" s="3" t="s">
        <v>58</v>
      </c>
      <c r="B8" s="12" t="s">
        <v>196</v>
      </c>
      <c r="C8" s="12" t="s">
        <v>197</v>
      </c>
      <c r="D8" s="12" t="s">
        <v>197</v>
      </c>
      <c r="E8" s="12" t="s">
        <v>198</v>
      </c>
      <c r="F8" s="12" t="s">
        <v>178</v>
      </c>
      <c r="G8" s="12" t="s">
        <v>179</v>
      </c>
      <c r="H8" s="12" t="s">
        <v>179</v>
      </c>
      <c r="I8" s="12" t="s">
        <v>199</v>
      </c>
    </row>
    <row r="9" spans="1:9">
      <c r="A9" s="19" t="s">
        <v>138</v>
      </c>
      <c r="B9" s="20">
        <f t="shared" ref="B9:I9" si="0">LEN(B8)</f>
        <v>1</v>
      </c>
      <c r="C9" s="20">
        <f t="shared" si="0"/>
        <v>6</v>
      </c>
      <c r="D9" s="20">
        <f t="shared" si="0"/>
        <v>6</v>
      </c>
      <c r="E9" s="20">
        <f t="shared" si="0"/>
        <v>8</v>
      </c>
      <c r="F9" s="20">
        <f t="shared" si="0"/>
        <v>10</v>
      </c>
      <c r="G9" s="20">
        <f t="shared" si="0"/>
        <v>12</v>
      </c>
      <c r="H9" s="20">
        <f t="shared" si="0"/>
        <v>12</v>
      </c>
      <c r="I9" s="20">
        <f t="shared" si="0"/>
        <v>39</v>
      </c>
    </row>
    <row r="11" spans="1:9">
      <c r="A11" s="7" t="s">
        <v>62</v>
      </c>
      <c r="B11" s="36" t="s">
        <v>200</v>
      </c>
      <c r="C11" s="36"/>
      <c r="D11" s="36"/>
      <c r="E11" s="36"/>
      <c r="F11" s="36"/>
      <c r="G11" s="36"/>
      <c r="H11" s="36"/>
      <c r="I11" s="36"/>
    </row>
    <row r="12" spans="1:9">
      <c r="A12" s="21" t="s">
        <v>61</v>
      </c>
      <c r="B12" s="22" t="str">
        <f>MID($B$11,1,1)</f>
        <v>9</v>
      </c>
      <c r="C12" s="22" t="str">
        <f>MID($B$11,2,6)</f>
        <v>000001</v>
      </c>
      <c r="D12" s="22" t="str">
        <f>MID($B$11,8,6)</f>
        <v>000001</v>
      </c>
      <c r="E12" s="22" t="str">
        <f>MID($B$11,14,8)</f>
        <v>00000001</v>
      </c>
      <c r="F12" s="22" t="str">
        <f>MID($B$11,22,10)</f>
        <v>0000000001</v>
      </c>
      <c r="G12" s="22" t="str">
        <f>MID($B$11,32,12)</f>
        <v>000000055000</v>
      </c>
      <c r="H12" s="22" t="str">
        <f>MID($B$11,44,12)</f>
        <v>000000055000</v>
      </c>
      <c r="I12" s="22" t="str">
        <f>MID($B$11,56,39)</f>
        <v xml:space="preserve">                                       </v>
      </c>
    </row>
  </sheetData>
  <mergeCells count="1">
    <mergeCell ref="B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 Data</vt:lpstr>
      <vt:lpstr>File Header Record</vt:lpstr>
      <vt:lpstr>Batch Header Record</vt:lpstr>
      <vt:lpstr>Entry Detail Record</vt:lpstr>
      <vt:lpstr>Batch Trailer Record</vt:lpstr>
      <vt:lpstr>File Trailer Record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aanandnitin@hotmail.com</dc:creator>
  <cp:lastModifiedBy>Nitin Anand</cp:lastModifiedBy>
  <dcterms:created xsi:type="dcterms:W3CDTF">2023-03-09T22:32:10Z</dcterms:created>
  <dcterms:modified xsi:type="dcterms:W3CDTF">2023-03-17T21:01:38Z</dcterms:modified>
</cp:coreProperties>
</file>