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tif" ContentType="image/tiff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11.xml" ContentType="application/vnd.openxmlformats-officedocument.drawingml.chart+xml"/>
  <Override PartName="/xl/charts/chart6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Índices y Ranking Barrio" sheetId="1" state="visible" r:id="rId2"/>
    <sheet name="correla" sheetId="2" state="hidden" r:id="rId3"/>
    <sheet name="Gráficos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<sst xmlns="http://schemas.openxmlformats.org/spreadsheetml/2006/main" count="406" uniqueCount="208">
  <si>
    <t xml:space="preserve">DISTRICT</t>
  </si>
  <si>
    <t xml:space="preserve">NEIGHBOURHOOD</t>
  </si>
  <si>
    <t xml:space="preserve">Average household income</t>
  </si>
  <si>
    <t xml:space="preserve">01. Centro</t>
  </si>
  <si>
    <t xml:space="preserve">   011. Palacio</t>
  </si>
  <si>
    <t xml:space="preserve">   012. Embajadores</t>
  </si>
  <si>
    <t xml:space="preserve">   013. Cortes</t>
  </si>
  <si>
    <t xml:space="preserve">   014. Justicia</t>
  </si>
  <si>
    <t xml:space="preserve">   015. Universidad</t>
  </si>
  <si>
    <t xml:space="preserve">   016. Sol</t>
  </si>
  <si>
    <t xml:space="preserve">02. Arganzuela</t>
  </si>
  <si>
    <t xml:space="preserve">   021. Imperial</t>
  </si>
  <si>
    <t xml:space="preserve">   022. Acacias</t>
  </si>
  <si>
    <t xml:space="preserve">   023. Chopera</t>
  </si>
  <si>
    <t xml:space="preserve">   024. Legazpi</t>
  </si>
  <si>
    <t xml:space="preserve">   025. Delicias</t>
  </si>
  <si>
    <t xml:space="preserve">   026. Palos de Moguer</t>
  </si>
  <si>
    <t xml:space="preserve">   027. Atocha</t>
  </si>
  <si>
    <t xml:space="preserve">03. Retiro</t>
  </si>
  <si>
    <t xml:space="preserve">   031. Pacífico</t>
  </si>
  <si>
    <t xml:space="preserve">   032. Adelfas</t>
  </si>
  <si>
    <t xml:space="preserve">   033. Estrella</t>
  </si>
  <si>
    <t xml:space="preserve">   034. Ibiza</t>
  </si>
  <si>
    <t xml:space="preserve">   035. Los Jerónimos</t>
  </si>
  <si>
    <t xml:space="preserve">   036. Niño Jesús</t>
  </si>
  <si>
    <t xml:space="preserve">04. Salamanca</t>
  </si>
  <si>
    <t xml:space="preserve">   041. Recoletos</t>
  </si>
  <si>
    <t xml:space="preserve">   042. Goya</t>
  </si>
  <si>
    <t xml:space="preserve">   043. Fuente del Berro</t>
  </si>
  <si>
    <t xml:space="preserve">   044. Guindalera</t>
  </si>
  <si>
    <t xml:space="preserve">   045. Lista</t>
  </si>
  <si>
    <t xml:space="preserve">   046. Castellana</t>
  </si>
  <si>
    <t xml:space="preserve">05. Chamartín</t>
  </si>
  <si>
    <t xml:space="preserve">   051. El Viso</t>
  </si>
  <si>
    <t xml:space="preserve">   052. Prosperidad</t>
  </si>
  <si>
    <t xml:space="preserve">   053. Ciudad Jardín</t>
  </si>
  <si>
    <t xml:space="preserve">   054. Hispanoamérica</t>
  </si>
  <si>
    <t xml:space="preserve">   055. Nueva España</t>
  </si>
  <si>
    <t xml:space="preserve">   056. Castilla</t>
  </si>
  <si>
    <t xml:space="preserve">06. Tetuán</t>
  </si>
  <si>
    <t xml:space="preserve">   061. Bellas Vistas</t>
  </si>
  <si>
    <t xml:space="preserve">   062. Cuatro Caminos</t>
  </si>
  <si>
    <t xml:space="preserve">   063. Castillejos</t>
  </si>
  <si>
    <t xml:space="preserve">   064. Almenara</t>
  </si>
  <si>
    <t xml:space="preserve">   065. Valdeacederas</t>
  </si>
  <si>
    <t xml:space="preserve">   066. Berruguete</t>
  </si>
  <si>
    <t xml:space="preserve">07. Chamberí</t>
  </si>
  <si>
    <t xml:space="preserve">   071. Gaztambide</t>
  </si>
  <si>
    <t xml:space="preserve">   072. Arapiles</t>
  </si>
  <si>
    <t xml:space="preserve">   073. Trafalgar</t>
  </si>
  <si>
    <t xml:space="preserve">   074. Almagro</t>
  </si>
  <si>
    <t xml:space="preserve">   075. Ríos Rosas</t>
  </si>
  <si>
    <t xml:space="preserve">   076. Vallehermoso</t>
  </si>
  <si>
    <t xml:space="preserve">08. Fuencarral-El Pardo</t>
  </si>
  <si>
    <t xml:space="preserve">   081. El Pardo</t>
  </si>
  <si>
    <t xml:space="preserve">   082. Fuentelarreina</t>
  </si>
  <si>
    <t xml:space="preserve">   083. Peñagrande</t>
  </si>
  <si>
    <t xml:space="preserve">   084. Pilar</t>
  </si>
  <si>
    <t xml:space="preserve">   085. La Paz</t>
  </si>
  <si>
    <t xml:space="preserve">   086. Valverde</t>
  </si>
  <si>
    <t xml:space="preserve">   087. Mirasierra</t>
  </si>
  <si>
    <t xml:space="preserve">   088. El Goloso</t>
  </si>
  <si>
    <t xml:space="preserve">09. Moncloa-Aravaca</t>
  </si>
  <si>
    <t xml:space="preserve">   091. Casa de Campo</t>
  </si>
  <si>
    <t xml:space="preserve">   092. Argüelles</t>
  </si>
  <si>
    <t xml:space="preserve">   093. Ciudad Universitaria</t>
  </si>
  <si>
    <t xml:space="preserve">   094. Valdezarza</t>
  </si>
  <si>
    <t xml:space="preserve">   095. Valdemarín</t>
  </si>
  <si>
    <t xml:space="preserve">   096. El Plantío</t>
  </si>
  <si>
    <t xml:space="preserve">   097. Aravaca</t>
  </si>
  <si>
    <t xml:space="preserve">10. Latina</t>
  </si>
  <si>
    <t xml:space="preserve">   101. Los Cármenes</t>
  </si>
  <si>
    <t xml:space="preserve">   102. Puerta del Ángel</t>
  </si>
  <si>
    <t xml:space="preserve">   103. Lucero</t>
  </si>
  <si>
    <t xml:space="preserve">   104. Aluche</t>
  </si>
  <si>
    <t xml:space="preserve">   105. Campamento</t>
  </si>
  <si>
    <t xml:space="preserve">   106. Cuatro Vientos</t>
  </si>
  <si>
    <t xml:space="preserve">   107. Las Águilas</t>
  </si>
  <si>
    <t xml:space="preserve">11. Carabanchel</t>
  </si>
  <si>
    <t xml:space="preserve">   111. Comillas</t>
  </si>
  <si>
    <t xml:space="preserve">   112. Opañel</t>
  </si>
  <si>
    <t xml:space="preserve">   113. San Isidro</t>
  </si>
  <si>
    <t xml:space="preserve">   114. Vista Alegre</t>
  </si>
  <si>
    <t xml:space="preserve">   115. Puerta Bonita</t>
  </si>
  <si>
    <t xml:space="preserve">   116. Buenavista</t>
  </si>
  <si>
    <t xml:space="preserve">   117. Abrantes</t>
  </si>
  <si>
    <t xml:space="preserve">12. Usera</t>
  </si>
  <si>
    <t xml:space="preserve">   121. Orcasitas</t>
  </si>
  <si>
    <t xml:space="preserve">   122. Orcasur</t>
  </si>
  <si>
    <t xml:space="preserve">   123. San Fermín</t>
  </si>
  <si>
    <t xml:space="preserve">   124. Almendrales</t>
  </si>
  <si>
    <t xml:space="preserve">   125. Moscardó</t>
  </si>
  <si>
    <t xml:space="preserve">   126. Zofío</t>
  </si>
  <si>
    <t xml:space="preserve">   127. Pradolongo</t>
  </si>
  <si>
    <t xml:space="preserve">13. Puente de Vallecas</t>
  </si>
  <si>
    <t xml:space="preserve">   131. Entrevías</t>
  </si>
  <si>
    <t xml:space="preserve">   132. San Diego</t>
  </si>
  <si>
    <t xml:space="preserve">   133. Palomeras Bajas</t>
  </si>
  <si>
    <t xml:space="preserve">   134. Palomeras Sureste</t>
  </si>
  <si>
    <t xml:space="preserve">   135. Portazgo</t>
  </si>
  <si>
    <t xml:space="preserve">   136. Numancia</t>
  </si>
  <si>
    <t xml:space="preserve">14. Moratalaz</t>
  </si>
  <si>
    <t xml:space="preserve">   141. Pavones</t>
  </si>
  <si>
    <t xml:space="preserve">   142. Horcajo</t>
  </si>
  <si>
    <t xml:space="preserve">   143. Marroquina</t>
  </si>
  <si>
    <t xml:space="preserve">   144. Media Legua</t>
  </si>
  <si>
    <t xml:space="preserve">   145. Fontarrón</t>
  </si>
  <si>
    <t xml:space="preserve">   146. Vinateros</t>
  </si>
  <si>
    <t xml:space="preserve">15. Ciudad Lineal</t>
  </si>
  <si>
    <t xml:space="preserve">   151. Ventas</t>
  </si>
  <si>
    <t xml:space="preserve">   152. Pueblo Nuevo</t>
  </si>
  <si>
    <t xml:space="preserve">   153. Quintana</t>
  </si>
  <si>
    <t xml:space="preserve">   154. Concepción</t>
  </si>
  <si>
    <t xml:space="preserve">   155. San Pascual</t>
  </si>
  <si>
    <t xml:space="preserve">   156. San Juan Bautista</t>
  </si>
  <si>
    <t xml:space="preserve">   157. Colina</t>
  </si>
  <si>
    <t xml:space="preserve">   158. Atalaya</t>
  </si>
  <si>
    <t xml:space="preserve">   159. Costillares</t>
  </si>
  <si>
    <t xml:space="preserve">16. Hortaleza</t>
  </si>
  <si>
    <t xml:space="preserve">   161. Palomas</t>
  </si>
  <si>
    <t xml:space="preserve">   162. Piovera</t>
  </si>
  <si>
    <t xml:space="preserve">   163. Canillas</t>
  </si>
  <si>
    <t xml:space="preserve">   164. Pinar del Rey</t>
  </si>
  <si>
    <t xml:space="preserve">   165. Apóstol Santiago</t>
  </si>
  <si>
    <t xml:space="preserve">   166. Valdefuentes</t>
  </si>
  <si>
    <t xml:space="preserve">17. Villaverde</t>
  </si>
  <si>
    <t xml:space="preserve">   171. Villaverde Alto</t>
  </si>
  <si>
    <t xml:space="preserve">   172. San Cristóbal</t>
  </si>
  <si>
    <t xml:space="preserve">   173. Butarque</t>
  </si>
  <si>
    <t xml:space="preserve">   174. Los Rosales</t>
  </si>
  <si>
    <t xml:space="preserve">   175. Los Ángeles</t>
  </si>
  <si>
    <t xml:space="preserve">18. Villa de Vallecas</t>
  </si>
  <si>
    <t xml:space="preserve">   181. Casco Histórico de Vallecas</t>
  </si>
  <si>
    <t xml:space="preserve">   182. Santa Eugenia</t>
  </si>
  <si>
    <t xml:space="preserve">   183. Ensanche de Vallecas</t>
  </si>
  <si>
    <t xml:space="preserve">19. Vicálvaro</t>
  </si>
  <si>
    <t xml:space="preserve">   191. Casco Histórico de Vicálvaro</t>
  </si>
  <si>
    <t xml:space="preserve">   192. Valdebernardo</t>
  </si>
  <si>
    <t xml:space="preserve">   193. Valderrivas</t>
  </si>
  <si>
    <t xml:space="preserve">   194. El Cañaveral</t>
  </si>
  <si>
    <t xml:space="preserve">20. San Blas</t>
  </si>
  <si>
    <t xml:space="preserve">   201. Simancas</t>
  </si>
  <si>
    <t xml:space="preserve">   202. Hellín</t>
  </si>
  <si>
    <t xml:space="preserve">   203. Amposta</t>
  </si>
  <si>
    <t xml:space="preserve">   204. Arcos</t>
  </si>
  <si>
    <t xml:space="preserve">   205. Rosas</t>
  </si>
  <si>
    <t xml:space="preserve">   206. Rejas</t>
  </si>
  <si>
    <t xml:space="preserve">   207. Canillejas</t>
  </si>
  <si>
    <t xml:space="preserve">   208. El Salvador</t>
  </si>
  <si>
    <t xml:space="preserve">21. Barajas</t>
  </si>
  <si>
    <t xml:space="preserve">   211. Alameda de Osuna</t>
  </si>
  <si>
    <t xml:space="preserve">   212. Aeropuerto</t>
  </si>
  <si>
    <t xml:space="preserve">   213. Casco Histórico de Barajas</t>
  </si>
  <si>
    <t xml:space="preserve">   214. Timón</t>
  </si>
  <si>
    <t xml:space="preserve">   215. Corralejos</t>
  </si>
  <si>
    <t xml:space="preserve">Tasa Inmigrantes</t>
  </si>
  <si>
    <t xml:space="preserve">Esperanza de Vida</t>
  </si>
  <si>
    <t xml:space="preserve">Sin Estudios o Primarios</t>
  </si>
  <si>
    <t xml:space="preserve">Renta media hogar</t>
  </si>
  <si>
    <t xml:space="preserve">Tasa Paro Absoluto</t>
  </si>
  <si>
    <t xml:space="preserve">Tasa Paro mayores 45</t>
  </si>
  <si>
    <t xml:space="preserve">Tasa de Parados Sin Prestación</t>
  </si>
  <si>
    <t xml:space="preserve">Valor Catastral</t>
  </si>
  <si>
    <t xml:space="preserve">Tasa demanda Dependientes</t>
  </si>
  <si>
    <t xml:space="preserve">Familas perceptoras renta mínima</t>
  </si>
  <si>
    <t xml:space="preserve">Tasa SAD Dependencia</t>
  </si>
  <si>
    <t xml:space="preserve">Tasa Teleasistencia Dependencia</t>
  </si>
  <si>
    <t xml:space="preserve">Población</t>
  </si>
  <si>
    <t xml:space="preserve">Estatus Socio-Económico</t>
  </si>
  <si>
    <t xml:space="preserve">Actividad Económica</t>
  </si>
  <si>
    <t xml:space="preserve">Desarrollo Urbano</t>
  </si>
  <si>
    <t xml:space="preserve">Necesidades Asistenciales</t>
  </si>
  <si>
    <t xml:space="preserve">Vulnerabilidad</t>
  </si>
  <si>
    <t xml:space="preserve">Tasa Extranjeros</t>
  </si>
  <si>
    <t xml:space="preserve">Renta Bruta per cápita</t>
  </si>
  <si>
    <t xml:space="preserve">Número de Parados Juveniles</t>
  </si>
  <si>
    <t xml:space="preserve">Número de Parados Sin Prestación</t>
  </si>
  <si>
    <t xml:space="preserve">Índice DUS</t>
  </si>
  <si>
    <t xml:space="preserve">Presupuesto</t>
  </si>
  <si>
    <t xml:space="preserve">Histograma Presupuesto</t>
  </si>
  <si>
    <t xml:space="preserve">Histograma Vulnerabilidad sin corte</t>
  </si>
  <si>
    <t xml:space="preserve">Matriz de correlación</t>
  </si>
  <si>
    <t xml:space="preserve">Esperanza de vida</t>
  </si>
  <si>
    <t xml:space="preserve">Tasa paro Absoluto</t>
  </si>
  <si>
    <t xml:space="preserve">Tasa Paro 45-60</t>
  </si>
  <si>
    <t xml:space="preserve">Número Parados sin prestación</t>
  </si>
  <si>
    <t xml:space="preserve">Estatus Socio-económico</t>
  </si>
  <si>
    <t xml:space="preserve">Medio Ambiente</t>
  </si>
  <si>
    <t xml:space="preserve">Tasa Superficie Vulnerable</t>
  </si>
  <si>
    <t xml:space="preserve">Presupuesto Escenario1</t>
  </si>
  <si>
    <t xml:space="preserve">Presupuesto Escenario Agresivo</t>
  </si>
  <si>
    <t xml:space="preserve">Leyenda presupuesto escenario 1</t>
  </si>
  <si>
    <t xml:space="preserve">Conteo escenario 1</t>
  </si>
  <si>
    <t xml:space="preserve">Leyenda escenario 1</t>
  </si>
  <si>
    <t xml:space="preserve">Leyenda presupuesto escenario reequilibrio</t>
  </si>
  <si>
    <t xml:space="preserve">Conteo escenario reequilibrio</t>
  </si>
  <si>
    <t xml:space="preserve">Conteo Presupuesto 2016</t>
  </si>
  <si>
    <t xml:space="preserve">Leyenda escenario reequilibrio</t>
  </si>
  <si>
    <t xml:space="preserve">Leyenda Vulnerabilidad</t>
  </si>
  <si>
    <t xml:space="preserve">orden por presupuesto 1</t>
  </si>
  <si>
    <t xml:space="preserve">Presupuesto Escenario 1</t>
  </si>
  <si>
    <t xml:space="preserve">orden por 2016</t>
  </si>
  <si>
    <t xml:space="preserve">orden por presupuesto reequilibrio</t>
  </si>
  <si>
    <t xml:space="preserve">orden por vulnerabilidad</t>
  </si>
  <si>
    <t xml:space="preserve">Presupuesto Escenario reequilibrio</t>
  </si>
  <si>
    <t xml:space="preserve">escenario 1</t>
  </si>
  <si>
    <t xml:space="preserve">escenario reequilibrio</t>
  </si>
  <si>
    <t xml:space="preserve">Reequilibrio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</si>
</sst>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\ * #,##0.00&quot; € &quot;;\-* #,##0.00&quot; € &quot;;\ * \-#&quot; € &quot;;\ @\ "/>
    <numFmt numFmtId="166" formatCode="0%"/>
    <numFmt numFmtId="167" formatCode="\ * #,##0&quot; € &quot;;\-* #,##0&quot; € &quot;;\ * \-#&quot; € &quot;;\ @\ "/>
    <numFmt numFmtId="168" formatCode="@"/>
    <numFmt numFmtId="169" formatCode="General"/>
    <numFmt numFmtId="170" formatCode="0.00"/>
    <numFmt numFmtId="171" formatCode="0.0000"/>
    <numFmt numFmtId="172" formatCode="0.00%"/>
    <numFmt numFmtId="173" formatCode="0.000"/>
    <numFmt numFmtId="174" formatCode="0"/>
    <numFmt numFmtId="175" formatCode="0.0"/>
    <numFmt numFmtId="176" formatCode="#,##0&quot; €&quot;"/>
    <numFmt numFmtId="177" formatCode="0\%"/>
    <numFmt numFmtId="178" formatCode="#,##0"/>
    <numFmt numFmtId="179" formatCode="0.0%"/>
    <numFmt numFmtId="180" formatCode="0.00000"/>
  </numFmts>
  <fonts count="2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b val="true"/>
      <sz val="12"/>
      <color rgb="FF1F4E79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FFFFFF"/>
      <name val="Calibri"/>
      <family val="2"/>
      <charset val="1"/>
    </font>
    <font>
      <sz val="18"/>
      <name val="Calibri"/>
      <family val="2"/>
      <charset val="1"/>
    </font>
    <font>
      <sz val="10"/>
      <name val="Calibri"/>
      <family val="2"/>
      <charset val="1"/>
    </font>
    <font>
      <sz val="11"/>
      <color rgb="FF595959"/>
      <name val="Calibri"/>
      <family val="2"/>
    </font>
    <font>
      <sz val="10"/>
      <color rgb="FF000000"/>
      <name val="Calibri"/>
      <family val="2"/>
    </font>
    <font>
      <sz val="8"/>
      <color rgb="FF595959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8B8B8B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FFBEA9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C5E0B4"/>
        <bgColor rgb="FFCCDE82"/>
      </patternFill>
    </fill>
    <fill>
      <patternFill patternType="solid">
        <fgColor rgb="FFE2F0D9"/>
        <bgColor rgb="FFDEEBF7"/>
      </patternFill>
    </fill>
    <fill>
      <patternFill patternType="solid">
        <fgColor rgb="FFBDD7EE"/>
        <bgColor rgb="FFD9D9D9"/>
      </patternFill>
    </fill>
    <fill>
      <patternFill patternType="solid">
        <fgColor rgb="FFFFF2CC"/>
        <bgColor rgb="FFFFFFCC"/>
      </patternFill>
    </fill>
    <fill>
      <patternFill patternType="solid">
        <fgColor rgb="FFDEEBF7"/>
        <bgColor rgb="FFE2F0D9"/>
      </patternFill>
    </fill>
    <fill>
      <patternFill patternType="solid">
        <fgColor rgb="FFFFC742"/>
        <bgColor rgb="FFFDBF7B"/>
      </patternFill>
    </fill>
    <fill>
      <patternFill patternType="solid">
        <fgColor rgb="FFFFBEA9"/>
        <bgColor rgb="FFFDBF7B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n">
        <color rgb="FFFFFFFF"/>
      </bottom>
      <diagonal/>
    </border>
    <border diagonalUp="false" diagonalDown="false">
      <left/>
      <right style="thick">
        <color rgb="FFFFFFFF"/>
      </right>
      <top style="thick">
        <color rgb="FFFFFFFF"/>
      </top>
      <bottom style="thin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ck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ck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ck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ck">
        <color rgb="FFFFFFFF"/>
      </bottom>
      <diagonal/>
    </border>
    <border diagonalUp="false" diagonalDown="false">
      <left style="thin"/>
      <right/>
      <top/>
      <bottom style="thick">
        <color rgb="FFFFFFFF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>
        <color rgb="FFFFFFFF"/>
      </right>
      <top style="thick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ck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ck">
        <color rgb="FFFFFFFF"/>
      </right>
      <top style="thick">
        <color rgb="FFFFFFFF"/>
      </top>
      <bottom style="thin">
        <color rgb="FFFFFFFF"/>
      </bottom>
      <diagonal/>
    </border>
    <border diagonalUp="false" diagonalDown="false">
      <left/>
      <right style="thick">
        <color rgb="FFFFFFFF"/>
      </right>
      <top style="thin"/>
      <bottom style="thin"/>
      <diagonal/>
    </border>
    <border diagonalUp="false" diagonalDown="false">
      <left style="thick">
        <color rgb="FFFFFFFF"/>
      </left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ck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 style="thick">
        <color rgb="FFFFFFFF"/>
      </right>
      <top style="thin">
        <color rgb="FFFFFFFF"/>
      </top>
      <bottom/>
      <diagonal/>
    </border>
    <border diagonalUp="false" diagonalDown="false">
      <left/>
      <right style="thick">
        <color rgb="FFFFFFFF"/>
      </right>
      <top style="thin"/>
      <bottom/>
      <diagonal/>
    </border>
    <border diagonalUp="false" diagonalDown="false">
      <left style="thick">
        <color rgb="FFFFFFFF"/>
      </left>
      <right style="thin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n">
        <color rgb="FFFFFFFF"/>
      </left>
      <right/>
      <top/>
      <bottom style="thick">
        <color rgb="FFFFFFFF"/>
      </bottom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11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11" borderId="5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11" borderId="7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11" borderId="9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6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1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1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13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14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15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13" borderId="1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1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13" borderId="2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1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4" borderId="2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1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5" borderId="2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17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Currency 2" xfId="25"/>
    <cellStyle name="Error 15" xfId="26"/>
    <cellStyle name="Footnote 8" xfId="27"/>
    <cellStyle name="Good 11" xfId="28"/>
    <cellStyle name="Heading 1 4" xfId="29"/>
    <cellStyle name="Heading 2 5" xfId="30"/>
    <cellStyle name="Heading 3" xfId="31"/>
    <cellStyle name="Hyperlink 9" xfId="32"/>
    <cellStyle name="Moneda 2" xfId="33"/>
    <cellStyle name="Neutral 12" xfId="34"/>
    <cellStyle name="Note 7" xfId="35"/>
    <cellStyle name="Percent 2" xfId="36"/>
    <cellStyle name="Porcentaje 2" xfId="37"/>
    <cellStyle name="Status 10" xfId="38"/>
    <cellStyle name="Text 6" xfId="39"/>
    <cellStyle name="Warning 14" xfId="40"/>
  </cellStyles>
  <colors>
    <indexedColors>
      <rgbColor rgb="FF000000"/>
      <rgbColor rgb="FFFFFFFF"/>
      <rgbColor rgb="FFCC0000"/>
      <rgbColor rgb="FF00FF00"/>
      <rgbColor rgb="FF0000EE"/>
      <rgbColor rgb="FFEFE783"/>
      <rgbColor rgb="FFFF00FF"/>
      <rgbColor rgb="FFDDDDDD"/>
      <rgbColor rgb="FF800000"/>
      <rgbColor rgb="FF006600"/>
      <rgbColor rgb="FF000080"/>
      <rgbColor rgb="FF996600"/>
      <rgbColor rgb="FF800080"/>
      <rgbColor rgb="FF008080"/>
      <rgbColor rgb="FFD9D9D9"/>
      <rgbColor rgb="FF808080"/>
      <rgbColor rgb="FF5B9BD5"/>
      <rgbColor rgb="FF993366"/>
      <rgbColor rgb="FFFFFFCC"/>
      <rgbColor rgb="FFDEEBF7"/>
      <rgbColor rgb="FF660066"/>
      <rgbColor rgb="FFFA856F"/>
      <rgbColor rgb="FF0066CC"/>
      <rgbColor rgb="FFBDD7EE"/>
      <rgbColor rgb="FF000080"/>
      <rgbColor rgb="FFFF00FF"/>
      <rgbColor rgb="FFFEDC81"/>
      <rgbColor rgb="FFF2F2F2"/>
      <rgbColor rgb="FF800080"/>
      <rgbColor rgb="FF800000"/>
      <rgbColor rgb="FF008080"/>
      <rgbColor rgb="FF0000FF"/>
      <rgbColor rgb="FFCCDE82"/>
      <rgbColor rgb="FFE2F0D9"/>
      <rgbColor rgb="FFCCFFCC"/>
      <rgbColor rgb="FFFFF2CC"/>
      <rgbColor rgb="FFC5E0B4"/>
      <rgbColor rgb="FFFBA276"/>
      <rgbColor rgb="FFFFCCCC"/>
      <rgbColor rgb="FFFFBEA9"/>
      <rgbColor rgb="FF4472C4"/>
      <rgbColor rgb="FF63BE7B"/>
      <rgbColor rgb="FF86C97D"/>
      <rgbColor rgb="FFFFC742"/>
      <rgbColor rgb="FFFDBF7B"/>
      <rgbColor rgb="FFF9696B"/>
      <rgbColor rgb="FF595959"/>
      <rgbColor rgb="FF8B8B8B"/>
      <rgbColor rgb="FF003366"/>
      <rgbColor rgb="FFA9D37F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100" spc="-1" strike="noStrike">
                <a:solidFill>
                  <a:srgbClr val="595959"/>
                </a:solidFill>
                <a:latin typeface="Calibri"/>
              </a:rPr>
              <a:t>Tasa de parados sin prestación</a:t>
            </a:r>
          </a:p>
        </c:rich>
      </c:tx>
      <c:overlay val="0"/>
      <c:spPr>
        <a:solidFill>
          <a:srgbClr val="deebf7"/>
        </a:solidFill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Gráficos!$I$121:$I$121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Pt>
            <c:idx val="0"/>
            <c:invertIfNegative val="0"/>
            <c:spPr>
              <a:noFill/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Gráficos!$I$122:$I$122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5b9bd5">
                <a:alpha val="50000"/>
              </a:srgbClr>
            </a:solidFill>
            <a:ln w="15840">
              <a:solidFill>
                <a:srgbClr val="5b9bd5"/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Gráficos!$I$123:$I$123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b9bd5">
                <a:alpha val="50000"/>
              </a:srgbClr>
            </a:solidFill>
            <a:ln w="15840">
              <a:solidFill>
                <a:srgbClr val="5b9bd5"/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Gráficos!$I$124:$I$124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Gráficos!$I$125:$I$125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gapWidth val="150"/>
        <c:overlap val="100"/>
        <c:axId val="51692710"/>
        <c:axId val="65687314"/>
      </c:barChart>
      <c:catAx>
        <c:axId val="516927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687314"/>
        <c:crosses val="autoZero"/>
        <c:auto val="1"/>
        <c:lblAlgn val="ctr"/>
        <c:lblOffset val="100"/>
      </c:catAx>
      <c:valAx>
        <c:axId val="65687314"/>
        <c:scaling>
          <c:orientation val="minMax"/>
        </c:scaling>
        <c:delete val="0"/>
        <c:axPos val="l"/>
        <c:majorGridlines>
          <c:spPr>
            <a:ln cap="rnd" w="9360">
              <a:solidFill>
                <a:srgbClr val="d9d9d9"/>
              </a:solidFill>
              <a:prstDash val="sysDash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692710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100" spc="-1" strike="noStrike">
                <a:solidFill>
                  <a:srgbClr val="595959"/>
                </a:solidFill>
                <a:latin typeface="Calibri"/>
              </a:rPr>
              <a:t>Familas perceptoras renta mínima</a:t>
            </a:r>
          </a:p>
        </c:rich>
      </c:tx>
      <c:overlay val="0"/>
      <c:spPr>
        <a:solidFill>
          <a:srgbClr val="deebf7"/>
        </a:solidFill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Gráficos!$E$121:$E$121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Gráficos!$E$122:$E$122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Gráficos!$E$123:$E$123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Gráficos!$E$124:$E$124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Gráficos!$E$125:$E$125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gapWidth val="150"/>
        <c:overlap val="100"/>
        <c:axId val="38623463"/>
        <c:axId val="58623903"/>
      </c:barChart>
      <c:catAx>
        <c:axId val="386234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623903"/>
        <c:crosses val="autoZero"/>
        <c:auto val="1"/>
        <c:lblAlgn val="ctr"/>
        <c:lblOffset val="100"/>
      </c:catAx>
      <c:valAx>
        <c:axId val="58623903"/>
        <c:scaling>
          <c:orientation val="minMax"/>
        </c:scaling>
        <c:delete val="0"/>
        <c:axPos val="l"/>
        <c:majorGridlines>
          <c:spPr>
            <a:ln cap="rnd" w="9360">
              <a:solidFill>
                <a:srgbClr val="d9d9d9"/>
              </a:solidFill>
              <a:prstDash val="sysDash"/>
              <a:round/>
            </a:ln>
          </c:spPr>
        </c:majorGridlines>
        <c:numFmt formatCode="#,##0&quot; €&quot;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62346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100" spc="-1" strike="noStrike">
                <a:solidFill>
                  <a:srgbClr val="595959"/>
                </a:solidFill>
                <a:latin typeface="Calibri"/>
              </a:rPr>
              <a:t>Renta media hogar</a:t>
            </a:r>
          </a:p>
        </c:rich>
      </c:tx>
      <c:overlay val="0"/>
      <c:spPr>
        <a:solidFill>
          <a:srgbClr val="deebf7"/>
        </a:solidFill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Gráficos!$F$121:$F$121</c:f>
              <c:numCache>
                <c:formatCode>General</c:formatCode>
                <c:ptCount val="1"/>
                <c:pt idx="0">
                  <c:v>19587.0949040644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Gráficos!$F$122:$F$122</c:f>
              <c:numCache>
                <c:formatCode>General</c:formatCode>
                <c:ptCount val="1"/>
                <c:pt idx="0">
                  <c:v>8994.28302454625</c:v>
                </c:pt>
              </c:numCache>
            </c:numRef>
          </c:val>
        </c:ser>
        <c:ser>
          <c:idx val="2"/>
          <c:order val="2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Gráficos!$F$123:$F$123</c:f>
              <c:numCache>
                <c:formatCode>General</c:formatCode>
                <c:ptCount val="1"/>
                <c:pt idx="0">
                  <c:v>8110.10046399495</c:v>
                </c:pt>
              </c:numCache>
            </c:numRef>
          </c:val>
        </c:ser>
        <c:ser>
          <c:idx val="3"/>
          <c:order val="3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Gráficos!$F$124:$F$124</c:f>
              <c:numCache>
                <c:formatCode>General</c:formatCode>
                <c:ptCount val="1"/>
                <c:pt idx="0">
                  <c:v>10973.8734553226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Gráficos!$F$125:$F$125</c:f>
              <c:numCache>
                <c:formatCode>General</c:formatCode>
                <c:ptCount val="1"/>
                <c:pt idx="0">
                  <c:v>64655.3962459469</c:v>
                </c:pt>
              </c:numCache>
            </c:numRef>
          </c:val>
        </c:ser>
        <c:gapWidth val="150"/>
        <c:overlap val="100"/>
        <c:axId val="88440430"/>
        <c:axId val="63721739"/>
      </c:barChart>
      <c:catAx>
        <c:axId val="8844043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721739"/>
        <c:crosses val="autoZero"/>
        <c:auto val="1"/>
        <c:lblAlgn val="ctr"/>
        <c:lblOffset val="100"/>
      </c:catAx>
      <c:valAx>
        <c:axId val="63721739"/>
        <c:scaling>
          <c:orientation val="minMax"/>
        </c:scaling>
        <c:delete val="0"/>
        <c:axPos val="l"/>
        <c:majorGridlines>
          <c:spPr>
            <a:ln cap="rnd" w="9360">
              <a:solidFill>
                <a:srgbClr val="d9d9d9"/>
              </a:solidFill>
              <a:prstDash val="sysDash"/>
              <a:round/>
            </a:ln>
          </c:spPr>
        </c:majorGridlines>
        <c:numFmt formatCode="#,##0&quot; €&quot;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440430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100" spc="-1" strike="noStrike">
                <a:solidFill>
                  <a:srgbClr val="595959"/>
                </a:solidFill>
                <a:latin typeface="Calibri"/>
              </a:rPr>
              <a:t>Población</a:t>
            </a:r>
          </a:p>
        </c:rich>
      </c:tx>
      <c:overlay val="0"/>
      <c:spPr>
        <a:solidFill>
          <a:srgbClr val="fff2cc"/>
        </a:solidFill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Gráficos!$J$121:$J$121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Gráficos!$J$122:$J$122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Gráficos!$J$123:$J$123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Gráficos!$J$124:$J$124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Gráficos!$J$125:$J$125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gapWidth val="150"/>
        <c:overlap val="100"/>
        <c:axId val="62159627"/>
        <c:axId val="57518576"/>
      </c:barChart>
      <c:catAx>
        <c:axId val="621596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518576"/>
        <c:crosses val="autoZero"/>
        <c:auto val="1"/>
        <c:lblAlgn val="ctr"/>
        <c:lblOffset val="100"/>
      </c:catAx>
      <c:valAx>
        <c:axId val="57518576"/>
        <c:scaling>
          <c:orientation val="minMax"/>
        </c:scaling>
        <c:delete val="0"/>
        <c:axPos val="l"/>
        <c:majorGridlines>
          <c:spPr>
            <a:ln cap="rnd" w="9360">
              <a:solidFill>
                <a:srgbClr val="d9d9d9"/>
              </a:solidFill>
              <a:prstDash val="sysDash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159627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100" spc="-1" strike="noStrike">
                <a:solidFill>
                  <a:srgbClr val="595959"/>
                </a:solidFill>
                <a:latin typeface="Calibri"/>
              </a:rPr>
              <a:t>Estatus Socio-económico</a:t>
            </a:r>
          </a:p>
        </c:rich>
      </c:tx>
      <c:overlay val="0"/>
      <c:spPr>
        <a:solidFill>
          <a:srgbClr val="fff2cc"/>
        </a:solidFill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Gráficos!$K$121:$K$121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Gráficos!$K$122:$K$122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Gráficos!$K$123:$K$123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Gráficos!$K$124:$K$124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Gráficos!$K$125:$K$125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gapWidth val="150"/>
        <c:overlap val="100"/>
        <c:axId val="56974406"/>
        <c:axId val="37036320"/>
      </c:barChart>
      <c:catAx>
        <c:axId val="5697440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036320"/>
        <c:crosses val="autoZero"/>
        <c:auto val="1"/>
        <c:lblAlgn val="ctr"/>
        <c:lblOffset val="100"/>
      </c:catAx>
      <c:valAx>
        <c:axId val="37036320"/>
        <c:scaling>
          <c:orientation val="minMax"/>
        </c:scaling>
        <c:delete val="0"/>
        <c:axPos val="l"/>
        <c:majorGridlines>
          <c:spPr>
            <a:ln cap="rnd" w="9360">
              <a:solidFill>
                <a:srgbClr val="d9d9d9"/>
              </a:solidFill>
              <a:prstDash val="sysDash"/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974406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100" spc="-1" strike="noStrike">
                <a:solidFill>
                  <a:srgbClr val="595959"/>
                </a:solidFill>
                <a:latin typeface="Calibri"/>
              </a:rPr>
              <a:t>Actividad Económica</a:t>
            </a:r>
          </a:p>
        </c:rich>
      </c:tx>
      <c:overlay val="0"/>
      <c:spPr>
        <a:solidFill>
          <a:srgbClr val="fff2cc"/>
        </a:solidFill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Gráficos!$L$121:$L$121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Gráficos!$L$122:$L$122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Gráficos!$L$123:$L$123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Gráficos!$L$124:$L$124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Gráficos!$L$125:$L$125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gapWidth val="150"/>
        <c:overlap val="100"/>
        <c:axId val="25692685"/>
        <c:axId val="2541564"/>
      </c:barChart>
      <c:catAx>
        <c:axId val="2569268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41564"/>
        <c:crosses val="autoZero"/>
        <c:auto val="1"/>
        <c:lblAlgn val="ctr"/>
        <c:lblOffset val="100"/>
      </c:catAx>
      <c:valAx>
        <c:axId val="2541564"/>
        <c:scaling>
          <c:orientation val="minMax"/>
        </c:scaling>
        <c:delete val="0"/>
        <c:axPos val="l"/>
        <c:majorGridlines>
          <c:spPr>
            <a:ln cap="rnd" w="9360">
              <a:solidFill>
                <a:srgbClr val="d9d9d9"/>
              </a:solidFill>
              <a:prstDash val="sysDash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692685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100" spc="-1" strike="noStrike">
                <a:solidFill>
                  <a:srgbClr val="595959"/>
                </a:solidFill>
                <a:latin typeface="Calibri"/>
              </a:rPr>
              <a:t>Desarrollo Urnanístico</a:t>
            </a:r>
          </a:p>
        </c:rich>
      </c:tx>
      <c:overlay val="0"/>
      <c:spPr>
        <a:solidFill>
          <a:srgbClr val="fff2cc"/>
        </a:solidFill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Gráficos!$M$121:$M$121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Gráficos!$M$122:$M$122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Gráficos!$M$123:$M$123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Gráficos!$M$124:$M$124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Gráficos!$M$125:$M$125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gapWidth val="150"/>
        <c:overlap val="100"/>
        <c:axId val="16916053"/>
        <c:axId val="19036781"/>
      </c:barChart>
      <c:catAx>
        <c:axId val="1691605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036781"/>
        <c:crosses val="autoZero"/>
        <c:auto val="1"/>
        <c:lblAlgn val="ctr"/>
        <c:lblOffset val="100"/>
      </c:catAx>
      <c:valAx>
        <c:axId val="19036781"/>
        <c:scaling>
          <c:orientation val="minMax"/>
        </c:scaling>
        <c:delete val="0"/>
        <c:axPos val="l"/>
        <c:majorGridlines>
          <c:spPr>
            <a:ln cap="rnd" w="9360">
              <a:solidFill>
                <a:srgbClr val="d9d9d9"/>
              </a:solidFill>
              <a:prstDash val="sysDash"/>
              <a:round/>
            </a:ln>
          </c:spPr>
        </c:majorGridlines>
        <c:numFmt formatCode="0.0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91605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100" spc="-1" strike="noStrike">
                <a:solidFill>
                  <a:srgbClr val="595959"/>
                </a:solidFill>
                <a:latin typeface="Calibri"/>
              </a:rPr>
              <a:t>Necesidades Asistenciales</a:t>
            </a:r>
          </a:p>
        </c:rich>
      </c:tx>
      <c:overlay val="0"/>
      <c:spPr>
        <a:solidFill>
          <a:srgbClr val="fff2cc"/>
        </a:solidFill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Gráficos!$D$121:$D$121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Gráficos!$D$122:$D$122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Gráficos!$D$123:$D$123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Gráficos!$D$124:$D$124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Gráficos!$D$125:$D$125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gapWidth val="150"/>
        <c:overlap val="100"/>
        <c:axId val="42676626"/>
        <c:axId val="13537476"/>
      </c:barChart>
      <c:catAx>
        <c:axId val="4267662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537476"/>
        <c:crosses val="autoZero"/>
        <c:auto val="1"/>
        <c:lblAlgn val="ctr"/>
        <c:lblOffset val="100"/>
      </c:catAx>
      <c:valAx>
        <c:axId val="13537476"/>
        <c:scaling>
          <c:orientation val="minMax"/>
        </c:scaling>
        <c:delete val="0"/>
        <c:axPos val="l"/>
        <c:majorGridlines>
          <c:spPr>
            <a:ln cap="rnd" w="9360">
              <a:solidFill>
                <a:srgbClr val="d9d9d9"/>
              </a:solidFill>
              <a:prstDash val="sysDash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676626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100" spc="-1" strike="noStrike">
                <a:solidFill>
                  <a:srgbClr val="595959"/>
                </a:solidFill>
                <a:latin typeface="Calibri"/>
              </a:rPr>
              <a:t>Tasa SAD Dependencia</a:t>
            </a:r>
          </a:p>
        </c:rich>
      </c:tx>
      <c:overlay val="0"/>
      <c:spPr>
        <a:solidFill>
          <a:srgbClr val="deebf7"/>
        </a:solidFill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Gráficos!$O$121:$O$121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Gráficos!$O$122:$O$122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Gráficos!$O$123:$O$123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Gráficos!$O$124:$O$124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Gráficos!$O$125:$O$125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gapWidth val="150"/>
        <c:overlap val="100"/>
        <c:axId val="10691827"/>
        <c:axId val="68246005"/>
      </c:barChart>
      <c:catAx>
        <c:axId val="106918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246005"/>
        <c:crosses val="autoZero"/>
        <c:auto val="1"/>
        <c:lblAlgn val="ctr"/>
        <c:lblOffset val="100"/>
      </c:catAx>
      <c:valAx>
        <c:axId val="68246005"/>
        <c:scaling>
          <c:orientation val="minMax"/>
        </c:scaling>
        <c:delete val="0"/>
        <c:axPos val="l"/>
        <c:majorGridlines>
          <c:spPr>
            <a:ln cap="rnd" w="9360">
              <a:solidFill>
                <a:srgbClr val="d9d9d9"/>
              </a:solidFill>
              <a:prstDash val="sysDash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691827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100" spc="-1" strike="noStrike">
                <a:solidFill>
                  <a:srgbClr val="595959"/>
                </a:solidFill>
                <a:latin typeface="Calibri"/>
              </a:rPr>
              <a:t>Tasa Teleasistencia Dependencia</a:t>
            </a:r>
          </a:p>
        </c:rich>
      </c:tx>
      <c:overlay val="0"/>
      <c:spPr>
        <a:solidFill>
          <a:srgbClr val="deebf7"/>
        </a:solidFill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Gráficos!$P$121:$P$121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Gráficos!$P$122:$P$122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Gráficos!$P$123:$P$123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Gráficos!$P$124:$P$124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Gráficos!$P$125:$P$125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gapWidth val="150"/>
        <c:overlap val="100"/>
        <c:axId val="24575514"/>
        <c:axId val="6005588"/>
      </c:barChart>
      <c:catAx>
        <c:axId val="2457551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05588"/>
        <c:crosses val="autoZero"/>
        <c:auto val="1"/>
        <c:lblAlgn val="ctr"/>
        <c:lblOffset val="100"/>
      </c:catAx>
      <c:valAx>
        <c:axId val="6005588"/>
        <c:scaling>
          <c:orientation val="minMax"/>
        </c:scaling>
        <c:delete val="0"/>
        <c:axPos val="l"/>
        <c:majorGridlines>
          <c:spPr>
            <a:ln cap="rnd" w="9360">
              <a:solidFill>
                <a:srgbClr val="d9d9d9"/>
              </a:solidFill>
              <a:prstDash val="sysDash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575514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100" spc="-1" strike="noStrike">
                <a:solidFill>
                  <a:srgbClr val="595959"/>
                </a:solidFill>
                <a:latin typeface="Calibri"/>
              </a:rPr>
              <a:t>Sin Estudios o Primarios</a:t>
            </a:r>
          </a:p>
        </c:rich>
      </c:tx>
      <c:overlay val="0"/>
      <c:spPr>
        <a:solidFill>
          <a:srgbClr val="deebf7"/>
        </a:solidFill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Gráficos!$C$121:$C$121</c:f>
              <c:numCache>
                <c:formatCode>General</c:formatCode>
                <c:ptCount val="1"/>
                <c:pt idx="0">
                  <c:v>19587.0949040644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Gráficos!$C$122:$C$122</c:f>
              <c:numCache>
                <c:formatCode>General</c:formatCode>
                <c:ptCount val="1"/>
                <c:pt idx="0">
                  <c:v>8994.28302454625</c:v>
                </c:pt>
              </c:numCache>
            </c:numRef>
          </c:val>
        </c:ser>
        <c:ser>
          <c:idx val="2"/>
          <c:order val="2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Gráficos!$C$123:$C$123</c:f>
              <c:numCache>
                <c:formatCode>General</c:formatCode>
                <c:ptCount val="1"/>
                <c:pt idx="0">
                  <c:v>8110.10046399495</c:v>
                </c:pt>
              </c:numCache>
            </c:numRef>
          </c:val>
        </c:ser>
        <c:ser>
          <c:idx val="3"/>
          <c:order val="3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Gráficos!$C$124:$C$124</c:f>
              <c:numCache>
                <c:formatCode>General</c:formatCode>
                <c:ptCount val="1"/>
                <c:pt idx="0">
                  <c:v>10973.8734553226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Gráficos!$C$125:$C$125</c:f>
              <c:numCache>
                <c:formatCode>General</c:formatCode>
                <c:ptCount val="1"/>
                <c:pt idx="0">
                  <c:v>64655.3962459469</c:v>
                </c:pt>
              </c:numCache>
            </c:numRef>
          </c:val>
        </c:ser>
        <c:gapWidth val="150"/>
        <c:overlap val="100"/>
        <c:axId val="57784647"/>
        <c:axId val="47213903"/>
      </c:barChart>
      <c:catAx>
        <c:axId val="577846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213903"/>
        <c:crosses val="autoZero"/>
        <c:auto val="1"/>
        <c:lblAlgn val="ctr"/>
        <c:lblOffset val="100"/>
      </c:catAx>
      <c:valAx>
        <c:axId val="47213903"/>
        <c:scaling>
          <c:orientation val="minMax"/>
        </c:scaling>
        <c:delete val="0"/>
        <c:axPos val="l"/>
        <c:majorGridlines>
          <c:spPr>
            <a:ln cap="rnd" w="9360">
              <a:solidFill>
                <a:srgbClr val="d9d9d9"/>
              </a:solidFill>
              <a:prstDash val="sysDash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784647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100" spc="-1" strike="noStrike">
                <a:solidFill>
                  <a:srgbClr val="595959"/>
                </a:solidFill>
                <a:latin typeface="Calibri"/>
              </a:rPr>
              <a:t>Vulnerabilidad</a:t>
            </a:r>
          </a:p>
        </c:rich>
      </c:tx>
      <c:overlay val="0"/>
      <c:spPr>
        <a:solidFill>
          <a:srgbClr val="ffbea9"/>
        </a:solidFill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Gráficos!$R$121:$R$121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Gráficos!$R$122:$R$122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5b9bd5">
                <a:alpha val="50000"/>
              </a:srgbClr>
            </a:solidFill>
            <a:ln w="15840">
              <a:solidFill>
                <a:srgbClr val="5b9bd5"/>
              </a:solidFill>
              <a:round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Gráficos!$R$123:$R$123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b9bd5">
                <a:alpha val="49000"/>
              </a:srgbClr>
            </a:solidFill>
            <a:ln w="15840">
              <a:solidFill>
                <a:srgbClr val="5b9bd5"/>
              </a:solidFill>
              <a:round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Gráficos!$R$124:$R$124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Gráficos!$R$125:$R$125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gapWidth val="150"/>
        <c:overlap val="100"/>
        <c:axId val="61918694"/>
        <c:axId val="47625462"/>
      </c:barChart>
      <c:catAx>
        <c:axId val="6191869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625462"/>
        <c:crosses val="autoZero"/>
        <c:auto val="1"/>
        <c:lblAlgn val="ctr"/>
        <c:lblOffset val="100"/>
      </c:catAx>
      <c:valAx>
        <c:axId val="47625462"/>
        <c:scaling>
          <c:orientation val="minMax"/>
        </c:scaling>
        <c:delete val="0"/>
        <c:axPos val="l"/>
        <c:majorGridlines>
          <c:spPr>
            <a:ln cap="rnd" w="9360">
              <a:solidFill>
                <a:srgbClr val="d9d9d9"/>
              </a:solidFill>
              <a:prstDash val="sysDash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918694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100" spc="-1" strike="noStrike">
                <a:solidFill>
                  <a:srgbClr val="595959"/>
                </a:solidFill>
                <a:latin typeface="Calibri"/>
              </a:rPr>
              <a:t>Tasa Paro Absoluto</a:t>
            </a:r>
          </a:p>
        </c:rich>
      </c:tx>
      <c:overlay val="0"/>
      <c:spPr>
        <a:solidFill>
          <a:srgbClr val="deebf7"/>
        </a:solidFill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Gráficos!$G$121:$G$121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Gráficos!$G$122:$G$122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5b9bd5">
                <a:alpha val="50000"/>
              </a:srgbClr>
            </a:solidFill>
            <a:ln w="15840">
              <a:solidFill>
                <a:srgbClr val="5b9bd5"/>
              </a:solidFill>
              <a:round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Gráficos!$G$123:$G$123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b9bd5">
                <a:alpha val="50000"/>
              </a:srgbClr>
            </a:solidFill>
            <a:ln w="15840">
              <a:solidFill>
                <a:srgbClr val="5b9bd5"/>
              </a:solidFill>
              <a:round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Gráficos!$G$124:$G$124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Gráficos!$G$125:$G$125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gapWidth val="150"/>
        <c:overlap val="100"/>
        <c:axId val="49074973"/>
        <c:axId val="61096316"/>
      </c:barChart>
      <c:catAx>
        <c:axId val="4907497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096316"/>
        <c:crosses val="autoZero"/>
        <c:auto val="1"/>
        <c:lblAlgn val="ctr"/>
        <c:lblOffset val="100"/>
      </c:catAx>
      <c:valAx>
        <c:axId val="61096316"/>
        <c:scaling>
          <c:orientation val="minMax"/>
        </c:scaling>
        <c:delete val="0"/>
        <c:axPos val="l"/>
        <c:majorGridlines>
          <c:spPr>
            <a:ln cap="rnd" w="9360">
              <a:solidFill>
                <a:srgbClr val="d9d9d9"/>
              </a:solidFill>
              <a:prstDash val="sysDash"/>
              <a:round/>
            </a:ln>
          </c:spPr>
        </c:majorGridlines>
        <c:numFmt formatCode="0\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07497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100" spc="-1" strike="noStrike">
                <a:solidFill>
                  <a:srgbClr val="595959"/>
                </a:solidFill>
                <a:latin typeface="Calibri"/>
              </a:rPr>
              <a:t>Tasa Paro mayores 45</a:t>
            </a:r>
          </a:p>
        </c:rich>
      </c:tx>
      <c:overlay val="0"/>
      <c:spPr>
        <a:solidFill>
          <a:srgbClr val="deebf7"/>
        </a:solidFill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Gráficos!$H$121:$H$121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Gráficos!$H$122:$H$122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5b9bd5">
                <a:alpha val="50000"/>
              </a:srgbClr>
            </a:solidFill>
            <a:ln w="15840">
              <a:solidFill>
                <a:srgbClr val="5b9bd5"/>
              </a:solidFill>
              <a:round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Gráficos!$H$123:$H$123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b9bd5">
                <a:alpha val="50000"/>
              </a:srgbClr>
            </a:solidFill>
            <a:ln w="15840">
              <a:solidFill>
                <a:srgbClr val="5b9bd5"/>
              </a:solidFill>
              <a:round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Gráficos!$H$124:$H$124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Gráficos!$H$125:$H$125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gapWidth val="150"/>
        <c:overlap val="100"/>
        <c:axId val="62725208"/>
        <c:axId val="15047046"/>
      </c:barChart>
      <c:catAx>
        <c:axId val="62725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047046"/>
        <c:crosses val="autoZero"/>
        <c:auto val="1"/>
        <c:lblAlgn val="ctr"/>
        <c:lblOffset val="100"/>
      </c:catAx>
      <c:valAx>
        <c:axId val="15047046"/>
        <c:scaling>
          <c:orientation val="minMax"/>
        </c:scaling>
        <c:delete val="0"/>
        <c:axPos val="l"/>
        <c:majorGridlines>
          <c:spPr>
            <a:ln cap="rnd" w="9360">
              <a:solidFill>
                <a:srgbClr val="d9d9d9"/>
              </a:solidFill>
              <a:prstDash val="sysDash"/>
              <a:round/>
            </a:ln>
          </c:spPr>
        </c:majorGridlines>
        <c:numFmt formatCode="0\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725208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100" spc="-1" strike="noStrike">
                <a:solidFill>
                  <a:srgbClr val="595959"/>
                </a:solidFill>
                <a:latin typeface="Calibri"/>
              </a:rPr>
              <a:t>Valor Catastral</a:t>
            </a:r>
          </a:p>
        </c:rich>
      </c:tx>
      <c:overlay val="0"/>
      <c:spPr>
        <a:solidFill>
          <a:srgbClr val="deebf7"/>
        </a:solidFill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Gráficos!$N$121:$N$121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Gráficos!$N$122:$N$122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Gráficos!$N$123:$N$123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Gráficos!$N$124:$N$124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Gráficos!$N$125:$N$125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gapWidth val="150"/>
        <c:overlap val="100"/>
        <c:axId val="81633182"/>
        <c:axId val="13567987"/>
      </c:barChart>
      <c:catAx>
        <c:axId val="8163318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567987"/>
        <c:crosses val="autoZero"/>
        <c:auto val="1"/>
        <c:lblAlgn val="ctr"/>
        <c:lblOffset val="100"/>
      </c:catAx>
      <c:valAx>
        <c:axId val="13567987"/>
        <c:scaling>
          <c:orientation val="minMax"/>
        </c:scaling>
        <c:delete val="0"/>
        <c:axPos val="l"/>
        <c:majorGridlines>
          <c:spPr>
            <a:ln cap="rnd" w="9360">
              <a:solidFill>
                <a:srgbClr val="d9d9d9"/>
              </a:solidFill>
              <a:prstDash val="sysDash"/>
              <a:round/>
            </a:ln>
          </c:spPr>
        </c:majorGridlines>
        <c:numFmt formatCode="#,##0&quot; €&quot;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633182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100" spc="-1" strike="noStrike">
                <a:solidFill>
                  <a:srgbClr val="595959"/>
                </a:solidFill>
                <a:latin typeface="Calibri"/>
              </a:rPr>
              <a:t>Esperanza de Vida</a:t>
            </a:r>
          </a:p>
        </c:rich>
      </c:tx>
      <c:overlay val="0"/>
      <c:spPr>
        <a:solidFill>
          <a:srgbClr val="deebf7"/>
        </a:solidFill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Gráficos!$B$121:$B$121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Gráficos!$B$122:$B$122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5b9bd5">
                <a:alpha val="50000"/>
              </a:srgbClr>
            </a:solidFill>
            <a:ln w="15840">
              <a:solidFill>
                <a:srgbClr val="5b9bd5"/>
              </a:solidFill>
              <a:round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Gráficos!$B$123:$B$123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b9bd5">
                <a:alpha val="50000"/>
              </a:srgbClr>
            </a:solidFill>
            <a:ln w="15840">
              <a:solidFill>
                <a:srgbClr val="5b9bd5"/>
              </a:solidFill>
              <a:round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Gráficos!$B$124:$B$124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Gráficos!$B$125:$B$125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gapWidth val="150"/>
        <c:overlap val="100"/>
        <c:axId val="24552909"/>
        <c:axId val="42227626"/>
      </c:barChart>
      <c:catAx>
        <c:axId val="2455290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227626"/>
        <c:crosses val="autoZero"/>
        <c:auto val="1"/>
        <c:lblAlgn val="ctr"/>
        <c:lblOffset val="100"/>
      </c:catAx>
      <c:valAx>
        <c:axId val="42227626"/>
        <c:scaling>
          <c:orientation val="minMax"/>
        </c:scaling>
        <c:delete val="0"/>
        <c:axPos val="l"/>
        <c:majorGridlines>
          <c:spPr>
            <a:ln cap="rnd" w="9360">
              <a:solidFill>
                <a:srgbClr val="d9d9d9"/>
              </a:solidFill>
              <a:prstDash val="sysDash"/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552909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100" spc="-1" strike="noStrike">
                <a:solidFill>
                  <a:srgbClr val="595959"/>
                </a:solidFill>
                <a:latin typeface="Calibri"/>
              </a:rPr>
              <a:t>Tasa Inmigrantes</a:t>
            </a:r>
          </a:p>
        </c:rich>
      </c:tx>
      <c:overlay val="0"/>
      <c:spPr>
        <a:solidFill>
          <a:srgbClr val="deebf7"/>
        </a:solidFill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Gráficos!$A$121:$A$121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Gráficos!$A$122:$A$122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5b9bd5">
                <a:alpha val="50000"/>
              </a:srgbClr>
            </a:solidFill>
            <a:ln w="15840">
              <a:solidFill>
                <a:srgbClr val="5b9bd5"/>
              </a:solidFill>
              <a:round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Gráficos!$A$123:$A$123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b9bd5">
                <a:alpha val="50000"/>
              </a:srgbClr>
            </a:solidFill>
            <a:ln w="15840">
              <a:solidFill>
                <a:srgbClr val="5b9bd5"/>
              </a:solidFill>
              <a:round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Gráficos!$A$124:$A$124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Gráficos!$A$125:$A$125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gapWidth val="150"/>
        <c:overlap val="100"/>
        <c:axId val="2064741"/>
        <c:axId val="70023959"/>
      </c:barChart>
      <c:catAx>
        <c:axId val="206474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023959"/>
        <c:crosses val="autoZero"/>
        <c:auto val="1"/>
        <c:lblAlgn val="ctr"/>
        <c:lblOffset val="100"/>
      </c:catAx>
      <c:valAx>
        <c:axId val="70023959"/>
        <c:scaling>
          <c:orientation val="minMax"/>
        </c:scaling>
        <c:delete val="0"/>
        <c:axPos val="l"/>
        <c:majorGridlines>
          <c:spPr>
            <a:ln cap="rnd" w="9360">
              <a:solidFill>
                <a:srgbClr val="d9d9d9"/>
              </a:solidFill>
              <a:prstDash val="sysDash"/>
              <a:round/>
            </a:ln>
          </c:spPr>
        </c:majorGridlines>
        <c:numFmt formatCode="0\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64741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Histograma Vulnerabilidad por Barrio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>
                <a:alpha val="50000"/>
              </a:srgbClr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63be7b">
                  <a:alpha val="51000"/>
                </a:srgbClr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86c97d">
                  <a:alpha val="51000"/>
                </a:srgbClr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a9d37f">
                  <a:alpha val="51000"/>
                </a:srgbClr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ccde82">
                  <a:alpha val="51000"/>
                </a:srgbClr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efe783">
                  <a:alpha val="51000"/>
                </a:srgbClr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fedc81">
                  <a:alpha val="51000"/>
                </a:srgbClr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fdbf7b">
                  <a:alpha val="51000"/>
                </a:srgbClr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fba276">
                  <a:alpha val="51000"/>
                </a:srgbClr>
              </a:solidFill>
              <a:ln>
                <a:noFill/>
              </a:ln>
            </c:spPr>
          </c:dPt>
          <c:dPt>
            <c:idx val="8"/>
            <c:invertIfNegative val="0"/>
            <c:spPr>
              <a:solidFill>
                <a:srgbClr val="fa856f">
                  <a:alpha val="51000"/>
                </a:srgbClr>
              </a:solidFill>
              <a:ln>
                <a:noFill/>
              </a:ln>
            </c:spPr>
          </c:dPt>
          <c:dPt>
            <c:idx val="9"/>
            <c:invertIfNegative val="0"/>
            <c:spPr>
              <a:solidFill>
                <a:srgbClr val="f9696b">
                  <a:alpha val="50000"/>
                </a:srgbClr>
              </a:solidFill>
              <a:ln>
                <a:noFill/>
              </a:ln>
            </c:spPr>
          </c:dPt>
          <c:dLbls>
            <c:numFmt formatCode="0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Gráficos!$AG$117:$AG$126</c:f>
              <c:strCache>
                <c:ptCount val="10"/>
                <c:pt idx="0">
                  <c:v>Err:504</c:v>
                </c:pt>
                <c:pt idx="1">
                  <c:v>Err:504</c:v>
                </c:pt>
                <c:pt idx="2">
                  <c:v>Err:504</c:v>
                </c:pt>
                <c:pt idx="3">
                  <c:v>Err:504</c:v>
                </c:pt>
                <c:pt idx="4">
                  <c:v>Err:504</c:v>
                </c:pt>
                <c:pt idx="5">
                  <c:v>Err:504</c:v>
                </c:pt>
                <c:pt idx="6">
                  <c:v>Err:504</c:v>
                </c:pt>
                <c:pt idx="7">
                  <c:v>Err:504</c:v>
                </c:pt>
                <c:pt idx="8">
                  <c:v>Err:504</c:v>
                </c:pt>
                <c:pt idx="9">
                  <c:v>Err:504</c:v>
                </c:pt>
              </c:strCache>
            </c:strRef>
          </c:cat>
          <c:val>
            <c:numRef>
              <c:f>Gráficos!$AF$117:$AF$126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gapWidth val="30"/>
        <c:overlap val="0"/>
        <c:axId val="31256685"/>
        <c:axId val="4525991"/>
      </c:barChart>
      <c:catAx>
        <c:axId val="312566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25991"/>
        <c:crosses val="autoZero"/>
        <c:auto val="1"/>
        <c:lblAlgn val="ctr"/>
        <c:lblOffset val="100"/>
      </c:catAx>
      <c:valAx>
        <c:axId val="45259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cap="rnd" w="9360">
              <a:solidFill>
                <a:srgbClr val="f2f2f2"/>
              </a:solidFill>
              <a:prstDash val="sys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Número de Barrios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256685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100" spc="-1" strike="noStrike">
                <a:solidFill>
                  <a:srgbClr val="595959"/>
                </a:solidFill>
                <a:latin typeface="Calibri"/>
              </a:rPr>
              <a:t>Tasa Demanda Dependientes</a:t>
            </a:r>
          </a:p>
        </c:rich>
      </c:tx>
      <c:overlay val="0"/>
      <c:spPr>
        <a:solidFill>
          <a:srgbClr val="deebf7"/>
        </a:solidFill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Gráficos!$D$121:$D$121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Gráficos!$D$122:$D$122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Gráficos!$D$123:$D$123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b9bd5">
                <a:alpha val="50000"/>
              </a:srgbClr>
            </a:solidFill>
            <a:ln>
              <a:solidFill>
                <a:srgbClr val="5b9bd5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stdDev"/>
            <c:noEndCap val="0"/>
            <c:val val="1"/>
          </c:errBars>
          <c:val>
            <c:numRef>
              <c:f>Gráficos!$D$124:$D$124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val>
            <c:numRef>
              <c:f>Gráficos!$D$125:$D$125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gapWidth val="150"/>
        <c:overlap val="100"/>
        <c:axId val="89139688"/>
        <c:axId val="96191078"/>
      </c:barChart>
      <c:catAx>
        <c:axId val="89139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191078"/>
        <c:crosses val="autoZero"/>
        <c:auto val="1"/>
        <c:lblAlgn val="ctr"/>
        <c:lblOffset val="100"/>
      </c:catAx>
      <c:valAx>
        <c:axId val="96191078"/>
        <c:scaling>
          <c:orientation val="minMax"/>
        </c:scaling>
        <c:delete val="0"/>
        <c:axPos val="l"/>
        <c:majorGridlines>
          <c:spPr>
            <a:ln cap="rnd" w="9360">
              <a:solidFill>
                <a:srgbClr val="d9d9d9"/>
              </a:solidFill>
              <a:prstDash val="sysDash"/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139688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image" Target="../media/image1.t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473760</xdr:colOff>
      <xdr:row>0</xdr:row>
      <xdr:rowOff>76320</xdr:rowOff>
    </xdr:from>
    <xdr:to>
      <xdr:col>17</xdr:col>
      <xdr:colOff>217800</xdr:colOff>
      <xdr:row>12</xdr:row>
      <xdr:rowOff>93960</xdr:rowOff>
    </xdr:to>
    <xdr:graphicFrame>
      <xdr:nvGraphicFramePr>
        <xdr:cNvPr id="0" name="Gráfico 1"/>
        <xdr:cNvGraphicFramePr/>
      </xdr:nvGraphicFramePr>
      <xdr:xfrm>
        <a:off x="12971160" y="76320"/>
        <a:ext cx="1407600" cy="230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253800</xdr:colOff>
      <xdr:row>13</xdr:row>
      <xdr:rowOff>25920</xdr:rowOff>
    </xdr:from>
    <xdr:to>
      <xdr:col>17</xdr:col>
      <xdr:colOff>246240</xdr:colOff>
      <xdr:row>25</xdr:row>
      <xdr:rowOff>37800</xdr:rowOff>
    </xdr:to>
    <xdr:graphicFrame>
      <xdr:nvGraphicFramePr>
        <xdr:cNvPr id="1" name="Gráfico 3"/>
        <xdr:cNvGraphicFramePr/>
      </xdr:nvGraphicFramePr>
      <xdr:xfrm>
        <a:off x="12751200" y="2502360"/>
        <a:ext cx="1656000" cy="229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698400</xdr:colOff>
      <xdr:row>0</xdr:row>
      <xdr:rowOff>76320</xdr:rowOff>
    </xdr:from>
    <xdr:to>
      <xdr:col>13</xdr:col>
      <xdr:colOff>443160</xdr:colOff>
      <xdr:row>12</xdr:row>
      <xdr:rowOff>93960</xdr:rowOff>
    </xdr:to>
    <xdr:graphicFrame>
      <xdr:nvGraphicFramePr>
        <xdr:cNvPr id="2" name="Gráfico 4"/>
        <xdr:cNvGraphicFramePr/>
      </xdr:nvGraphicFramePr>
      <xdr:xfrm>
        <a:off x="9868320" y="76320"/>
        <a:ext cx="1408320" cy="230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586800</xdr:colOff>
      <xdr:row>0</xdr:row>
      <xdr:rowOff>76320</xdr:rowOff>
    </xdr:from>
    <xdr:to>
      <xdr:col>15</xdr:col>
      <xdr:colOff>330120</xdr:colOff>
      <xdr:row>12</xdr:row>
      <xdr:rowOff>93960</xdr:rowOff>
    </xdr:to>
    <xdr:graphicFrame>
      <xdr:nvGraphicFramePr>
        <xdr:cNvPr id="3" name="Gráfico 5"/>
        <xdr:cNvGraphicFramePr/>
      </xdr:nvGraphicFramePr>
      <xdr:xfrm>
        <a:off x="11420280" y="76320"/>
        <a:ext cx="1407240" cy="230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70560</xdr:colOff>
      <xdr:row>13</xdr:row>
      <xdr:rowOff>25920</xdr:rowOff>
    </xdr:from>
    <xdr:to>
      <xdr:col>1</xdr:col>
      <xdr:colOff>614880</xdr:colOff>
      <xdr:row>25</xdr:row>
      <xdr:rowOff>39600</xdr:rowOff>
    </xdr:to>
    <xdr:graphicFrame>
      <xdr:nvGraphicFramePr>
        <xdr:cNvPr id="4" name="Gráfico 8"/>
        <xdr:cNvGraphicFramePr/>
      </xdr:nvGraphicFramePr>
      <xdr:xfrm>
        <a:off x="70560" y="2502360"/>
        <a:ext cx="1395720" cy="229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762480</xdr:colOff>
      <xdr:row>0</xdr:row>
      <xdr:rowOff>76320</xdr:rowOff>
    </xdr:from>
    <xdr:to>
      <xdr:col>3</xdr:col>
      <xdr:colOff>507240</xdr:colOff>
      <xdr:row>12</xdr:row>
      <xdr:rowOff>93960</xdr:rowOff>
    </xdr:to>
    <xdr:graphicFrame>
      <xdr:nvGraphicFramePr>
        <xdr:cNvPr id="5" name="Gráfico 9"/>
        <xdr:cNvGraphicFramePr/>
      </xdr:nvGraphicFramePr>
      <xdr:xfrm>
        <a:off x="1613880" y="76320"/>
        <a:ext cx="1408320" cy="230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74520</xdr:colOff>
      <xdr:row>0</xdr:row>
      <xdr:rowOff>76320</xdr:rowOff>
    </xdr:from>
    <xdr:to>
      <xdr:col>1</xdr:col>
      <xdr:colOff>618840</xdr:colOff>
      <xdr:row>12</xdr:row>
      <xdr:rowOff>93960</xdr:rowOff>
    </xdr:to>
    <xdr:graphicFrame>
      <xdr:nvGraphicFramePr>
        <xdr:cNvPr id="6" name="Gráfico 10"/>
        <xdr:cNvGraphicFramePr/>
      </xdr:nvGraphicFramePr>
      <xdr:xfrm>
        <a:off x="74520" y="76320"/>
        <a:ext cx="1395720" cy="230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70560</xdr:colOff>
      <xdr:row>26</xdr:row>
      <xdr:rowOff>19080</xdr:rowOff>
    </xdr:from>
    <xdr:to>
      <xdr:col>8</xdr:col>
      <xdr:colOff>321840</xdr:colOff>
      <xdr:row>42</xdr:row>
      <xdr:rowOff>122400</xdr:rowOff>
    </xdr:to>
    <xdr:graphicFrame>
      <xdr:nvGraphicFramePr>
        <xdr:cNvPr id="7" name="Gráfico 11"/>
        <xdr:cNvGraphicFramePr/>
      </xdr:nvGraphicFramePr>
      <xdr:xfrm>
        <a:off x="70560" y="4971960"/>
        <a:ext cx="6925680" cy="315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495000</xdr:colOff>
      <xdr:row>13</xdr:row>
      <xdr:rowOff>25920</xdr:rowOff>
    </xdr:from>
    <xdr:to>
      <xdr:col>6</xdr:col>
      <xdr:colOff>239760</xdr:colOff>
      <xdr:row>25</xdr:row>
      <xdr:rowOff>39600</xdr:rowOff>
    </xdr:to>
    <xdr:graphicFrame>
      <xdr:nvGraphicFramePr>
        <xdr:cNvPr id="8" name="Gráfico 14"/>
        <xdr:cNvGraphicFramePr/>
      </xdr:nvGraphicFramePr>
      <xdr:xfrm>
        <a:off x="3841920" y="2502360"/>
        <a:ext cx="1408320" cy="229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10</xdr:col>
      <xdr:colOff>779040</xdr:colOff>
      <xdr:row>13</xdr:row>
      <xdr:rowOff>25920</xdr:rowOff>
    </xdr:from>
    <xdr:to>
      <xdr:col>12</xdr:col>
      <xdr:colOff>522360</xdr:colOff>
      <xdr:row>25</xdr:row>
      <xdr:rowOff>39600</xdr:rowOff>
    </xdr:to>
    <xdr:graphicFrame>
      <xdr:nvGraphicFramePr>
        <xdr:cNvPr id="9" name="Gráfico 15"/>
        <xdr:cNvGraphicFramePr/>
      </xdr:nvGraphicFramePr>
      <xdr:xfrm>
        <a:off x="9117000" y="2502360"/>
        <a:ext cx="1407240" cy="229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</xdr:col>
      <xdr:colOff>675000</xdr:colOff>
      <xdr:row>0</xdr:row>
      <xdr:rowOff>76320</xdr:rowOff>
    </xdr:from>
    <xdr:to>
      <xdr:col>9</xdr:col>
      <xdr:colOff>419040</xdr:colOff>
      <xdr:row>12</xdr:row>
      <xdr:rowOff>93960</xdr:rowOff>
    </xdr:to>
    <xdr:graphicFrame>
      <xdr:nvGraphicFramePr>
        <xdr:cNvPr id="10" name="Gráfico 16"/>
        <xdr:cNvGraphicFramePr/>
      </xdr:nvGraphicFramePr>
      <xdr:xfrm>
        <a:off x="6517440" y="76320"/>
        <a:ext cx="1407600" cy="230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5</xdr:col>
      <xdr:colOff>538200</xdr:colOff>
      <xdr:row>0</xdr:row>
      <xdr:rowOff>76320</xdr:rowOff>
    </xdr:from>
    <xdr:to>
      <xdr:col>7</xdr:col>
      <xdr:colOff>531360</xdr:colOff>
      <xdr:row>12</xdr:row>
      <xdr:rowOff>89280</xdr:rowOff>
    </xdr:to>
    <xdr:graphicFrame>
      <xdr:nvGraphicFramePr>
        <xdr:cNvPr id="11" name="Gráfico 17"/>
        <xdr:cNvGraphicFramePr/>
      </xdr:nvGraphicFramePr>
      <xdr:xfrm>
        <a:off x="4717080" y="76320"/>
        <a:ext cx="1656720" cy="229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9</xdr:col>
      <xdr:colOff>562680</xdr:colOff>
      <xdr:row>0</xdr:row>
      <xdr:rowOff>76320</xdr:rowOff>
    </xdr:from>
    <xdr:to>
      <xdr:col>11</xdr:col>
      <xdr:colOff>554400</xdr:colOff>
      <xdr:row>12</xdr:row>
      <xdr:rowOff>89280</xdr:rowOff>
    </xdr:to>
    <xdr:graphicFrame>
      <xdr:nvGraphicFramePr>
        <xdr:cNvPr id="12" name="Gráfico 18"/>
        <xdr:cNvGraphicFramePr/>
      </xdr:nvGraphicFramePr>
      <xdr:xfrm>
        <a:off x="8068680" y="76320"/>
        <a:ext cx="1655640" cy="229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17</xdr:col>
      <xdr:colOff>361440</xdr:colOff>
      <xdr:row>0</xdr:row>
      <xdr:rowOff>76320</xdr:rowOff>
    </xdr:from>
    <xdr:to>
      <xdr:col>19</xdr:col>
      <xdr:colOff>354600</xdr:colOff>
      <xdr:row>12</xdr:row>
      <xdr:rowOff>89280</xdr:rowOff>
    </xdr:to>
    <xdr:graphicFrame>
      <xdr:nvGraphicFramePr>
        <xdr:cNvPr id="13" name="Gráfico 20"/>
        <xdr:cNvGraphicFramePr/>
      </xdr:nvGraphicFramePr>
      <xdr:xfrm>
        <a:off x="14522400" y="76320"/>
        <a:ext cx="1656720" cy="229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</xdr:col>
      <xdr:colOff>152280</xdr:colOff>
      <xdr:row>13</xdr:row>
      <xdr:rowOff>25920</xdr:rowOff>
    </xdr:from>
    <xdr:to>
      <xdr:col>4</xdr:col>
      <xdr:colOff>144720</xdr:colOff>
      <xdr:row>25</xdr:row>
      <xdr:rowOff>37800</xdr:rowOff>
    </xdr:to>
    <xdr:graphicFrame>
      <xdr:nvGraphicFramePr>
        <xdr:cNvPr id="14" name="Gráfico 21"/>
        <xdr:cNvGraphicFramePr/>
      </xdr:nvGraphicFramePr>
      <xdr:xfrm>
        <a:off x="1835640" y="2502360"/>
        <a:ext cx="1656000" cy="229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13</xdr:col>
      <xdr:colOff>60480</xdr:colOff>
      <xdr:row>13</xdr:row>
      <xdr:rowOff>25920</xdr:rowOff>
    </xdr:from>
    <xdr:to>
      <xdr:col>15</xdr:col>
      <xdr:colOff>52200</xdr:colOff>
      <xdr:row>25</xdr:row>
      <xdr:rowOff>37800</xdr:rowOff>
    </xdr:to>
    <xdr:graphicFrame>
      <xdr:nvGraphicFramePr>
        <xdr:cNvPr id="15" name="Gráfico 22"/>
        <xdr:cNvGraphicFramePr/>
      </xdr:nvGraphicFramePr>
      <xdr:xfrm>
        <a:off x="10893960" y="2502360"/>
        <a:ext cx="1655640" cy="229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6</xdr:col>
      <xdr:colOff>590040</xdr:colOff>
      <xdr:row>13</xdr:row>
      <xdr:rowOff>25920</xdr:rowOff>
    </xdr:from>
    <xdr:to>
      <xdr:col>8</xdr:col>
      <xdr:colOff>333360</xdr:colOff>
      <xdr:row>25</xdr:row>
      <xdr:rowOff>39600</xdr:rowOff>
    </xdr:to>
    <xdr:graphicFrame>
      <xdr:nvGraphicFramePr>
        <xdr:cNvPr id="16" name="Gráfico 23"/>
        <xdr:cNvGraphicFramePr/>
      </xdr:nvGraphicFramePr>
      <xdr:xfrm>
        <a:off x="5600520" y="2502360"/>
        <a:ext cx="1407240" cy="229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8</xdr:col>
      <xdr:colOff>684000</xdr:colOff>
      <xdr:row>13</xdr:row>
      <xdr:rowOff>25920</xdr:rowOff>
    </xdr:from>
    <xdr:to>
      <xdr:col>10</xdr:col>
      <xdr:colOff>428760</xdr:colOff>
      <xdr:row>25</xdr:row>
      <xdr:rowOff>39600</xdr:rowOff>
    </xdr:to>
    <xdr:graphicFrame>
      <xdr:nvGraphicFramePr>
        <xdr:cNvPr id="17" name="Gráfico 24"/>
        <xdr:cNvGraphicFramePr/>
      </xdr:nvGraphicFramePr>
      <xdr:xfrm>
        <a:off x="7358400" y="2502360"/>
        <a:ext cx="1408320" cy="229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650880</xdr:colOff>
      <xdr:row>0</xdr:row>
      <xdr:rowOff>76320</xdr:rowOff>
    </xdr:from>
    <xdr:to>
      <xdr:col>5</xdr:col>
      <xdr:colOff>394200</xdr:colOff>
      <xdr:row>12</xdr:row>
      <xdr:rowOff>93960</xdr:rowOff>
    </xdr:to>
    <xdr:graphicFrame>
      <xdr:nvGraphicFramePr>
        <xdr:cNvPr id="18" name="Gráfico 25"/>
        <xdr:cNvGraphicFramePr/>
      </xdr:nvGraphicFramePr>
      <xdr:xfrm>
        <a:off x="3165840" y="76320"/>
        <a:ext cx="1407240" cy="230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76320</xdr:colOff>
      <xdr:row>44</xdr:row>
      <xdr:rowOff>146160</xdr:rowOff>
    </xdr:from>
    <xdr:to>
      <xdr:col>19</xdr:col>
      <xdr:colOff>1001520</xdr:colOff>
      <xdr:row>54</xdr:row>
      <xdr:rowOff>126720</xdr:rowOff>
    </xdr:to>
    <xdr:pic>
      <xdr:nvPicPr>
        <xdr:cNvPr id="19" name="Imagen 31" descr=""/>
        <xdr:cNvPicPr/>
      </xdr:nvPicPr>
      <xdr:blipFill>
        <a:blip r:embed="rId20"/>
        <a:stretch/>
      </xdr:blipFill>
      <xdr:spPr>
        <a:xfrm>
          <a:off x="76320" y="8528040"/>
          <a:ext cx="16749720" cy="18856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2" displayName="Tabla2" ref="A1:C132" headerRowCount="1" totalsRowCount="0" totalsRowShown="0">
  <autoFilter ref="A1:C132"/>
  <tableColumns count="3">
    <tableColumn id="1" name="DISTRICT"/>
    <tableColumn id="2" name="NEIGHBOURHOOD"/>
    <tableColumn id="3" name="Average household incom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AMJ132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3" ySplit="3" topLeftCell="D95" activePane="bottomRight" state="frozen"/>
      <selection pane="topLeft" activeCell="A1" activeCellId="0" sqref="A1"/>
      <selection pane="topRight" activeCell="D1" activeCellId="0" sqref="D1"/>
      <selection pane="bottomLeft" activeCell="A95" activeCellId="0" sqref="A95"/>
      <selection pane="bottomRight" activeCell="B102" activeCellId="0" sqref="B102"/>
    </sheetView>
  </sheetViews>
  <sheetFormatPr defaultRowHeight="15" zeroHeight="false" outlineLevelRow="0" outlineLevelCol="0"/>
  <cols>
    <col collapsed="false" customWidth="true" hidden="false" outlineLevel="0" max="1" min="1" style="0" width="20.73"/>
    <col collapsed="false" customWidth="true" hidden="false" outlineLevel="0" max="2" min="2" style="0" width="32.08"/>
    <col collapsed="false" customWidth="true" hidden="false" outlineLevel="0" max="3" min="3" style="0" width="14.12"/>
    <col collapsed="false" customWidth="true" hidden="false" outlineLevel="0" max="1025" min="4" style="0" width="10.5"/>
  </cols>
  <sheetData>
    <row r="1" s="4" customFormat="true" ht="38.8" hidden="false" customHeight="false" outlineLevel="0" collapsed="false">
      <c r="A1" s="1" t="s">
        <v>0</v>
      </c>
      <c r="B1" s="2" t="s">
        <v>1</v>
      </c>
      <c r="C1" s="3" t="s">
        <v>2</v>
      </c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5" t="s">
        <v>3</v>
      </c>
      <c r="B2" s="6" t="s">
        <v>4</v>
      </c>
      <c r="C2" s="7" t="n">
        <v>34675.8479134597</v>
      </c>
    </row>
    <row r="3" customFormat="false" ht="15" hidden="false" customHeight="false" outlineLevel="0" collapsed="false">
      <c r="A3" s="8" t="s">
        <v>3</v>
      </c>
      <c r="B3" s="9" t="s">
        <v>5</v>
      </c>
      <c r="C3" s="10" t="n">
        <v>25999.8327430822</v>
      </c>
    </row>
    <row r="4" customFormat="false" ht="15" hidden="false" customHeight="false" outlineLevel="0" collapsed="false">
      <c r="A4" s="8" t="s">
        <v>3</v>
      </c>
      <c r="B4" s="9" t="s">
        <v>6</v>
      </c>
      <c r="C4" s="10" t="n">
        <v>34952.6798046567</v>
      </c>
    </row>
    <row r="5" customFormat="false" ht="15" hidden="false" customHeight="false" outlineLevel="0" collapsed="false">
      <c r="A5" s="8" t="s">
        <v>3</v>
      </c>
      <c r="B5" s="9" t="s">
        <v>7</v>
      </c>
      <c r="C5" s="10" t="n">
        <v>40314.882263767</v>
      </c>
    </row>
    <row r="6" customFormat="false" ht="15" hidden="false" customHeight="false" outlineLevel="0" collapsed="false">
      <c r="A6" s="8" t="s">
        <v>3</v>
      </c>
      <c r="B6" s="9" t="s">
        <v>8</v>
      </c>
      <c r="C6" s="10" t="n">
        <v>30701.6520392922</v>
      </c>
    </row>
    <row r="7" customFormat="false" ht="15" hidden="false" customHeight="false" outlineLevel="0" collapsed="false">
      <c r="A7" s="8" t="s">
        <v>3</v>
      </c>
      <c r="B7" s="9" t="s">
        <v>9</v>
      </c>
      <c r="C7" s="10" t="n">
        <v>30935.8043113426</v>
      </c>
    </row>
    <row r="8" customFormat="false" ht="15" hidden="false" customHeight="false" outlineLevel="0" collapsed="false">
      <c r="A8" s="8" t="s">
        <v>10</v>
      </c>
      <c r="B8" s="9" t="s">
        <v>11</v>
      </c>
      <c r="C8" s="10" t="n">
        <v>41950.8120458648</v>
      </c>
    </row>
    <row r="9" customFormat="false" ht="15" hidden="false" customHeight="false" outlineLevel="0" collapsed="false">
      <c r="A9" s="8" t="s">
        <v>10</v>
      </c>
      <c r="B9" s="9" t="s">
        <v>12</v>
      </c>
      <c r="C9" s="10" t="n">
        <v>44669.1824389435</v>
      </c>
    </row>
    <row r="10" customFormat="false" ht="15" hidden="false" customHeight="false" outlineLevel="0" collapsed="false">
      <c r="A10" s="8" t="s">
        <v>10</v>
      </c>
      <c r="B10" s="9" t="s">
        <v>13</v>
      </c>
      <c r="C10" s="10" t="n">
        <v>31933.91199662</v>
      </c>
    </row>
    <row r="11" customFormat="false" ht="15" hidden="false" customHeight="false" outlineLevel="0" collapsed="false">
      <c r="A11" s="8" t="s">
        <v>10</v>
      </c>
      <c r="B11" s="9" t="s">
        <v>14</v>
      </c>
      <c r="C11" s="10" t="n">
        <v>48935.036576627</v>
      </c>
    </row>
    <row r="12" customFormat="false" ht="15" hidden="false" customHeight="false" outlineLevel="0" collapsed="false">
      <c r="A12" s="8" t="s">
        <v>10</v>
      </c>
      <c r="B12" s="9" t="s">
        <v>15</v>
      </c>
      <c r="C12" s="10" t="n">
        <v>39647.6886525592</v>
      </c>
    </row>
    <row r="13" customFormat="false" ht="15" hidden="false" customHeight="false" outlineLevel="0" collapsed="false">
      <c r="A13" s="8" t="s">
        <v>10</v>
      </c>
      <c r="B13" s="9" t="s">
        <v>16</v>
      </c>
      <c r="C13" s="10" t="n">
        <v>33938.3690529766</v>
      </c>
    </row>
    <row r="14" customFormat="false" ht="15" hidden="false" customHeight="false" outlineLevel="0" collapsed="false">
      <c r="A14" s="8" t="s">
        <v>10</v>
      </c>
      <c r="B14" s="9" t="s">
        <v>17</v>
      </c>
      <c r="C14" s="10" t="n">
        <v>37939.2847228916</v>
      </c>
    </row>
    <row r="15" customFormat="false" ht="15" hidden="false" customHeight="false" outlineLevel="0" collapsed="false">
      <c r="A15" s="8" t="s">
        <v>18</v>
      </c>
      <c r="B15" s="9" t="s">
        <v>19</v>
      </c>
      <c r="C15" s="10" t="n">
        <v>41948.887029967</v>
      </c>
    </row>
    <row r="16" customFormat="false" ht="15" hidden="false" customHeight="false" outlineLevel="0" collapsed="false">
      <c r="A16" s="8" t="s">
        <v>18</v>
      </c>
      <c r="B16" s="9" t="s">
        <v>20</v>
      </c>
      <c r="C16" s="10" t="n">
        <v>45842.9286514838</v>
      </c>
    </row>
    <row r="17" customFormat="false" ht="15" hidden="false" customHeight="false" outlineLevel="0" collapsed="false">
      <c r="A17" s="8" t="s">
        <v>18</v>
      </c>
      <c r="B17" s="9" t="s">
        <v>21</v>
      </c>
      <c r="C17" s="10" t="n">
        <v>58249.1444892188</v>
      </c>
    </row>
    <row r="18" customFormat="false" ht="15" hidden="false" customHeight="false" outlineLevel="0" collapsed="false">
      <c r="A18" s="8" t="s">
        <v>18</v>
      </c>
      <c r="B18" s="9" t="s">
        <v>22</v>
      </c>
      <c r="C18" s="10" t="n">
        <v>45561.1376637797</v>
      </c>
    </row>
    <row r="19" customFormat="false" ht="15" hidden="false" customHeight="false" outlineLevel="0" collapsed="false">
      <c r="A19" s="8" t="s">
        <v>18</v>
      </c>
      <c r="B19" s="9" t="s">
        <v>23</v>
      </c>
      <c r="C19" s="10" t="n">
        <v>84955.302447994</v>
      </c>
    </row>
    <row r="20" customFormat="false" ht="15" hidden="false" customHeight="false" outlineLevel="0" collapsed="false">
      <c r="A20" s="8" t="s">
        <v>18</v>
      </c>
      <c r="B20" s="9" t="s">
        <v>24</v>
      </c>
      <c r="C20" s="10" t="n">
        <v>69100.1609099165</v>
      </c>
    </row>
    <row r="21" customFormat="false" ht="15" hidden="false" customHeight="false" outlineLevel="0" collapsed="false">
      <c r="A21" s="8" t="s">
        <v>25</v>
      </c>
      <c r="B21" s="9" t="s">
        <v>26</v>
      </c>
      <c r="C21" s="10" t="n">
        <v>84705.7178808273</v>
      </c>
    </row>
    <row r="22" customFormat="false" ht="15" hidden="false" customHeight="false" outlineLevel="0" collapsed="false">
      <c r="A22" s="8" t="s">
        <v>25</v>
      </c>
      <c r="B22" s="9" t="s">
        <v>27</v>
      </c>
      <c r="C22" s="10" t="n">
        <v>48814.7378325123</v>
      </c>
    </row>
    <row r="23" customFormat="false" ht="15" hidden="false" customHeight="false" outlineLevel="0" collapsed="false">
      <c r="A23" s="8" t="s">
        <v>25</v>
      </c>
      <c r="B23" s="9" t="s">
        <v>28</v>
      </c>
      <c r="C23" s="10" t="n">
        <v>40503.5590024741</v>
      </c>
    </row>
    <row r="24" customFormat="false" ht="15" hidden="false" customHeight="false" outlineLevel="0" collapsed="false">
      <c r="A24" s="8" t="s">
        <v>25</v>
      </c>
      <c r="B24" s="9" t="s">
        <v>29</v>
      </c>
      <c r="C24" s="10" t="n">
        <v>46340.8740988493</v>
      </c>
    </row>
    <row r="25" customFormat="false" ht="15" hidden="false" customHeight="false" outlineLevel="0" collapsed="false">
      <c r="A25" s="8" t="s">
        <v>25</v>
      </c>
      <c r="B25" s="9" t="s">
        <v>30</v>
      </c>
      <c r="C25" s="10" t="n">
        <v>47375.4245291166</v>
      </c>
    </row>
    <row r="26" customFormat="false" ht="15" hidden="false" customHeight="false" outlineLevel="0" collapsed="false">
      <c r="A26" s="8" t="s">
        <v>25</v>
      </c>
      <c r="B26" s="9" t="s">
        <v>31</v>
      </c>
      <c r="C26" s="10" t="n">
        <v>82811.1790116372</v>
      </c>
    </row>
    <row r="27" customFormat="false" ht="15" hidden="false" customHeight="false" outlineLevel="0" collapsed="false">
      <c r="A27" s="8" t="s">
        <v>32</v>
      </c>
      <c r="B27" s="9" t="s">
        <v>33</v>
      </c>
      <c r="C27" s="10" t="n">
        <v>103573.082656006</v>
      </c>
    </row>
    <row r="28" customFormat="false" ht="15" hidden="false" customHeight="false" outlineLevel="0" collapsed="false">
      <c r="A28" s="8" t="s">
        <v>32</v>
      </c>
      <c r="B28" s="9" t="s">
        <v>34</v>
      </c>
      <c r="C28" s="10" t="n">
        <v>43701.5220015745</v>
      </c>
    </row>
    <row r="29" customFormat="false" ht="15" hidden="false" customHeight="false" outlineLevel="0" collapsed="false">
      <c r="A29" s="8" t="s">
        <v>32</v>
      </c>
      <c r="B29" s="9" t="s">
        <v>35</v>
      </c>
      <c r="C29" s="10" t="n">
        <v>43706.9826198041</v>
      </c>
    </row>
    <row r="30" customFormat="false" ht="15" hidden="false" customHeight="false" outlineLevel="0" collapsed="false">
      <c r="A30" s="8" t="s">
        <v>32</v>
      </c>
      <c r="B30" s="9" t="s">
        <v>36</v>
      </c>
      <c r="C30" s="10" t="n">
        <v>62635.3503539972</v>
      </c>
    </row>
    <row r="31" customFormat="false" ht="15" hidden="false" customHeight="false" outlineLevel="0" collapsed="false">
      <c r="A31" s="8" t="s">
        <v>32</v>
      </c>
      <c r="B31" s="9" t="s">
        <v>37</v>
      </c>
      <c r="C31" s="10" t="n">
        <v>80248.3920255963</v>
      </c>
    </row>
    <row r="32" customFormat="false" ht="15" hidden="false" customHeight="false" outlineLevel="0" collapsed="false">
      <c r="A32" s="8" t="s">
        <v>32</v>
      </c>
      <c r="B32" s="9" t="s">
        <v>38</v>
      </c>
      <c r="C32" s="10" t="n">
        <v>54869.9650135588</v>
      </c>
    </row>
    <row r="33" customFormat="false" ht="15" hidden="false" customHeight="false" outlineLevel="0" collapsed="false">
      <c r="A33" s="8" t="s">
        <v>39</v>
      </c>
      <c r="B33" s="9" t="s">
        <v>40</v>
      </c>
      <c r="C33" s="10" t="n">
        <v>31125.2299026959</v>
      </c>
    </row>
    <row r="34" customFormat="false" ht="15" hidden="false" customHeight="false" outlineLevel="0" collapsed="false">
      <c r="A34" s="8" t="s">
        <v>39</v>
      </c>
      <c r="B34" s="9" t="s">
        <v>41</v>
      </c>
      <c r="C34" s="10" t="n">
        <v>43306.0232761758</v>
      </c>
    </row>
    <row r="35" customFormat="false" ht="15" hidden="false" customHeight="false" outlineLevel="0" collapsed="false">
      <c r="A35" s="8" t="s">
        <v>39</v>
      </c>
      <c r="B35" s="9" t="s">
        <v>42</v>
      </c>
      <c r="C35" s="10" t="n">
        <v>45025.3268859599</v>
      </c>
    </row>
    <row r="36" customFormat="false" ht="15" hidden="false" customHeight="false" outlineLevel="0" collapsed="false">
      <c r="A36" s="8" t="s">
        <v>39</v>
      </c>
      <c r="B36" s="9" t="s">
        <v>43</v>
      </c>
      <c r="C36" s="10" t="n">
        <v>28746.7033662579</v>
      </c>
    </row>
    <row r="37" customFormat="false" ht="15" hidden="false" customHeight="false" outlineLevel="0" collapsed="false">
      <c r="A37" s="8" t="s">
        <v>39</v>
      </c>
      <c r="B37" s="9" t="s">
        <v>44</v>
      </c>
      <c r="C37" s="10" t="n">
        <v>28242.0523623145</v>
      </c>
    </row>
    <row r="38" customFormat="false" ht="15" hidden="false" customHeight="false" outlineLevel="0" collapsed="false">
      <c r="A38" s="8" t="s">
        <v>39</v>
      </c>
      <c r="B38" s="9" t="s">
        <v>45</v>
      </c>
      <c r="C38" s="10" t="n">
        <v>28945.5254772727</v>
      </c>
    </row>
    <row r="39" customFormat="false" ht="15" hidden="false" customHeight="false" outlineLevel="0" collapsed="false">
      <c r="A39" s="8" t="s">
        <v>46</v>
      </c>
      <c r="B39" s="9" t="s">
        <v>47</v>
      </c>
      <c r="C39" s="10" t="n">
        <v>42607.6365402033</v>
      </c>
    </row>
    <row r="40" customFormat="false" ht="15" hidden="false" customHeight="false" outlineLevel="0" collapsed="false">
      <c r="A40" s="8" t="s">
        <v>46</v>
      </c>
      <c r="B40" s="9" t="s">
        <v>48</v>
      </c>
      <c r="C40" s="10" t="n">
        <v>42210.1517765152</v>
      </c>
    </row>
    <row r="41" customFormat="false" ht="15" hidden="false" customHeight="false" outlineLevel="0" collapsed="false">
      <c r="A41" s="8" t="s">
        <v>46</v>
      </c>
      <c r="B41" s="9" t="s">
        <v>49</v>
      </c>
      <c r="C41" s="10" t="n">
        <v>41126.2198025844</v>
      </c>
    </row>
    <row r="42" customFormat="false" ht="15" hidden="false" customHeight="false" outlineLevel="0" collapsed="false">
      <c r="A42" s="8" t="s">
        <v>46</v>
      </c>
      <c r="B42" s="9" t="s">
        <v>50</v>
      </c>
      <c r="C42" s="10" t="n">
        <v>68786.7092139108</v>
      </c>
    </row>
    <row r="43" customFormat="false" ht="15" hidden="false" customHeight="false" outlineLevel="0" collapsed="false">
      <c r="A43" s="8" t="s">
        <v>46</v>
      </c>
      <c r="B43" s="9" t="s">
        <v>51</v>
      </c>
      <c r="C43" s="10" t="n">
        <v>47955.2791667397</v>
      </c>
    </row>
    <row r="44" customFormat="false" ht="15" hidden="false" customHeight="false" outlineLevel="0" collapsed="false">
      <c r="A44" s="8" t="s">
        <v>46</v>
      </c>
      <c r="B44" s="9" t="s">
        <v>52</v>
      </c>
      <c r="C44" s="10" t="n">
        <v>59458.5754002255</v>
      </c>
    </row>
    <row r="45" customFormat="false" ht="15" hidden="false" customHeight="false" outlineLevel="0" collapsed="false">
      <c r="A45" s="8" t="s">
        <v>53</v>
      </c>
      <c r="B45" s="9" t="s">
        <v>54</v>
      </c>
      <c r="C45" s="10" t="n">
        <v>39061.7270865533</v>
      </c>
    </row>
    <row r="46" customFormat="false" ht="15" hidden="false" customHeight="false" outlineLevel="0" collapsed="false">
      <c r="A46" s="8" t="s">
        <v>53</v>
      </c>
      <c r="B46" s="9" t="s">
        <v>55</v>
      </c>
      <c r="C46" s="10" t="n">
        <v>98155.7929422895</v>
      </c>
    </row>
    <row r="47" customFormat="false" ht="15" hidden="false" customHeight="false" outlineLevel="0" collapsed="false">
      <c r="A47" s="8" t="s">
        <v>53</v>
      </c>
      <c r="B47" s="9" t="s">
        <v>56</v>
      </c>
      <c r="C47" s="10" t="n">
        <v>45508.0580730877</v>
      </c>
    </row>
    <row r="48" customFormat="false" ht="15" hidden="false" customHeight="false" outlineLevel="0" collapsed="false">
      <c r="A48" s="8" t="s">
        <v>53</v>
      </c>
      <c r="B48" s="9" t="s">
        <v>57</v>
      </c>
      <c r="C48" s="10" t="n">
        <v>33746.0138188456</v>
      </c>
    </row>
    <row r="49" customFormat="false" ht="15" hidden="false" customHeight="false" outlineLevel="0" collapsed="false">
      <c r="A49" s="8" t="s">
        <v>53</v>
      </c>
      <c r="B49" s="9" t="s">
        <v>58</v>
      </c>
      <c r="C49" s="10" t="n">
        <v>58457.3752869185</v>
      </c>
    </row>
    <row r="50" customFormat="false" ht="15" hidden="false" customHeight="false" outlineLevel="0" collapsed="false">
      <c r="A50" s="8" t="s">
        <v>53</v>
      </c>
      <c r="B50" s="9" t="s">
        <v>59</v>
      </c>
      <c r="C50" s="10" t="n">
        <v>42537.2500960052</v>
      </c>
    </row>
    <row r="51" customFormat="false" ht="15" hidden="false" customHeight="false" outlineLevel="0" collapsed="false">
      <c r="A51" s="8" t="s">
        <v>53</v>
      </c>
      <c r="B51" s="9" t="s">
        <v>60</v>
      </c>
      <c r="C51" s="10" t="n">
        <v>78328.1005562156</v>
      </c>
    </row>
    <row r="52" customFormat="false" ht="15" hidden="false" customHeight="false" outlineLevel="0" collapsed="false">
      <c r="A52" s="8" t="s">
        <v>53</v>
      </c>
      <c r="B52" s="9" t="s">
        <v>61</v>
      </c>
      <c r="C52" s="10" t="n">
        <v>57441.3442330211</v>
      </c>
    </row>
    <row r="53" customFormat="false" ht="15" hidden="false" customHeight="false" outlineLevel="0" collapsed="false">
      <c r="A53" s="8" t="s">
        <v>62</v>
      </c>
      <c r="B53" s="9" t="s">
        <v>63</v>
      </c>
      <c r="C53" s="10" t="n">
        <v>41436.0838529902</v>
      </c>
    </row>
    <row r="54" customFormat="false" ht="15" hidden="false" customHeight="false" outlineLevel="0" collapsed="false">
      <c r="A54" s="8" t="s">
        <v>62</v>
      </c>
      <c r="B54" s="9" t="s">
        <v>64</v>
      </c>
      <c r="C54" s="10" t="n">
        <v>53460.6435623358</v>
      </c>
    </row>
    <row r="55" customFormat="false" ht="15" hidden="false" customHeight="false" outlineLevel="0" collapsed="false">
      <c r="A55" s="8" t="s">
        <v>62</v>
      </c>
      <c r="B55" s="9" t="s">
        <v>65</v>
      </c>
      <c r="C55" s="10" t="n">
        <v>67390.492096167</v>
      </c>
    </row>
    <row r="56" customFormat="false" ht="15" hidden="false" customHeight="false" outlineLevel="0" collapsed="false">
      <c r="A56" s="8" t="s">
        <v>62</v>
      </c>
      <c r="B56" s="9" t="s">
        <v>66</v>
      </c>
      <c r="C56" s="10" t="n">
        <v>34996.9307976869</v>
      </c>
    </row>
    <row r="57" customFormat="false" ht="15" hidden="false" customHeight="false" outlineLevel="0" collapsed="false">
      <c r="A57" s="8" t="s">
        <v>62</v>
      </c>
      <c r="B57" s="9" t="s">
        <v>67</v>
      </c>
      <c r="C57" s="10" t="n">
        <v>112320.748093875</v>
      </c>
    </row>
    <row r="58" customFormat="false" ht="15" hidden="false" customHeight="false" outlineLevel="0" collapsed="false">
      <c r="A58" s="8" t="s">
        <v>62</v>
      </c>
      <c r="B58" s="9" t="s">
        <v>68</v>
      </c>
      <c r="C58" s="10" t="n">
        <v>101419.171710362</v>
      </c>
    </row>
    <row r="59" customFormat="false" ht="15" hidden="false" customHeight="false" outlineLevel="0" collapsed="false">
      <c r="A59" s="8" t="s">
        <v>62</v>
      </c>
      <c r="B59" s="9" t="s">
        <v>69</v>
      </c>
      <c r="C59" s="10" t="n">
        <v>77060.7556397454</v>
      </c>
    </row>
    <row r="60" customFormat="false" ht="15" hidden="false" customHeight="false" outlineLevel="0" collapsed="false">
      <c r="A60" s="8" t="s">
        <v>70</v>
      </c>
      <c r="B60" s="9" t="s">
        <v>71</v>
      </c>
      <c r="C60" s="10" t="n">
        <v>29540.9576941288</v>
      </c>
    </row>
    <row r="61" customFormat="false" ht="15" hidden="false" customHeight="false" outlineLevel="0" collapsed="false">
      <c r="A61" s="8" t="s">
        <v>70</v>
      </c>
      <c r="B61" s="9" t="s">
        <v>72</v>
      </c>
      <c r="C61" s="10" t="n">
        <v>27913.6339112542</v>
      </c>
    </row>
    <row r="62" customFormat="false" ht="15" hidden="false" customHeight="false" outlineLevel="0" collapsed="false">
      <c r="A62" s="8" t="s">
        <v>70</v>
      </c>
      <c r="B62" s="9" t="s">
        <v>73</v>
      </c>
      <c r="C62" s="10" t="n">
        <v>30075.7055536143</v>
      </c>
    </row>
    <row r="63" customFormat="false" ht="15" hidden="false" customHeight="false" outlineLevel="0" collapsed="false">
      <c r="A63" s="8" t="s">
        <v>70</v>
      </c>
      <c r="B63" s="9" t="s">
        <v>74</v>
      </c>
      <c r="C63" s="10" t="n">
        <v>31116.5071197473</v>
      </c>
    </row>
    <row r="64" customFormat="false" ht="15" hidden="false" customHeight="false" outlineLevel="0" collapsed="false">
      <c r="A64" s="8" t="s">
        <v>70</v>
      </c>
      <c r="B64" s="9" t="s">
        <v>75</v>
      </c>
      <c r="C64" s="10" t="n">
        <v>31913.206846746</v>
      </c>
    </row>
    <row r="65" customFormat="false" ht="15" hidden="false" customHeight="false" outlineLevel="0" collapsed="false">
      <c r="A65" s="8" t="s">
        <v>70</v>
      </c>
      <c r="B65" s="9" t="s">
        <v>76</v>
      </c>
      <c r="C65" s="10" t="n">
        <v>35197.13451</v>
      </c>
    </row>
    <row r="66" customFormat="false" ht="15" hidden="false" customHeight="false" outlineLevel="0" collapsed="false">
      <c r="A66" s="8" t="s">
        <v>70</v>
      </c>
      <c r="B66" s="9" t="s">
        <v>77</v>
      </c>
      <c r="C66" s="10" t="n">
        <v>29910.4549361744</v>
      </c>
    </row>
    <row r="67" customFormat="false" ht="15" hidden="false" customHeight="false" outlineLevel="0" collapsed="false">
      <c r="A67" s="8" t="s">
        <v>78</v>
      </c>
      <c r="B67" s="9" t="s">
        <v>79</v>
      </c>
      <c r="C67" s="10" t="n">
        <v>27579.2279443115</v>
      </c>
    </row>
    <row r="68" customFormat="false" ht="15" hidden="false" customHeight="false" outlineLevel="0" collapsed="false">
      <c r="A68" s="8" t="s">
        <v>78</v>
      </c>
      <c r="B68" s="9" t="s">
        <v>80</v>
      </c>
      <c r="C68" s="10" t="n">
        <v>28031.4791042033</v>
      </c>
    </row>
    <row r="69" customFormat="false" ht="15" hidden="false" customHeight="false" outlineLevel="0" collapsed="false">
      <c r="A69" s="8" t="s">
        <v>78</v>
      </c>
      <c r="B69" s="9" t="s">
        <v>81</v>
      </c>
      <c r="C69" s="10" t="n">
        <v>26282.7243978732</v>
      </c>
    </row>
    <row r="70" customFormat="false" ht="15" hidden="false" customHeight="false" outlineLevel="0" collapsed="false">
      <c r="A70" s="8" t="s">
        <v>78</v>
      </c>
      <c r="B70" s="9" t="s">
        <v>82</v>
      </c>
      <c r="C70" s="10" t="n">
        <v>27788.2132821128</v>
      </c>
    </row>
    <row r="71" customFormat="false" ht="15" hidden="false" customHeight="false" outlineLevel="0" collapsed="false">
      <c r="A71" s="8" t="s">
        <v>78</v>
      </c>
      <c r="B71" s="9" t="s">
        <v>83</v>
      </c>
      <c r="C71" s="10" t="n">
        <v>25725.1872554806</v>
      </c>
    </row>
    <row r="72" customFormat="false" ht="15" hidden="false" customHeight="false" outlineLevel="0" collapsed="false">
      <c r="A72" s="8" t="s">
        <v>78</v>
      </c>
      <c r="B72" s="9" t="s">
        <v>84</v>
      </c>
      <c r="C72" s="10" t="n">
        <v>31280.5620099041</v>
      </c>
    </row>
    <row r="73" customFormat="false" ht="15" hidden="false" customHeight="false" outlineLevel="0" collapsed="false">
      <c r="A73" s="8" t="s">
        <v>78</v>
      </c>
      <c r="B73" s="9" t="s">
        <v>85</v>
      </c>
      <c r="C73" s="10" t="n">
        <v>27997.6117863216</v>
      </c>
    </row>
    <row r="74" customFormat="false" ht="15" hidden="false" customHeight="false" outlineLevel="0" collapsed="false">
      <c r="A74" s="8" t="s">
        <v>86</v>
      </c>
      <c r="B74" s="9" t="s">
        <v>87</v>
      </c>
      <c r="C74" s="10" t="n">
        <v>26857.9425527045</v>
      </c>
    </row>
    <row r="75" customFormat="false" ht="15" hidden="false" customHeight="false" outlineLevel="0" collapsed="false">
      <c r="A75" s="8" t="s">
        <v>86</v>
      </c>
      <c r="B75" s="9" t="s">
        <v>88</v>
      </c>
      <c r="C75" s="10" t="n">
        <v>24995.8694500883</v>
      </c>
    </row>
    <row r="76" customFormat="false" ht="15" hidden="false" customHeight="false" outlineLevel="0" collapsed="false">
      <c r="A76" s="8" t="s">
        <v>86</v>
      </c>
      <c r="B76" s="9" t="s">
        <v>89</v>
      </c>
      <c r="C76" s="10" t="n">
        <v>25440.2477533762</v>
      </c>
    </row>
    <row r="77" customFormat="false" ht="15" hidden="false" customHeight="false" outlineLevel="0" collapsed="false">
      <c r="A77" s="8" t="s">
        <v>86</v>
      </c>
      <c r="B77" s="9" t="s">
        <v>90</v>
      </c>
      <c r="C77" s="10" t="n">
        <v>25506.2488443106</v>
      </c>
    </row>
    <row r="78" customFormat="false" ht="15" hidden="false" customHeight="false" outlineLevel="0" collapsed="false">
      <c r="A78" s="8" t="s">
        <v>86</v>
      </c>
      <c r="B78" s="9" t="s">
        <v>91</v>
      </c>
      <c r="C78" s="10" t="n">
        <v>26358.1596933887</v>
      </c>
    </row>
    <row r="79" customFormat="false" ht="15" hidden="false" customHeight="false" outlineLevel="0" collapsed="false">
      <c r="A79" s="8" t="s">
        <v>86</v>
      </c>
      <c r="B79" s="9" t="s">
        <v>92</v>
      </c>
      <c r="C79" s="10" t="n">
        <v>25498.3842078898</v>
      </c>
    </row>
    <row r="80" customFormat="false" ht="15" hidden="false" customHeight="false" outlineLevel="0" collapsed="false">
      <c r="A80" s="8" t="s">
        <v>86</v>
      </c>
      <c r="B80" s="9" t="s">
        <v>93</v>
      </c>
      <c r="C80" s="10" t="n">
        <v>23173.8699772727</v>
      </c>
    </row>
    <row r="81" customFormat="false" ht="15" hidden="false" customHeight="false" outlineLevel="0" collapsed="false">
      <c r="A81" s="8" t="s">
        <v>94</v>
      </c>
      <c r="B81" s="9" t="s">
        <v>95</v>
      </c>
      <c r="C81" s="10" t="n">
        <v>22055.0909948959</v>
      </c>
    </row>
    <row r="82" customFormat="false" ht="15" hidden="false" customHeight="false" outlineLevel="0" collapsed="false">
      <c r="A82" s="8" t="s">
        <v>94</v>
      </c>
      <c r="B82" s="9" t="s">
        <v>96</v>
      </c>
      <c r="C82" s="10" t="n">
        <v>21224.7913612672</v>
      </c>
    </row>
    <row r="83" customFormat="false" ht="15" hidden="false" customHeight="false" outlineLevel="0" collapsed="false">
      <c r="A83" s="11" t="s">
        <v>94</v>
      </c>
      <c r="B83" s="12" t="s">
        <v>97</v>
      </c>
      <c r="C83" s="13" t="n">
        <v>28754.3117819879</v>
      </c>
    </row>
    <row r="84" customFormat="false" ht="15" hidden="false" customHeight="false" outlineLevel="0" collapsed="false">
      <c r="A84" s="11" t="s">
        <v>94</v>
      </c>
      <c r="B84" s="12" t="s">
        <v>98</v>
      </c>
      <c r="C84" s="13" t="n">
        <v>26632.0903675335</v>
      </c>
    </row>
    <row r="85" customFormat="false" ht="15" hidden="false" customHeight="false" outlineLevel="0" collapsed="false">
      <c r="A85" s="11" t="s">
        <v>94</v>
      </c>
      <c r="B85" s="12" t="s">
        <v>99</v>
      </c>
      <c r="C85" s="13" t="n">
        <v>23824.7011850072</v>
      </c>
    </row>
    <row r="86" customFormat="false" ht="15" hidden="false" customHeight="false" outlineLevel="0" collapsed="false">
      <c r="A86" s="11" t="s">
        <v>94</v>
      </c>
      <c r="B86" s="12" t="s">
        <v>100</v>
      </c>
      <c r="C86" s="13" t="n">
        <v>24872.5386984291</v>
      </c>
    </row>
    <row r="87" customFormat="false" ht="15" hidden="false" customHeight="false" outlineLevel="0" collapsed="false">
      <c r="A87" s="11" t="s">
        <v>101</v>
      </c>
      <c r="B87" s="12" t="s">
        <v>102</v>
      </c>
      <c r="C87" s="13" t="n">
        <v>34024.5241388975</v>
      </c>
    </row>
    <row r="88" customFormat="false" ht="15" hidden="false" customHeight="false" outlineLevel="0" collapsed="false">
      <c r="A88" s="11" t="s">
        <v>101</v>
      </c>
      <c r="B88" s="12" t="s">
        <v>103</v>
      </c>
      <c r="C88" s="13" t="n">
        <v>45040.7301922175</v>
      </c>
    </row>
    <row r="89" customFormat="false" ht="15" hidden="false" customHeight="false" outlineLevel="0" collapsed="false">
      <c r="A89" s="11" t="s">
        <v>101</v>
      </c>
      <c r="B89" s="12" t="s">
        <v>104</v>
      </c>
      <c r="C89" s="13" t="n">
        <v>40428.4098530513</v>
      </c>
    </row>
    <row r="90" customFormat="false" ht="15" hidden="false" customHeight="false" outlineLevel="0" collapsed="false">
      <c r="A90" s="11" t="s">
        <v>101</v>
      </c>
      <c r="B90" s="12" t="s">
        <v>105</v>
      </c>
      <c r="C90" s="13" t="n">
        <v>35438.8711740488</v>
      </c>
    </row>
    <row r="91" customFormat="false" ht="15" hidden="false" customHeight="false" outlineLevel="0" collapsed="false">
      <c r="A91" s="11" t="s">
        <v>101</v>
      </c>
      <c r="B91" s="12" t="s">
        <v>106</v>
      </c>
      <c r="C91" s="13" t="n">
        <v>28013.7068747194</v>
      </c>
    </row>
    <row r="92" customFormat="false" ht="15" hidden="false" customHeight="false" outlineLevel="0" collapsed="false">
      <c r="A92" s="11" t="s">
        <v>101</v>
      </c>
      <c r="B92" s="12" t="s">
        <v>107</v>
      </c>
      <c r="C92" s="13" t="n">
        <v>29156.1159960856</v>
      </c>
    </row>
    <row r="93" customFormat="false" ht="15" hidden="false" customHeight="false" outlineLevel="0" collapsed="false">
      <c r="A93" s="11" t="s">
        <v>108</v>
      </c>
      <c r="B93" s="12" t="s">
        <v>109</v>
      </c>
      <c r="C93" s="13" t="n">
        <v>28196.6239385058</v>
      </c>
    </row>
    <row r="94" customFormat="false" ht="15" hidden="false" customHeight="false" outlineLevel="0" collapsed="false">
      <c r="A94" s="11" t="s">
        <v>108</v>
      </c>
      <c r="B94" s="12" t="s">
        <v>110</v>
      </c>
      <c r="C94" s="13" t="n">
        <v>30038.9555432669</v>
      </c>
    </row>
    <row r="95" customFormat="false" ht="15" hidden="false" customHeight="false" outlineLevel="0" collapsed="false">
      <c r="A95" s="11" t="s">
        <v>108</v>
      </c>
      <c r="B95" s="12" t="s">
        <v>111</v>
      </c>
      <c r="C95" s="13" t="n">
        <v>30421.5557167099</v>
      </c>
    </row>
    <row r="96" customFormat="false" ht="15" hidden="false" customHeight="false" outlineLevel="0" collapsed="false">
      <c r="A96" s="11" t="s">
        <v>108</v>
      </c>
      <c r="B96" s="12" t="s">
        <v>112</v>
      </c>
      <c r="C96" s="13" t="n">
        <v>34263.2416840776</v>
      </c>
    </row>
    <row r="97" customFormat="false" ht="15" hidden="false" customHeight="false" outlineLevel="0" collapsed="false">
      <c r="A97" s="11" t="s">
        <v>108</v>
      </c>
      <c r="B97" s="12" t="s">
        <v>113</v>
      </c>
      <c r="C97" s="13" t="n">
        <v>42449.9468798582</v>
      </c>
    </row>
    <row r="98" customFormat="false" ht="15" hidden="false" customHeight="false" outlineLevel="0" collapsed="false">
      <c r="A98" s="11" t="s">
        <v>108</v>
      </c>
      <c r="B98" s="12" t="s">
        <v>114</v>
      </c>
      <c r="C98" s="13" t="n">
        <v>56198.1898953215</v>
      </c>
    </row>
    <row r="99" customFormat="false" ht="15" hidden="false" customHeight="false" outlineLevel="0" collapsed="false">
      <c r="A99" s="11" t="s">
        <v>108</v>
      </c>
      <c r="B99" s="12" t="s">
        <v>115</v>
      </c>
      <c r="C99" s="13" t="n">
        <v>54247.1572063758</v>
      </c>
    </row>
    <row r="100" customFormat="false" ht="15" hidden="false" customHeight="false" outlineLevel="0" collapsed="false">
      <c r="A100" s="11" t="s">
        <v>108</v>
      </c>
      <c r="B100" s="12" t="s">
        <v>116</v>
      </c>
      <c r="C100" s="13" t="n">
        <v>67826.1492998205</v>
      </c>
    </row>
    <row r="101" customFormat="false" ht="15" hidden="false" customHeight="false" outlineLevel="0" collapsed="false">
      <c r="A101" s="8" t="s">
        <v>108</v>
      </c>
      <c r="B101" s="9" t="s">
        <v>117</v>
      </c>
      <c r="C101" s="10" t="n">
        <v>65589.45233329</v>
      </c>
    </row>
    <row r="102" customFormat="false" ht="15" hidden="false" customHeight="false" outlineLevel="0" collapsed="false">
      <c r="A102" s="8" t="s">
        <v>118</v>
      </c>
      <c r="B102" s="9" t="s">
        <v>119</v>
      </c>
      <c r="C102" s="10" t="n">
        <v>81736.547158496</v>
      </c>
    </row>
    <row r="103" customFormat="false" ht="15" hidden="false" customHeight="false" outlineLevel="0" collapsed="false">
      <c r="A103" s="8" t="s">
        <v>118</v>
      </c>
      <c r="B103" s="9" t="s">
        <v>120</v>
      </c>
      <c r="C103" s="10" t="n">
        <v>97253.6423164336</v>
      </c>
    </row>
    <row r="104" customFormat="false" ht="15" hidden="false" customHeight="false" outlineLevel="0" collapsed="false">
      <c r="A104" s="8" t="s">
        <v>118</v>
      </c>
      <c r="B104" s="9" t="s">
        <v>121</v>
      </c>
      <c r="C104" s="10" t="n">
        <v>39790.2400918192</v>
      </c>
    </row>
    <row r="105" customFormat="false" ht="15" hidden="false" customHeight="false" outlineLevel="0" collapsed="false">
      <c r="A105" s="8" t="s">
        <v>118</v>
      </c>
      <c r="B105" s="9" t="s">
        <v>122</v>
      </c>
      <c r="C105" s="10" t="n">
        <v>33701.4312862047</v>
      </c>
    </row>
    <row r="106" customFormat="false" ht="15" hidden="false" customHeight="false" outlineLevel="0" collapsed="false">
      <c r="A106" s="8" t="s">
        <v>118</v>
      </c>
      <c r="B106" s="9" t="s">
        <v>123</v>
      </c>
      <c r="C106" s="10" t="n">
        <v>36691.4783926056</v>
      </c>
    </row>
    <row r="107" customFormat="false" ht="15" hidden="false" customHeight="false" outlineLevel="0" collapsed="false">
      <c r="A107" s="8" t="s">
        <v>118</v>
      </c>
      <c r="B107" s="9" t="s">
        <v>124</v>
      </c>
      <c r="C107" s="10" t="n">
        <v>55975.1455794732</v>
      </c>
    </row>
    <row r="108" customFormat="false" ht="15" hidden="false" customHeight="false" outlineLevel="0" collapsed="false">
      <c r="A108" s="8" t="s">
        <v>125</v>
      </c>
      <c r="B108" s="9" t="s">
        <v>126</v>
      </c>
      <c r="C108" s="10" t="n">
        <v>24884.4147377196</v>
      </c>
    </row>
    <row r="109" customFormat="false" ht="15" hidden="false" customHeight="false" outlineLevel="0" collapsed="false">
      <c r="A109" s="8" t="s">
        <v>125</v>
      </c>
      <c r="B109" s="9" t="s">
        <v>127</v>
      </c>
      <c r="C109" s="10" t="n">
        <v>19587.0949040644</v>
      </c>
    </row>
    <row r="110" customFormat="false" ht="15" hidden="false" customHeight="false" outlineLevel="0" collapsed="false">
      <c r="A110" s="8" t="s">
        <v>125</v>
      </c>
      <c r="B110" s="9" t="s">
        <v>128</v>
      </c>
      <c r="C110" s="10" t="n">
        <v>30153.304534441</v>
      </c>
    </row>
    <row r="111" customFormat="false" ht="15" hidden="false" customHeight="false" outlineLevel="0" collapsed="false">
      <c r="A111" s="8" t="s">
        <v>125</v>
      </c>
      <c r="B111" s="9" t="s">
        <v>129</v>
      </c>
      <c r="C111" s="10" t="n">
        <v>28416.0524909634</v>
      </c>
    </row>
    <row r="112" customFormat="false" ht="15" hidden="false" customHeight="false" outlineLevel="0" collapsed="false">
      <c r="A112" s="8" t="s">
        <v>125</v>
      </c>
      <c r="B112" s="9" t="s">
        <v>130</v>
      </c>
      <c r="C112" s="10" t="n">
        <v>28062.4299562607</v>
      </c>
    </row>
    <row r="113" customFormat="false" ht="15" hidden="false" customHeight="false" outlineLevel="0" collapsed="false">
      <c r="A113" s="8" t="s">
        <v>131</v>
      </c>
      <c r="B113" s="9" t="s">
        <v>132</v>
      </c>
      <c r="C113" s="10" t="n">
        <v>28357.1952380006</v>
      </c>
    </row>
    <row r="114" customFormat="false" ht="15" hidden="false" customHeight="false" outlineLevel="0" collapsed="false">
      <c r="A114" s="8" t="s">
        <v>131</v>
      </c>
      <c r="B114" s="9" t="s">
        <v>133</v>
      </c>
      <c r="C114" s="10" t="n">
        <v>36426.5820036597</v>
      </c>
    </row>
    <row r="115" customFormat="false" ht="15" hidden="false" customHeight="false" outlineLevel="0" collapsed="false">
      <c r="A115" s="8" t="s">
        <v>131</v>
      </c>
      <c r="B115" s="9" t="s">
        <v>134</v>
      </c>
      <c r="C115" s="10" t="n">
        <v>32080.2102615069</v>
      </c>
    </row>
    <row r="116" customFormat="false" ht="15" hidden="false" customHeight="false" outlineLevel="0" collapsed="false">
      <c r="A116" s="8" t="s">
        <v>135</v>
      </c>
      <c r="B116" s="9" t="s">
        <v>136</v>
      </c>
      <c r="C116" s="10" t="n">
        <v>24737.4617385981</v>
      </c>
    </row>
    <row r="117" customFormat="false" ht="15" hidden="false" customHeight="false" outlineLevel="0" collapsed="false">
      <c r="A117" s="8" t="s">
        <v>135</v>
      </c>
      <c r="B117" s="9" t="s">
        <v>137</v>
      </c>
      <c r="C117" s="10" t="n">
        <v>38092.0998192573</v>
      </c>
    </row>
    <row r="118" customFormat="false" ht="15" hidden="false" customHeight="false" outlineLevel="0" collapsed="false">
      <c r="A118" s="8" t="s">
        <v>135</v>
      </c>
      <c r="B118" s="9" t="s">
        <v>138</v>
      </c>
      <c r="C118" s="10" t="n">
        <v>39290.7010145847</v>
      </c>
    </row>
    <row r="119" customFormat="false" ht="15" hidden="false" customHeight="false" outlineLevel="0" collapsed="false">
      <c r="A119" s="8" t="s">
        <v>135</v>
      </c>
      <c r="B119" s="9" t="s">
        <v>139</v>
      </c>
      <c r="C119" s="10" t="n">
        <v>38691.400416921</v>
      </c>
    </row>
    <row r="120" customFormat="false" ht="15" hidden="false" customHeight="false" outlineLevel="0" collapsed="false">
      <c r="A120" s="8" t="s">
        <v>140</v>
      </c>
      <c r="B120" s="9" t="s">
        <v>141</v>
      </c>
      <c r="C120" s="10" t="n">
        <v>31368.0821042939</v>
      </c>
    </row>
    <row r="121" customFormat="false" ht="15" hidden="false" customHeight="false" outlineLevel="0" collapsed="false">
      <c r="A121" s="8" t="s">
        <v>140</v>
      </c>
      <c r="B121" s="9" t="s">
        <v>142</v>
      </c>
      <c r="C121" s="10" t="n">
        <v>23534.7450276702</v>
      </c>
    </row>
    <row r="122" customFormat="false" ht="15" hidden="false" customHeight="false" outlineLevel="0" collapsed="false">
      <c r="A122" s="8" t="s">
        <v>140</v>
      </c>
      <c r="B122" s="9" t="s">
        <v>143</v>
      </c>
      <c r="C122" s="10" t="n">
        <v>21841.9888400866</v>
      </c>
    </row>
    <row r="123" customFormat="false" ht="15" hidden="false" customHeight="false" outlineLevel="0" collapsed="false">
      <c r="A123" s="8" t="s">
        <v>140</v>
      </c>
      <c r="B123" s="9" t="s">
        <v>144</v>
      </c>
      <c r="C123" s="10" t="n">
        <v>28111.3514107266</v>
      </c>
    </row>
    <row r="124" customFormat="false" ht="15" hidden="false" customHeight="false" outlineLevel="0" collapsed="false">
      <c r="A124" s="8" t="s">
        <v>140</v>
      </c>
      <c r="B124" s="9" t="s">
        <v>145</v>
      </c>
      <c r="C124" s="10" t="n">
        <v>43369.4685542836</v>
      </c>
    </row>
    <row r="125" customFormat="false" ht="15" hidden="false" customHeight="false" outlineLevel="0" collapsed="false">
      <c r="A125" s="8" t="s">
        <v>140</v>
      </c>
      <c r="B125" s="9" t="s">
        <v>146</v>
      </c>
      <c r="C125" s="10" t="n">
        <v>38202.7270639004</v>
      </c>
    </row>
    <row r="126" customFormat="false" ht="15" hidden="false" customHeight="false" outlineLevel="0" collapsed="false">
      <c r="A126" s="8" t="s">
        <v>140</v>
      </c>
      <c r="B126" s="9" t="s">
        <v>147</v>
      </c>
      <c r="C126" s="10" t="n">
        <v>31306.0089447945</v>
      </c>
    </row>
    <row r="127" customFormat="false" ht="15" hidden="false" customHeight="false" outlineLevel="0" collapsed="false">
      <c r="A127" s="8" t="s">
        <v>140</v>
      </c>
      <c r="B127" s="9" t="s">
        <v>148</v>
      </c>
      <c r="C127" s="10" t="n">
        <v>54441.1045863053</v>
      </c>
    </row>
    <row r="128" customFormat="false" ht="15" hidden="false" customHeight="false" outlineLevel="0" collapsed="false">
      <c r="A128" s="8" t="s">
        <v>149</v>
      </c>
      <c r="B128" s="9" t="s">
        <v>150</v>
      </c>
      <c r="C128" s="10" t="n">
        <v>52281.1907390498</v>
      </c>
    </row>
    <row r="129" customFormat="false" ht="15" hidden="false" customHeight="false" outlineLevel="0" collapsed="false">
      <c r="A129" s="8" t="s">
        <v>149</v>
      </c>
      <c r="B129" s="9" t="s">
        <v>151</v>
      </c>
      <c r="C129" s="10" t="n">
        <v>24254.3146616541</v>
      </c>
    </row>
    <row r="130" customFormat="false" ht="15" hidden="false" customHeight="false" outlineLevel="0" collapsed="false">
      <c r="A130" s="8" t="s">
        <v>149</v>
      </c>
      <c r="B130" s="9" t="s">
        <v>152</v>
      </c>
      <c r="C130" s="10" t="n">
        <v>29450.04216593</v>
      </c>
    </row>
    <row r="131" customFormat="false" ht="15" hidden="false" customHeight="false" outlineLevel="0" collapsed="false">
      <c r="A131" s="8" t="s">
        <v>149</v>
      </c>
      <c r="B131" s="9" t="s">
        <v>153</v>
      </c>
      <c r="C131" s="10" t="n">
        <v>40271.041996997</v>
      </c>
    </row>
    <row r="132" customFormat="false" ht="15" hidden="false" customHeight="false" outlineLevel="0" collapsed="false">
      <c r="A132" s="8" t="s">
        <v>149</v>
      </c>
      <c r="B132" s="9" t="s">
        <v>154</v>
      </c>
      <c r="C132" s="10" t="n">
        <v>65879.163713693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S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11.75"/>
    <col collapsed="false" customWidth="true" hidden="false" outlineLevel="0" max="18" min="3" style="0" width="10.53"/>
    <col collapsed="false" customWidth="true" hidden="false" outlineLevel="0" max="19" min="19" style="0" width="11.75"/>
    <col collapsed="false" customWidth="true" hidden="false" outlineLevel="0" max="20" min="20" style="0" width="10.53"/>
    <col collapsed="false" customWidth="true" hidden="false" outlineLevel="0" max="21" min="21" style="0" width="11.75"/>
    <col collapsed="false" customWidth="true" hidden="false" outlineLevel="0" max="1025" min="22" style="0" width="10.53"/>
  </cols>
  <sheetData>
    <row r="3" customFormat="false" ht="63.8" hidden="false" customHeight="false" outlineLevel="0" collapsed="false">
      <c r="B3" s="14" t="s">
        <v>155</v>
      </c>
      <c r="C3" s="14" t="s">
        <v>156</v>
      </c>
      <c r="D3" s="14" t="s">
        <v>157</v>
      </c>
      <c r="E3" s="14" t="s">
        <v>158</v>
      </c>
      <c r="F3" s="14" t="s">
        <v>159</v>
      </c>
      <c r="G3" s="14" t="s">
        <v>160</v>
      </c>
      <c r="H3" s="14" t="s">
        <v>161</v>
      </c>
      <c r="I3" s="14" t="s">
        <v>162</v>
      </c>
      <c r="J3" s="14" t="s">
        <v>163</v>
      </c>
      <c r="K3" s="14" t="s">
        <v>164</v>
      </c>
      <c r="L3" s="14" t="s">
        <v>165</v>
      </c>
      <c r="M3" s="14" t="s">
        <v>166</v>
      </c>
      <c r="N3" s="14" t="s">
        <v>167</v>
      </c>
      <c r="O3" s="14" t="s">
        <v>168</v>
      </c>
      <c r="P3" s="14" t="s">
        <v>169</v>
      </c>
      <c r="Q3" s="14" t="s">
        <v>170</v>
      </c>
      <c r="R3" s="14" t="s">
        <v>171</v>
      </c>
      <c r="S3" s="14" t="s">
        <v>172</v>
      </c>
    </row>
    <row r="4" customFormat="false" ht="15" hidden="false" customHeight="false" outlineLevel="0" collapsed="false">
      <c r="A4" s="15" t="s">
        <v>155</v>
      </c>
      <c r="B4" s="16" t="e">
        <f aca="false">_xlfn.COVARIANCE.P(#REF!,#REF!)</f>
        <v>#REF!</v>
      </c>
      <c r="C4" s="15" t="e">
        <f aca="false">_xlfn.COVARIANCE.P(#REF!,#REF!)</f>
        <v>#REF!</v>
      </c>
      <c r="D4" s="15" t="e">
        <f aca="false">_xlfn.COVARIANCE.P(#REF!,#REF!)</f>
        <v>#REF!</v>
      </c>
      <c r="E4" s="15" t="e">
        <f aca="false">_xlfn.COVARIANCE.P(#REF!,'Índices y Ranking Barrio'!C$2:C$132)</f>
        <v>#VALUE!</v>
      </c>
      <c r="F4" s="15" t="e">
        <f aca="false">_xlfn.COVARIANCE.P(#REF!,#REF!)</f>
        <v>#REF!</v>
      </c>
      <c r="G4" s="15" t="e">
        <f aca="false">_xlfn.COVARIANCE.P(#REF!,#REF!)</f>
        <v>#REF!</v>
      </c>
      <c r="H4" s="15" t="e">
        <f aca="false">_xlfn.COVARIANCE.P(#REF!,#REF!)</f>
        <v>#REF!</v>
      </c>
      <c r="I4" s="15" t="e">
        <f aca="false">_xlfn.COVARIANCE.P(#REF!,#REF!)</f>
        <v>#REF!</v>
      </c>
      <c r="J4" s="15" t="e">
        <f aca="false">_xlfn.COVARIANCE.P(#REF!,#REF!)</f>
        <v>#REF!</v>
      </c>
      <c r="K4" s="15" t="e">
        <f aca="false">_xlfn.COVARIANCE.P(#REF!,#REF!)</f>
        <v>#REF!</v>
      </c>
      <c r="L4" s="15" t="e">
        <f aca="false">_xlfn.COVARIANCE.P(#REF!,#REF!)</f>
        <v>#REF!</v>
      </c>
      <c r="M4" s="15" t="e">
        <f aca="false">_xlfn.COVARIANCE.P(#REF!,#REF!)</f>
        <v>#REF!</v>
      </c>
      <c r="N4" s="15" t="e">
        <f aca="false">_xlfn.COVARIANCE.P(#REF!,#REF!)</f>
        <v>#REF!</v>
      </c>
      <c r="O4" s="15" t="e">
        <f aca="false">_xlfn.COVARIANCE.P(#REF!,#REF!)</f>
        <v>#REF!</v>
      </c>
      <c r="P4" s="15" t="e">
        <f aca="false">_xlfn.COVARIANCE.P(#REF!,#REF!)</f>
        <v>#REF!</v>
      </c>
      <c r="Q4" s="15" t="e">
        <f aca="false">_xlfn.COVARIANCE.P(#REF!,#REF!)</f>
        <v>#REF!</v>
      </c>
      <c r="R4" s="15" t="e">
        <f aca="false">_xlfn.COVARIANCE.P(#REF!,#REF!)</f>
        <v>#REF!</v>
      </c>
      <c r="S4" s="15" t="e">
        <f aca="false">_xlfn.COVARIANCE.P(#REF!,#REF!)</f>
        <v>#REF!</v>
      </c>
    </row>
    <row r="5" customFormat="false" ht="15" hidden="false" customHeight="false" outlineLevel="0" collapsed="false">
      <c r="A5" s="15" t="s">
        <v>156</v>
      </c>
      <c r="B5" s="15" t="e">
        <f aca="false">_xlfn.COVARIANCE.P(#REF!,#REF!)</f>
        <v>#REF!</v>
      </c>
      <c r="C5" s="16" t="e">
        <f aca="false">_xlfn.COVARIANCE.P(#REF!,#REF!)</f>
        <v>#REF!</v>
      </c>
      <c r="D5" s="15" t="e">
        <f aca="false">_xlfn.COVARIANCE.P(#REF!,#REF!)</f>
        <v>#REF!</v>
      </c>
      <c r="E5" s="15" t="e">
        <f aca="false">_xlfn.COVARIANCE.P(#REF!,'Índices y Ranking Barrio'!C$2:C$132)</f>
        <v>#VALUE!</v>
      </c>
      <c r="F5" s="15" t="e">
        <f aca="false">_xlfn.COVARIANCE.P(#REF!,#REF!)</f>
        <v>#REF!</v>
      </c>
      <c r="G5" s="15" t="e">
        <f aca="false">_xlfn.COVARIANCE.P(#REF!,#REF!)</f>
        <v>#REF!</v>
      </c>
      <c r="H5" s="15" t="e">
        <f aca="false">_xlfn.COVARIANCE.P(#REF!,#REF!)</f>
        <v>#REF!</v>
      </c>
      <c r="I5" s="15" t="e">
        <f aca="false">_xlfn.COVARIANCE.P(#REF!,#REF!)</f>
        <v>#REF!</v>
      </c>
      <c r="J5" s="15" t="e">
        <f aca="false">_xlfn.COVARIANCE.P(#REF!,#REF!)</f>
        <v>#REF!</v>
      </c>
      <c r="K5" s="15" t="e">
        <f aca="false">_xlfn.COVARIANCE.P(#REF!,#REF!)</f>
        <v>#REF!</v>
      </c>
      <c r="L5" s="15" t="e">
        <f aca="false">_xlfn.COVARIANCE.P(#REF!,#REF!)</f>
        <v>#REF!</v>
      </c>
      <c r="M5" s="15" t="e">
        <f aca="false">_xlfn.COVARIANCE.P(#REF!,#REF!)</f>
        <v>#REF!</v>
      </c>
      <c r="N5" s="15" t="e">
        <f aca="false">_xlfn.COVARIANCE.P(#REF!,#REF!)</f>
        <v>#REF!</v>
      </c>
      <c r="O5" s="15" t="e">
        <f aca="false">_xlfn.COVARIANCE.P(#REF!,#REF!)</f>
        <v>#REF!</v>
      </c>
      <c r="P5" s="15" t="e">
        <f aca="false">_xlfn.COVARIANCE.P(#REF!,#REF!)</f>
        <v>#REF!</v>
      </c>
      <c r="Q5" s="15" t="e">
        <f aca="false">_xlfn.COVARIANCE.P(#REF!,#REF!)</f>
        <v>#REF!</v>
      </c>
      <c r="R5" s="15" t="e">
        <f aca="false">_xlfn.COVARIANCE.P(#REF!,#REF!)</f>
        <v>#REF!</v>
      </c>
      <c r="S5" s="15" t="e">
        <f aca="false">_xlfn.COVARIANCE.P(#REF!,#REF!)</f>
        <v>#REF!</v>
      </c>
    </row>
    <row r="6" customFormat="false" ht="15" hidden="false" customHeight="false" outlineLevel="0" collapsed="false">
      <c r="A6" s="15" t="s">
        <v>157</v>
      </c>
      <c r="B6" s="15" t="e">
        <f aca="false">_xlfn.COVARIANCE.P(#REF!,#REF!)</f>
        <v>#REF!</v>
      </c>
      <c r="C6" s="15" t="e">
        <f aca="false">_xlfn.COVARIANCE.P(#REF!,#REF!)</f>
        <v>#REF!</v>
      </c>
      <c r="D6" s="16" t="e">
        <f aca="false">_xlfn.COVARIANCE.P(#REF!,#REF!)</f>
        <v>#REF!</v>
      </c>
      <c r="E6" s="15" t="e">
        <f aca="false">_xlfn.COVARIANCE.P(#REF!,'Índices y Ranking Barrio'!C$2:C$132)</f>
        <v>#VALUE!</v>
      </c>
      <c r="F6" s="15" t="e">
        <f aca="false">_xlfn.COVARIANCE.P(#REF!,#REF!)</f>
        <v>#REF!</v>
      </c>
      <c r="G6" s="15" t="e">
        <f aca="false">_xlfn.COVARIANCE.P(#REF!,#REF!)</f>
        <v>#REF!</v>
      </c>
      <c r="H6" s="15" t="e">
        <f aca="false">_xlfn.COVARIANCE.P(#REF!,#REF!)</f>
        <v>#REF!</v>
      </c>
      <c r="I6" s="15" t="e">
        <f aca="false">_xlfn.COVARIANCE.P(#REF!,#REF!)</f>
        <v>#REF!</v>
      </c>
      <c r="J6" s="15" t="e">
        <f aca="false">_xlfn.COVARIANCE.P(#REF!,#REF!)</f>
        <v>#REF!</v>
      </c>
      <c r="K6" s="15" t="e">
        <f aca="false">_xlfn.COVARIANCE.P(#REF!,#REF!)</f>
        <v>#REF!</v>
      </c>
      <c r="L6" s="15" t="e">
        <f aca="false">_xlfn.COVARIANCE.P(#REF!,#REF!)</f>
        <v>#REF!</v>
      </c>
      <c r="M6" s="15" t="e">
        <f aca="false">_xlfn.COVARIANCE.P(#REF!,#REF!)</f>
        <v>#REF!</v>
      </c>
      <c r="N6" s="15" t="e">
        <f aca="false">_xlfn.COVARIANCE.P(#REF!,#REF!)</f>
        <v>#REF!</v>
      </c>
      <c r="O6" s="15" t="e">
        <f aca="false">_xlfn.COVARIANCE.P(#REF!,#REF!)</f>
        <v>#REF!</v>
      </c>
      <c r="P6" s="15" t="e">
        <f aca="false">_xlfn.COVARIANCE.P(#REF!,#REF!)</f>
        <v>#REF!</v>
      </c>
      <c r="Q6" s="15" t="e">
        <f aca="false">_xlfn.COVARIANCE.P(#REF!,#REF!)</f>
        <v>#REF!</v>
      </c>
      <c r="R6" s="15" t="e">
        <f aca="false">_xlfn.COVARIANCE.P(#REF!,#REF!)</f>
        <v>#REF!</v>
      </c>
      <c r="S6" s="15" t="e">
        <f aca="false">_xlfn.COVARIANCE.P(#REF!,#REF!)</f>
        <v>#REF!</v>
      </c>
    </row>
    <row r="7" customFormat="false" ht="15" hidden="false" customHeight="false" outlineLevel="0" collapsed="false">
      <c r="A7" s="15" t="s">
        <v>158</v>
      </c>
      <c r="B7" s="15" t="e">
        <f aca="false">_xlfn.COVARIANCE.P('Índices y Ranking Barrio'!$C$2:$C$132,#REF!)</f>
        <v>#VALUE!</v>
      </c>
      <c r="C7" s="15" t="e">
        <f aca="false">_xlfn.COVARIANCE.P('Índices y Ranking Barrio'!$C$2:$C$132,#REF!)</f>
        <v>#VALUE!</v>
      </c>
      <c r="D7" s="15" t="e">
        <f aca="false">_xlfn.COVARIANCE.P('Índices y Ranking Barrio'!$C$2:$C$132,#REF!)</f>
        <v>#VALUE!</v>
      </c>
      <c r="E7" s="16" t="n">
        <f aca="false">_xlfn.COVARIANCE.P('Índices y Ranking Barrio'!$C$2:$C$132,'Índices y Ranking Barrio'!C$2:C$132)</f>
        <v>370675362.976739</v>
      </c>
      <c r="F7" s="15" t="e">
        <f aca="false">_xlfn.COVARIANCE.P('Índices y Ranking Barrio'!$C$2:$C$132,#REF!)</f>
        <v>#VALUE!</v>
      </c>
      <c r="G7" s="15" t="e">
        <f aca="false">_xlfn.COVARIANCE.P('Índices y Ranking Barrio'!$C$2:$C$132,#REF!)</f>
        <v>#VALUE!</v>
      </c>
      <c r="H7" s="15" t="e">
        <f aca="false">_xlfn.COVARIANCE.P('Índices y Ranking Barrio'!$C$2:$C$132,#REF!)</f>
        <v>#VALUE!</v>
      </c>
      <c r="I7" s="15" t="e">
        <f aca="false">_xlfn.COVARIANCE.P('Índices y Ranking Barrio'!$C$2:$C$132,#REF!)</f>
        <v>#VALUE!</v>
      </c>
      <c r="J7" s="15" t="e">
        <f aca="false">_xlfn.COVARIANCE.P('Índices y Ranking Barrio'!$C$2:$C$132,#REF!)</f>
        <v>#VALUE!</v>
      </c>
      <c r="K7" s="15" t="e">
        <f aca="false">_xlfn.COVARIANCE.P('Índices y Ranking Barrio'!$C$2:$C$132,#REF!)</f>
        <v>#VALUE!</v>
      </c>
      <c r="L7" s="15" t="e">
        <f aca="false">_xlfn.COVARIANCE.P('Índices y Ranking Barrio'!$C$2:$C$132,#REF!)</f>
        <v>#VALUE!</v>
      </c>
      <c r="M7" s="15" t="e">
        <f aca="false">_xlfn.COVARIANCE.P('Índices y Ranking Barrio'!$C$2:$C$132,#REF!)</f>
        <v>#VALUE!</v>
      </c>
      <c r="N7" s="15" t="e">
        <f aca="false">_xlfn.COVARIANCE.P('Índices y Ranking Barrio'!$C$2:$C$129,#REF!)</f>
        <v>#VALUE!</v>
      </c>
      <c r="O7" s="15" t="e">
        <f aca="false">_xlfn.COVARIANCE.P('Índices y Ranking Barrio'!$C$2:$C$129,#REF!)</f>
        <v>#VALUE!</v>
      </c>
      <c r="P7" s="15" t="e">
        <f aca="false">_xlfn.COVARIANCE.P('Índices y Ranking Barrio'!$C$2:$C$132,#REF!)</f>
        <v>#VALUE!</v>
      </c>
      <c r="Q7" s="15" t="e">
        <f aca="false">_xlfn.COVARIANCE.P('Índices y Ranking Barrio'!$C$2:$C$129,#REF!)</f>
        <v>#VALUE!</v>
      </c>
      <c r="R7" s="15" t="e">
        <f aca="false">_xlfn.COVARIANCE.P('Índices y Ranking Barrio'!$C$2:$C$132,#REF!)</f>
        <v>#VALUE!</v>
      </c>
      <c r="S7" s="15" t="e">
        <f aca="false">_xlfn.COVARIANCE.P('Índices y Ranking Barrio'!$C$2:$C$129,#REF!)</f>
        <v>#VALUE!</v>
      </c>
    </row>
    <row r="8" customFormat="false" ht="15" hidden="false" customHeight="false" outlineLevel="0" collapsed="false">
      <c r="A8" s="15" t="s">
        <v>159</v>
      </c>
      <c r="B8" s="15" t="e">
        <f aca="false">_xlfn.COVARIANCE.P(#REF!,#REF!)</f>
        <v>#REF!</v>
      </c>
      <c r="C8" s="15" t="e">
        <f aca="false">_xlfn.COVARIANCE.P(#REF!,#REF!)</f>
        <v>#REF!</v>
      </c>
      <c r="D8" s="15" t="e">
        <f aca="false">_xlfn.COVARIANCE.P(#REF!,#REF!)</f>
        <v>#REF!</v>
      </c>
      <c r="E8" s="15" t="e">
        <f aca="false">_xlfn.COVARIANCE.P(#REF!,'Índices y Ranking Barrio'!C$2:C$132)</f>
        <v>#VALUE!</v>
      </c>
      <c r="F8" s="16" t="e">
        <f aca="false">_xlfn.COVARIANCE.P(#REF!,#REF!)</f>
        <v>#REF!</v>
      </c>
      <c r="G8" s="15" t="e">
        <f aca="false">_xlfn.COVARIANCE.P(#REF!,#REF!)</f>
        <v>#REF!</v>
      </c>
      <c r="H8" s="15" t="e">
        <f aca="false">_xlfn.COVARIANCE.P(#REF!,#REF!)</f>
        <v>#REF!</v>
      </c>
      <c r="I8" s="15" t="e">
        <f aca="false">_xlfn.COVARIANCE.P(#REF!,#REF!)</f>
        <v>#REF!</v>
      </c>
      <c r="J8" s="15" t="e">
        <f aca="false">_xlfn.COVARIANCE.P(#REF!,#REF!)</f>
        <v>#REF!</v>
      </c>
      <c r="K8" s="15" t="e">
        <f aca="false">_xlfn.COVARIANCE.P(#REF!,#REF!)</f>
        <v>#REF!</v>
      </c>
      <c r="L8" s="15" t="e">
        <f aca="false">_xlfn.COVARIANCE.P(#REF!,#REF!)</f>
        <v>#REF!</v>
      </c>
      <c r="M8" s="15" t="e">
        <f aca="false">_xlfn.COVARIANCE.P(#REF!,#REF!)</f>
        <v>#REF!</v>
      </c>
      <c r="N8" s="15" t="e">
        <f aca="false">_xlfn.COVARIANCE.P(#REF!,#REF!)</f>
        <v>#REF!</v>
      </c>
      <c r="O8" s="15" t="e">
        <f aca="false">_xlfn.COVARIANCE.P(#REF!,#REF!)</f>
        <v>#REF!</v>
      </c>
      <c r="P8" s="15" t="e">
        <f aca="false">_xlfn.COVARIANCE.P(#REF!,#REF!)</f>
        <v>#REF!</v>
      </c>
      <c r="Q8" s="15" t="e">
        <f aca="false">_xlfn.COVARIANCE.P(#REF!,#REF!)</f>
        <v>#REF!</v>
      </c>
      <c r="R8" s="15" t="e">
        <f aca="false">_xlfn.COVARIANCE.P(#REF!,#REF!)</f>
        <v>#REF!</v>
      </c>
      <c r="S8" s="15" t="e">
        <f aca="false">_xlfn.COVARIANCE.P(#REF!,#REF!)</f>
        <v>#REF!</v>
      </c>
    </row>
    <row r="9" customFormat="false" ht="15" hidden="false" customHeight="false" outlineLevel="0" collapsed="false">
      <c r="A9" s="15" t="s">
        <v>160</v>
      </c>
      <c r="B9" s="15" t="e">
        <f aca="false">_xlfn.COVARIANCE.P(#REF!,#REF!)</f>
        <v>#REF!</v>
      </c>
      <c r="C9" s="15" t="e">
        <f aca="false">_xlfn.COVARIANCE.P(#REF!,#REF!)</f>
        <v>#REF!</v>
      </c>
      <c r="D9" s="15" t="e">
        <f aca="false">_xlfn.COVARIANCE.P(#REF!,#REF!)</f>
        <v>#REF!</v>
      </c>
      <c r="E9" s="15" t="e">
        <f aca="false">_xlfn.COVARIANCE.P(#REF!,'Índices y Ranking Barrio'!C$2:C$132)</f>
        <v>#VALUE!</v>
      </c>
      <c r="F9" s="15" t="e">
        <f aca="false">_xlfn.COVARIANCE.P(#REF!,#REF!)</f>
        <v>#REF!</v>
      </c>
      <c r="G9" s="16" t="e">
        <f aca="false">_xlfn.COVARIANCE.P(#REF!,#REF!)</f>
        <v>#REF!</v>
      </c>
      <c r="H9" s="15" t="e">
        <f aca="false">_xlfn.COVARIANCE.P(#REF!,#REF!)</f>
        <v>#REF!</v>
      </c>
      <c r="I9" s="15" t="e">
        <f aca="false">_xlfn.COVARIANCE.P(#REF!,#REF!)</f>
        <v>#REF!</v>
      </c>
      <c r="J9" s="15" t="e">
        <f aca="false">_xlfn.COVARIANCE.P(#REF!,#REF!)</f>
        <v>#REF!</v>
      </c>
      <c r="K9" s="15" t="e">
        <f aca="false">_xlfn.COVARIANCE.P(#REF!,#REF!)</f>
        <v>#REF!</v>
      </c>
      <c r="L9" s="15" t="e">
        <f aca="false">_xlfn.COVARIANCE.P(#REF!,#REF!)</f>
        <v>#REF!</v>
      </c>
      <c r="M9" s="15" t="e">
        <f aca="false">_xlfn.COVARIANCE.P(#REF!,#REF!)</f>
        <v>#REF!</v>
      </c>
      <c r="N9" s="15" t="e">
        <f aca="false">_xlfn.COVARIANCE.P(#REF!,#REF!)</f>
        <v>#REF!</v>
      </c>
      <c r="O9" s="15" t="e">
        <f aca="false">_xlfn.COVARIANCE.P(#REF!,#REF!)</f>
        <v>#REF!</v>
      </c>
      <c r="P9" s="15" t="e">
        <f aca="false">_xlfn.COVARIANCE.P(#REF!,#REF!)</f>
        <v>#REF!</v>
      </c>
      <c r="Q9" s="15" t="e">
        <f aca="false">_xlfn.COVARIANCE.P(#REF!,#REF!)</f>
        <v>#REF!</v>
      </c>
      <c r="R9" s="15" t="e">
        <f aca="false">_xlfn.COVARIANCE.P(#REF!,#REF!)</f>
        <v>#REF!</v>
      </c>
      <c r="S9" s="15" t="e">
        <f aca="false">_xlfn.COVARIANCE.P(#REF!,#REF!)</f>
        <v>#REF!</v>
      </c>
    </row>
    <row r="10" customFormat="false" ht="15" hidden="false" customHeight="false" outlineLevel="0" collapsed="false">
      <c r="A10" s="15" t="s">
        <v>161</v>
      </c>
      <c r="B10" s="15" t="e">
        <f aca="false">_xlfn.COVARIANCE.P(#REF!,#REF!)</f>
        <v>#REF!</v>
      </c>
      <c r="C10" s="15" t="e">
        <f aca="false">_xlfn.COVARIANCE.P(#REF!,#REF!)</f>
        <v>#REF!</v>
      </c>
      <c r="D10" s="15" t="e">
        <f aca="false">_xlfn.COVARIANCE.P(#REF!,#REF!)</f>
        <v>#REF!</v>
      </c>
      <c r="E10" s="15" t="e">
        <f aca="false">_xlfn.COVARIANCE.P(#REF!,'Índices y Ranking Barrio'!C$2:C$132)</f>
        <v>#VALUE!</v>
      </c>
      <c r="F10" s="15" t="e">
        <f aca="false">_xlfn.COVARIANCE.P(#REF!,#REF!)</f>
        <v>#REF!</v>
      </c>
      <c r="G10" s="15" t="e">
        <f aca="false">_xlfn.COVARIANCE.P(#REF!,#REF!)</f>
        <v>#REF!</v>
      </c>
      <c r="H10" s="16" t="e">
        <f aca="false">_xlfn.COVARIANCE.P(#REF!,#REF!)</f>
        <v>#REF!</v>
      </c>
      <c r="I10" s="15" t="e">
        <f aca="false">_xlfn.COVARIANCE.P(#REF!,#REF!)</f>
        <v>#REF!</v>
      </c>
      <c r="J10" s="15" t="e">
        <f aca="false">_xlfn.COVARIANCE.P(#REF!,#REF!)</f>
        <v>#REF!</v>
      </c>
      <c r="K10" s="15" t="e">
        <f aca="false">_xlfn.COVARIANCE.P(#REF!,#REF!)</f>
        <v>#REF!</v>
      </c>
      <c r="L10" s="15" t="e">
        <f aca="false">_xlfn.COVARIANCE.P(#REF!,#REF!)</f>
        <v>#REF!</v>
      </c>
      <c r="M10" s="15" t="e">
        <f aca="false">_xlfn.COVARIANCE.P(#REF!,#REF!)</f>
        <v>#REF!</v>
      </c>
      <c r="N10" s="15" t="e">
        <f aca="false">_xlfn.COVARIANCE.P(#REF!,#REF!)</f>
        <v>#REF!</v>
      </c>
      <c r="O10" s="15" t="e">
        <f aca="false">_xlfn.COVARIANCE.P(#REF!,#REF!)</f>
        <v>#REF!</v>
      </c>
      <c r="P10" s="15" t="e">
        <f aca="false">_xlfn.COVARIANCE.P(#REF!,#REF!)</f>
        <v>#REF!</v>
      </c>
      <c r="Q10" s="15" t="e">
        <f aca="false">_xlfn.COVARIANCE.P(#REF!,#REF!)</f>
        <v>#REF!</v>
      </c>
      <c r="R10" s="15" t="e">
        <f aca="false">_xlfn.COVARIANCE.P(#REF!,#REF!)</f>
        <v>#REF!</v>
      </c>
      <c r="S10" s="15" t="e">
        <f aca="false">_xlfn.COVARIANCE.P(#REF!,#REF!)</f>
        <v>#REF!</v>
      </c>
    </row>
    <row r="11" customFormat="false" ht="15" hidden="false" customHeight="false" outlineLevel="0" collapsed="false">
      <c r="A11" s="15" t="s">
        <v>162</v>
      </c>
      <c r="B11" s="15" t="e">
        <f aca="false">_xlfn.COVARIANCE.P(#REF!,#REF!)</f>
        <v>#REF!</v>
      </c>
      <c r="C11" s="15" t="e">
        <f aca="false">_xlfn.COVARIANCE.P(#REF!,#REF!)</f>
        <v>#REF!</v>
      </c>
      <c r="D11" s="15" t="e">
        <f aca="false">_xlfn.COVARIANCE.P(#REF!,#REF!)</f>
        <v>#REF!</v>
      </c>
      <c r="E11" s="15" t="e">
        <f aca="false">_xlfn.COVARIANCE.P(#REF!,'Índices y Ranking Barrio'!C$2:C$132)</f>
        <v>#VALUE!</v>
      </c>
      <c r="F11" s="15" t="e">
        <f aca="false">_xlfn.COVARIANCE.P(#REF!,#REF!)</f>
        <v>#REF!</v>
      </c>
      <c r="G11" s="15" t="e">
        <f aca="false">_xlfn.COVARIANCE.P(#REF!,#REF!)</f>
        <v>#REF!</v>
      </c>
      <c r="H11" s="15" t="e">
        <f aca="false">_xlfn.COVARIANCE.P(#REF!,#REF!)</f>
        <v>#REF!</v>
      </c>
      <c r="I11" s="16" t="e">
        <f aca="false">_xlfn.COVARIANCE.P(#REF!,#REF!)</f>
        <v>#REF!</v>
      </c>
      <c r="J11" s="15" t="e">
        <f aca="false">_xlfn.COVARIANCE.P(#REF!,#REF!)</f>
        <v>#REF!</v>
      </c>
      <c r="K11" s="15" t="e">
        <f aca="false">_xlfn.COVARIANCE.P(#REF!,#REF!)</f>
        <v>#REF!</v>
      </c>
      <c r="L11" s="15" t="e">
        <f aca="false">_xlfn.COVARIANCE.P(#REF!,#REF!)</f>
        <v>#REF!</v>
      </c>
      <c r="M11" s="15" t="e">
        <f aca="false">_xlfn.COVARIANCE.P(#REF!,#REF!)</f>
        <v>#REF!</v>
      </c>
      <c r="N11" s="15" t="e">
        <f aca="false">_xlfn.COVARIANCE.P(#REF!,#REF!)</f>
        <v>#REF!</v>
      </c>
      <c r="O11" s="15" t="e">
        <f aca="false">_xlfn.COVARIANCE.P(#REF!,#REF!)</f>
        <v>#REF!</v>
      </c>
      <c r="P11" s="15" t="e">
        <f aca="false">_xlfn.COVARIANCE.P(#REF!,#REF!)</f>
        <v>#REF!</v>
      </c>
      <c r="Q11" s="15" t="e">
        <f aca="false">_xlfn.COVARIANCE.P(#REF!,#REF!)</f>
        <v>#REF!</v>
      </c>
      <c r="R11" s="15" t="e">
        <f aca="false">_xlfn.COVARIANCE.P(#REF!,#REF!)</f>
        <v>#REF!</v>
      </c>
      <c r="S11" s="15" t="e">
        <f aca="false">_xlfn.COVARIANCE.P(#REF!,#REF!)</f>
        <v>#REF!</v>
      </c>
    </row>
    <row r="12" customFormat="false" ht="15" hidden="false" customHeight="false" outlineLevel="0" collapsed="false">
      <c r="A12" s="15" t="s">
        <v>163</v>
      </c>
      <c r="B12" s="15" t="e">
        <f aca="false">_xlfn.COVARIANCE.P(#REF!,#REF!)</f>
        <v>#REF!</v>
      </c>
      <c r="C12" s="15" t="e">
        <f aca="false">_xlfn.COVARIANCE.P(#REF!,#REF!)</f>
        <v>#REF!</v>
      </c>
      <c r="D12" s="15" t="e">
        <f aca="false">_xlfn.COVARIANCE.P(#REF!,#REF!)</f>
        <v>#REF!</v>
      </c>
      <c r="E12" s="15" t="e">
        <f aca="false">_xlfn.COVARIANCE.P(#REF!,'Índices y Ranking Barrio'!C$2:C$132)</f>
        <v>#VALUE!</v>
      </c>
      <c r="F12" s="15" t="e">
        <f aca="false">_xlfn.COVARIANCE.P(#REF!,#REF!)</f>
        <v>#REF!</v>
      </c>
      <c r="G12" s="15" t="e">
        <f aca="false">_xlfn.COVARIANCE.P(#REF!,#REF!)</f>
        <v>#REF!</v>
      </c>
      <c r="H12" s="15" t="e">
        <f aca="false">_xlfn.COVARIANCE.P(#REF!,#REF!)</f>
        <v>#REF!</v>
      </c>
      <c r="I12" s="15" t="e">
        <f aca="false">_xlfn.COVARIANCE.P(#REF!,#REF!)</f>
        <v>#REF!</v>
      </c>
      <c r="J12" s="16" t="e">
        <f aca="false">_xlfn.COVARIANCE.P(#REF!,#REF!)</f>
        <v>#REF!</v>
      </c>
      <c r="K12" s="15" t="e">
        <f aca="false">_xlfn.COVARIANCE.P(#REF!,#REF!)</f>
        <v>#REF!</v>
      </c>
      <c r="L12" s="15" t="e">
        <f aca="false">_xlfn.COVARIANCE.P(#REF!,#REF!)</f>
        <v>#REF!</v>
      </c>
      <c r="M12" s="15" t="e">
        <f aca="false">_xlfn.COVARIANCE.P(#REF!,#REF!)</f>
        <v>#REF!</v>
      </c>
      <c r="N12" s="15" t="e">
        <f aca="false">_xlfn.COVARIANCE.P(#REF!,#REF!)</f>
        <v>#REF!</v>
      </c>
      <c r="O12" s="15" t="e">
        <f aca="false">_xlfn.COVARIANCE.P(#REF!,#REF!)</f>
        <v>#REF!</v>
      </c>
      <c r="P12" s="15" t="e">
        <f aca="false">_xlfn.COVARIANCE.P(#REF!,#REF!)</f>
        <v>#REF!</v>
      </c>
      <c r="Q12" s="15" t="e">
        <f aca="false">_xlfn.COVARIANCE.P(#REF!,#REF!)</f>
        <v>#REF!</v>
      </c>
      <c r="R12" s="15" t="e">
        <f aca="false">_xlfn.COVARIANCE.P(#REF!,#REF!)</f>
        <v>#REF!</v>
      </c>
      <c r="S12" s="15" t="e">
        <f aca="false">_xlfn.COVARIANCE.P(#REF!,#REF!)</f>
        <v>#REF!</v>
      </c>
    </row>
    <row r="13" customFormat="false" ht="15" hidden="false" customHeight="false" outlineLevel="0" collapsed="false">
      <c r="A13" s="15" t="s">
        <v>164</v>
      </c>
      <c r="B13" s="15" t="e">
        <f aca="false">_xlfn.COVARIANCE.P(#REF!,#REF!)</f>
        <v>#REF!</v>
      </c>
      <c r="C13" s="15" t="e">
        <f aca="false">_xlfn.COVARIANCE.P(#REF!,#REF!)</f>
        <v>#REF!</v>
      </c>
      <c r="D13" s="15" t="e">
        <f aca="false">_xlfn.COVARIANCE.P(#REF!,#REF!)</f>
        <v>#REF!</v>
      </c>
      <c r="E13" s="15" t="e">
        <f aca="false">_xlfn.COVARIANCE.P(#REF!,'Índices y Ranking Barrio'!C$2:C$132)</f>
        <v>#VALUE!</v>
      </c>
      <c r="F13" s="15" t="e">
        <f aca="false">_xlfn.COVARIANCE.P(#REF!,#REF!)</f>
        <v>#REF!</v>
      </c>
      <c r="G13" s="15" t="e">
        <f aca="false">_xlfn.COVARIANCE.P(#REF!,#REF!)</f>
        <v>#REF!</v>
      </c>
      <c r="H13" s="15" t="e">
        <f aca="false">_xlfn.COVARIANCE.P(#REF!,#REF!)</f>
        <v>#REF!</v>
      </c>
      <c r="I13" s="15" t="e">
        <f aca="false">_xlfn.COVARIANCE.P(#REF!,#REF!)</f>
        <v>#REF!</v>
      </c>
      <c r="J13" s="15" t="e">
        <f aca="false">_xlfn.COVARIANCE.P(#REF!,#REF!)</f>
        <v>#REF!</v>
      </c>
      <c r="K13" s="16" t="e">
        <f aca="false">_xlfn.COVARIANCE.P(#REF!,#REF!)</f>
        <v>#REF!</v>
      </c>
      <c r="L13" s="15" t="e">
        <f aca="false">_xlfn.COVARIANCE.P(#REF!,#REF!)</f>
        <v>#REF!</v>
      </c>
      <c r="M13" s="15" t="e">
        <f aca="false">_xlfn.COVARIANCE.P(#REF!,#REF!)</f>
        <v>#REF!</v>
      </c>
      <c r="N13" s="15" t="e">
        <f aca="false">_xlfn.COVARIANCE.P(#REF!,#REF!)</f>
        <v>#REF!</v>
      </c>
      <c r="O13" s="15" t="e">
        <f aca="false">_xlfn.COVARIANCE.P(#REF!,#REF!)</f>
        <v>#REF!</v>
      </c>
      <c r="P13" s="15" t="e">
        <f aca="false">_xlfn.COVARIANCE.P(#REF!,#REF!)</f>
        <v>#REF!</v>
      </c>
      <c r="Q13" s="15" t="e">
        <f aca="false">_xlfn.COVARIANCE.P(#REF!,#REF!)</f>
        <v>#REF!</v>
      </c>
      <c r="R13" s="15" t="e">
        <f aca="false">_xlfn.COVARIANCE.P(#REF!,#REF!)</f>
        <v>#REF!</v>
      </c>
      <c r="S13" s="15" t="e">
        <f aca="false">_xlfn.COVARIANCE.P(#REF!,#REF!)</f>
        <v>#REF!</v>
      </c>
    </row>
    <row r="14" customFormat="false" ht="15" hidden="false" customHeight="false" outlineLevel="0" collapsed="false">
      <c r="A14" s="15" t="s">
        <v>165</v>
      </c>
      <c r="B14" s="15" t="e">
        <f aca="false">_xlfn.COVARIANCE.P(#REF!,#REF!)</f>
        <v>#REF!</v>
      </c>
      <c r="C14" s="15" t="e">
        <f aca="false">_xlfn.COVARIANCE.P(#REF!,#REF!)</f>
        <v>#REF!</v>
      </c>
      <c r="D14" s="15" t="e">
        <f aca="false">_xlfn.COVARIANCE.P(#REF!,#REF!)</f>
        <v>#REF!</v>
      </c>
      <c r="E14" s="15" t="e">
        <f aca="false">_xlfn.COVARIANCE.P(#REF!,'Índices y Ranking Barrio'!C$2:C$132)</f>
        <v>#VALUE!</v>
      </c>
      <c r="F14" s="15" t="e">
        <f aca="false">_xlfn.COVARIANCE.P(#REF!,#REF!)</f>
        <v>#REF!</v>
      </c>
      <c r="G14" s="15" t="e">
        <f aca="false">_xlfn.COVARIANCE.P(#REF!,#REF!)</f>
        <v>#REF!</v>
      </c>
      <c r="H14" s="15" t="e">
        <f aca="false">_xlfn.COVARIANCE.P(#REF!,#REF!)</f>
        <v>#REF!</v>
      </c>
      <c r="I14" s="15" t="e">
        <f aca="false">_xlfn.COVARIANCE.P(#REF!,#REF!)</f>
        <v>#REF!</v>
      </c>
      <c r="J14" s="15" t="e">
        <f aca="false">_xlfn.COVARIANCE.P(#REF!,#REF!)</f>
        <v>#REF!</v>
      </c>
      <c r="K14" s="15" t="e">
        <f aca="false">_xlfn.COVARIANCE.P(#REF!,#REF!)</f>
        <v>#REF!</v>
      </c>
      <c r="L14" s="16" t="e">
        <f aca="false">_xlfn.COVARIANCE.P(#REF!,#REF!)</f>
        <v>#REF!</v>
      </c>
      <c r="M14" s="15" t="e">
        <f aca="false">_xlfn.COVARIANCE.P(#REF!,#REF!)</f>
        <v>#REF!</v>
      </c>
      <c r="N14" s="15" t="e">
        <f aca="false">_xlfn.COVARIANCE.P(#REF!,#REF!)</f>
        <v>#REF!</v>
      </c>
      <c r="O14" s="15" t="e">
        <f aca="false">_xlfn.COVARIANCE.P(#REF!,#REF!)</f>
        <v>#REF!</v>
      </c>
      <c r="P14" s="15" t="e">
        <f aca="false">_xlfn.COVARIANCE.P(#REF!,#REF!)</f>
        <v>#REF!</v>
      </c>
      <c r="Q14" s="15" t="e">
        <f aca="false">_xlfn.COVARIANCE.P(#REF!,#REF!)</f>
        <v>#REF!</v>
      </c>
      <c r="R14" s="15" t="e">
        <f aca="false">_xlfn.COVARIANCE.P(#REF!,#REF!)</f>
        <v>#REF!</v>
      </c>
      <c r="S14" s="15" t="e">
        <f aca="false">_xlfn.COVARIANCE.P(#REF!,#REF!)</f>
        <v>#REF!</v>
      </c>
    </row>
    <row r="15" customFormat="false" ht="15" hidden="false" customHeight="false" outlineLevel="0" collapsed="false">
      <c r="A15" s="15" t="s">
        <v>166</v>
      </c>
      <c r="B15" s="15" t="e">
        <f aca="false">_xlfn.COVARIANCE.P(#REF!,#REF!)</f>
        <v>#REF!</v>
      </c>
      <c r="C15" s="15" t="e">
        <f aca="false">_xlfn.COVARIANCE.P(#REF!,#REF!)</f>
        <v>#REF!</v>
      </c>
      <c r="D15" s="15" t="e">
        <f aca="false">_xlfn.COVARIANCE.P(#REF!,#REF!)</f>
        <v>#REF!</v>
      </c>
      <c r="E15" s="15" t="e">
        <f aca="false">_xlfn.COVARIANCE.P(#REF!,'Índices y Ranking Barrio'!C$2:C$132)</f>
        <v>#VALUE!</v>
      </c>
      <c r="F15" s="15" t="e">
        <f aca="false">_xlfn.COVARIANCE.P(#REF!,#REF!)</f>
        <v>#REF!</v>
      </c>
      <c r="G15" s="15" t="e">
        <f aca="false">_xlfn.COVARIANCE.P(#REF!,#REF!)</f>
        <v>#REF!</v>
      </c>
      <c r="H15" s="15" t="e">
        <f aca="false">_xlfn.COVARIANCE.P(#REF!,#REF!)</f>
        <v>#REF!</v>
      </c>
      <c r="I15" s="15" t="e">
        <f aca="false">_xlfn.COVARIANCE.P(#REF!,#REF!)</f>
        <v>#REF!</v>
      </c>
      <c r="J15" s="15" t="e">
        <f aca="false">_xlfn.COVARIANCE.P(#REF!,#REF!)</f>
        <v>#REF!</v>
      </c>
      <c r="K15" s="15" t="e">
        <f aca="false">_xlfn.COVARIANCE.P(#REF!,#REF!)</f>
        <v>#REF!</v>
      </c>
      <c r="L15" s="15" t="e">
        <f aca="false">_xlfn.COVARIANCE.P(#REF!,#REF!)</f>
        <v>#REF!</v>
      </c>
      <c r="M15" s="16" t="e">
        <f aca="false">_xlfn.COVARIANCE.P(#REF!,#REF!)</f>
        <v>#REF!</v>
      </c>
      <c r="N15" s="15" t="e">
        <f aca="false">_xlfn.COVARIANCE.P(#REF!,#REF!)</f>
        <v>#REF!</v>
      </c>
      <c r="O15" s="15" t="e">
        <f aca="false">_xlfn.COVARIANCE.P(#REF!,#REF!)</f>
        <v>#REF!</v>
      </c>
      <c r="P15" s="15" t="e">
        <f aca="false">_xlfn.COVARIANCE.P(#REF!,#REF!)</f>
        <v>#REF!</v>
      </c>
      <c r="Q15" s="15" t="e">
        <f aca="false">_xlfn.COVARIANCE.P(#REF!,#REF!)</f>
        <v>#REF!</v>
      </c>
      <c r="R15" s="15" t="e">
        <f aca="false">_xlfn.COVARIANCE.P(#REF!,#REF!)</f>
        <v>#REF!</v>
      </c>
      <c r="S15" s="15" t="e">
        <f aca="false">_xlfn.COVARIANCE.P(#REF!,#REF!)</f>
        <v>#REF!</v>
      </c>
    </row>
    <row r="16" customFormat="false" ht="15" hidden="false" customHeight="false" outlineLevel="0" collapsed="false">
      <c r="A16" s="15" t="s">
        <v>167</v>
      </c>
      <c r="B16" s="15" t="e">
        <f aca="false">_xlfn.COVARIANCE.P(#REF!,#REF!)</f>
        <v>#REF!</v>
      </c>
      <c r="C16" s="15" t="e">
        <f aca="false">_xlfn.COVARIANCE.P(#REF!,#REF!)</f>
        <v>#REF!</v>
      </c>
      <c r="D16" s="15" t="e">
        <f aca="false">_xlfn.COVARIANCE.P(#REF!,#REF!)</f>
        <v>#REF!</v>
      </c>
      <c r="E16" s="15" t="e">
        <f aca="false">_xlfn.COVARIANCE.P(#REF!,'Índices y Ranking Barrio'!C$2:C$129)</f>
        <v>#VALUE!</v>
      </c>
      <c r="F16" s="15" t="e">
        <f aca="false">_xlfn.COVARIANCE.P(#REF!,#REF!)</f>
        <v>#REF!</v>
      </c>
      <c r="G16" s="15" t="e">
        <f aca="false">_xlfn.COVARIANCE.P(#REF!,#REF!)</f>
        <v>#REF!</v>
      </c>
      <c r="H16" s="15" t="e">
        <f aca="false">_xlfn.COVARIANCE.P(#REF!,#REF!)</f>
        <v>#REF!</v>
      </c>
      <c r="I16" s="15" t="e">
        <f aca="false">_xlfn.COVARIANCE.P(#REF!,#REF!)</f>
        <v>#REF!</v>
      </c>
      <c r="J16" s="15" t="e">
        <f aca="false">_xlfn.COVARIANCE.P(#REF!,#REF!)</f>
        <v>#REF!</v>
      </c>
      <c r="K16" s="15" t="e">
        <f aca="false">_xlfn.COVARIANCE.P(#REF!,#REF!)</f>
        <v>#REF!</v>
      </c>
      <c r="L16" s="15" t="e">
        <f aca="false">_xlfn.COVARIANCE.P(#REF!,#REF!)</f>
        <v>#REF!</v>
      </c>
      <c r="M16" s="15" t="e">
        <f aca="false">_xlfn.COVARIANCE.P(#REF!,#REF!)</f>
        <v>#REF!</v>
      </c>
      <c r="N16" s="16" t="e">
        <f aca="false">_xlfn.COVARIANCE.P(#REF!,#REF!)</f>
        <v>#REF!</v>
      </c>
      <c r="O16" s="15" t="e">
        <f aca="false">_xlfn.COVARIANCE.P(#REF!,#REF!)</f>
        <v>#REF!</v>
      </c>
      <c r="P16" s="15" t="e">
        <f aca="false">_xlfn.COVARIANCE.P(#REF!,#REF!)</f>
        <v>#REF!</v>
      </c>
      <c r="Q16" s="15" t="e">
        <f aca="false">_xlfn.COVARIANCE.P(#REF!,#REF!)</f>
        <v>#REF!</v>
      </c>
      <c r="R16" s="15" t="e">
        <f aca="false">_xlfn.COVARIANCE.P(#REF!,#REF!)</f>
        <v>#REF!</v>
      </c>
      <c r="S16" s="15" t="e">
        <f aca="false">_xlfn.COVARIANCE.P(#REF!,#REF!)</f>
        <v>#REF!</v>
      </c>
    </row>
    <row r="17" customFormat="false" ht="15" hidden="false" customHeight="false" outlineLevel="0" collapsed="false">
      <c r="A17" s="15" t="s">
        <v>168</v>
      </c>
      <c r="B17" s="15" t="e">
        <f aca="false">_xlfn.COVARIANCE.P(#REF!,#REF!)</f>
        <v>#REF!</v>
      </c>
      <c r="C17" s="15" t="e">
        <f aca="false">_xlfn.COVARIANCE.P(#REF!,#REF!)</f>
        <v>#REF!</v>
      </c>
      <c r="D17" s="15" t="e">
        <f aca="false">_xlfn.COVARIANCE.P(#REF!,#REF!)</f>
        <v>#REF!</v>
      </c>
      <c r="E17" s="15" t="e">
        <f aca="false">_xlfn.COVARIANCE.P(#REF!,'Índices y Ranking Barrio'!C$2:C$129)</f>
        <v>#VALUE!</v>
      </c>
      <c r="F17" s="15" t="e">
        <f aca="false">_xlfn.COVARIANCE.P(#REF!,#REF!)</f>
        <v>#REF!</v>
      </c>
      <c r="G17" s="15" t="e">
        <f aca="false">_xlfn.COVARIANCE.P(#REF!,#REF!)</f>
        <v>#REF!</v>
      </c>
      <c r="H17" s="15" t="e">
        <f aca="false">_xlfn.COVARIANCE.P(#REF!,#REF!)</f>
        <v>#REF!</v>
      </c>
      <c r="I17" s="15" t="e">
        <f aca="false">_xlfn.COVARIANCE.P(#REF!,#REF!)</f>
        <v>#REF!</v>
      </c>
      <c r="J17" s="15" t="e">
        <f aca="false">_xlfn.COVARIANCE.P(#REF!,#REF!)</f>
        <v>#REF!</v>
      </c>
      <c r="K17" s="15" t="e">
        <f aca="false">_xlfn.COVARIANCE.P(#REF!,#REF!)</f>
        <v>#REF!</v>
      </c>
      <c r="L17" s="15" t="e">
        <f aca="false">_xlfn.COVARIANCE.P(#REF!,#REF!)</f>
        <v>#REF!</v>
      </c>
      <c r="M17" s="15" t="e">
        <f aca="false">_xlfn.COVARIANCE.P(#REF!,#REF!)</f>
        <v>#REF!</v>
      </c>
      <c r="N17" s="15" t="e">
        <f aca="false">_xlfn.COVARIANCE.P(#REF!,#REF!)</f>
        <v>#REF!</v>
      </c>
      <c r="O17" s="16" t="e">
        <f aca="false">_xlfn.COVARIANCE.P(#REF!,#REF!)</f>
        <v>#REF!</v>
      </c>
      <c r="P17" s="15" t="e">
        <f aca="false">_xlfn.COVARIANCE.P(#REF!,#REF!)</f>
        <v>#REF!</v>
      </c>
      <c r="Q17" s="15" t="e">
        <f aca="false">_xlfn.COVARIANCE.P(#REF!,#REF!)</f>
        <v>#REF!</v>
      </c>
      <c r="R17" s="15" t="e">
        <f aca="false">_xlfn.COVARIANCE.P(#REF!,#REF!)</f>
        <v>#REF!</v>
      </c>
      <c r="S17" s="15" t="e">
        <f aca="false">_xlfn.COVARIANCE.P(#REF!,#REF!)</f>
        <v>#REF!</v>
      </c>
    </row>
    <row r="18" customFormat="false" ht="15" hidden="false" customHeight="false" outlineLevel="0" collapsed="false">
      <c r="A18" s="15" t="s">
        <v>169</v>
      </c>
      <c r="B18" s="15" t="e">
        <f aca="false">_xlfn.COVARIANCE.P(#REF!,#REF!)</f>
        <v>#REF!</v>
      </c>
      <c r="C18" s="15" t="e">
        <f aca="false">_xlfn.COVARIANCE.P(#REF!,#REF!)</f>
        <v>#REF!</v>
      </c>
      <c r="D18" s="15" t="e">
        <f aca="false">_xlfn.COVARIANCE.P(#REF!,#REF!)</f>
        <v>#REF!</v>
      </c>
      <c r="E18" s="15" t="e">
        <f aca="false">_xlfn.COVARIANCE.P(#REF!,'Índices y Ranking Barrio'!C$2:C$132)</f>
        <v>#VALUE!</v>
      </c>
      <c r="F18" s="15" t="e">
        <f aca="false">_xlfn.COVARIANCE.P(#REF!,#REF!)</f>
        <v>#REF!</v>
      </c>
      <c r="G18" s="15" t="e">
        <f aca="false">_xlfn.COVARIANCE.P(#REF!,#REF!)</f>
        <v>#REF!</v>
      </c>
      <c r="H18" s="15" t="e">
        <f aca="false">_xlfn.COVARIANCE.P(#REF!,#REF!)</f>
        <v>#REF!</v>
      </c>
      <c r="I18" s="15" t="e">
        <f aca="false">_xlfn.COVARIANCE.P(#REF!,#REF!)</f>
        <v>#REF!</v>
      </c>
      <c r="J18" s="15" t="e">
        <f aca="false">_xlfn.COVARIANCE.P(#REF!,#REF!)</f>
        <v>#REF!</v>
      </c>
      <c r="K18" s="15" t="e">
        <f aca="false">_xlfn.COVARIANCE.P(#REF!,#REF!)</f>
        <v>#REF!</v>
      </c>
      <c r="L18" s="15" t="e">
        <f aca="false">_xlfn.COVARIANCE.P(#REF!,#REF!)</f>
        <v>#REF!</v>
      </c>
      <c r="M18" s="15" t="e">
        <f aca="false">_xlfn.COVARIANCE.P(#REF!,#REF!)</f>
        <v>#REF!</v>
      </c>
      <c r="N18" s="15" t="e">
        <f aca="false">_xlfn.COVARIANCE.P(#REF!,#REF!)</f>
        <v>#REF!</v>
      </c>
      <c r="O18" s="15" t="e">
        <f aca="false">_xlfn.COVARIANCE.P(#REF!,#REF!)</f>
        <v>#REF!</v>
      </c>
      <c r="P18" s="16" t="e">
        <f aca="false">_xlfn.COVARIANCE.P(#REF!,#REF!)</f>
        <v>#REF!</v>
      </c>
      <c r="Q18" s="15" t="e">
        <f aca="false">_xlfn.COVARIANCE.P(#REF!,#REF!)</f>
        <v>#REF!</v>
      </c>
      <c r="R18" s="15" t="e">
        <f aca="false">_xlfn.COVARIANCE.P(#REF!,#REF!)</f>
        <v>#REF!</v>
      </c>
      <c r="S18" s="15" t="e">
        <f aca="false">_xlfn.COVARIANCE.P(#REF!,#REF!)</f>
        <v>#REF!</v>
      </c>
    </row>
    <row r="19" customFormat="false" ht="15" hidden="false" customHeight="false" outlineLevel="0" collapsed="false">
      <c r="A19" s="15" t="s">
        <v>170</v>
      </c>
      <c r="B19" s="15" t="e">
        <f aca="false">_xlfn.COVARIANCE.P(#REF!,#REF!)</f>
        <v>#REF!</v>
      </c>
      <c r="C19" s="15" t="e">
        <f aca="false">_xlfn.COVARIANCE.P(#REF!,#REF!)</f>
        <v>#REF!</v>
      </c>
      <c r="D19" s="15" t="e">
        <f aca="false">_xlfn.COVARIANCE.P(#REF!,#REF!)</f>
        <v>#REF!</v>
      </c>
      <c r="E19" s="15" t="e">
        <f aca="false">_xlfn.COVARIANCE.P(#REF!,'Índices y Ranking Barrio'!C$2:C$129)</f>
        <v>#VALUE!</v>
      </c>
      <c r="F19" s="15" t="e">
        <f aca="false">_xlfn.COVARIANCE.P(#REF!,#REF!)</f>
        <v>#REF!</v>
      </c>
      <c r="G19" s="15" t="e">
        <f aca="false">_xlfn.COVARIANCE.P(#REF!,#REF!)</f>
        <v>#REF!</v>
      </c>
      <c r="H19" s="15" t="e">
        <f aca="false">_xlfn.COVARIANCE.P(#REF!,#REF!)</f>
        <v>#REF!</v>
      </c>
      <c r="I19" s="15" t="e">
        <f aca="false">_xlfn.COVARIANCE.P(#REF!,#REF!)</f>
        <v>#REF!</v>
      </c>
      <c r="J19" s="15" t="e">
        <f aca="false">_xlfn.COVARIANCE.P(#REF!,#REF!)</f>
        <v>#REF!</v>
      </c>
      <c r="K19" s="15" t="e">
        <f aca="false">_xlfn.COVARIANCE.P(#REF!,#REF!)</f>
        <v>#REF!</v>
      </c>
      <c r="L19" s="15" t="e">
        <f aca="false">_xlfn.COVARIANCE.P(#REF!,#REF!)</f>
        <v>#REF!</v>
      </c>
      <c r="M19" s="15" t="e">
        <f aca="false">_xlfn.COVARIANCE.P(#REF!,#REF!)</f>
        <v>#REF!</v>
      </c>
      <c r="N19" s="15" t="e">
        <f aca="false">_xlfn.COVARIANCE.P(#REF!,#REF!)</f>
        <v>#REF!</v>
      </c>
      <c r="O19" s="15" t="e">
        <f aca="false">_xlfn.COVARIANCE.P(#REF!,#REF!)</f>
        <v>#REF!</v>
      </c>
      <c r="P19" s="15" t="e">
        <f aca="false">_xlfn.COVARIANCE.P(#REF!,#REF!)</f>
        <v>#REF!</v>
      </c>
      <c r="Q19" s="16" t="e">
        <f aca="false">_xlfn.COVARIANCE.P(#REF!,#REF!)</f>
        <v>#REF!</v>
      </c>
      <c r="R19" s="15" t="e">
        <f aca="false">_xlfn.COVARIANCE.P(#REF!,#REF!)</f>
        <v>#REF!</v>
      </c>
      <c r="S19" s="15" t="e">
        <f aca="false">_xlfn.COVARIANCE.P(#REF!,#REF!)</f>
        <v>#REF!</v>
      </c>
    </row>
    <row r="20" customFormat="false" ht="15" hidden="false" customHeight="false" outlineLevel="0" collapsed="false">
      <c r="A20" s="15" t="s">
        <v>171</v>
      </c>
      <c r="B20" s="15" t="e">
        <f aca="false">_xlfn.COVARIANCE.P(#REF!,#REF!)</f>
        <v>#REF!</v>
      </c>
      <c r="C20" s="15" t="e">
        <f aca="false">_xlfn.COVARIANCE.P(#REF!,#REF!)</f>
        <v>#REF!</v>
      </c>
      <c r="D20" s="15" t="e">
        <f aca="false">_xlfn.COVARIANCE.P(#REF!,#REF!)</f>
        <v>#REF!</v>
      </c>
      <c r="E20" s="15" t="e">
        <f aca="false">_xlfn.COVARIANCE.P(#REF!,'Índices y Ranking Barrio'!C$2:C$132)</f>
        <v>#VALUE!</v>
      </c>
      <c r="F20" s="15" t="e">
        <f aca="false">_xlfn.COVARIANCE.P(#REF!,#REF!)</f>
        <v>#REF!</v>
      </c>
      <c r="G20" s="15" t="e">
        <f aca="false">_xlfn.COVARIANCE.P(#REF!,#REF!)</f>
        <v>#REF!</v>
      </c>
      <c r="H20" s="15" t="e">
        <f aca="false">_xlfn.COVARIANCE.P(#REF!,#REF!)</f>
        <v>#REF!</v>
      </c>
      <c r="I20" s="15" t="e">
        <f aca="false">_xlfn.COVARIANCE.P(#REF!,#REF!)</f>
        <v>#REF!</v>
      </c>
      <c r="J20" s="15" t="e">
        <f aca="false">_xlfn.COVARIANCE.P(#REF!,#REF!)</f>
        <v>#REF!</v>
      </c>
      <c r="K20" s="15" t="e">
        <f aca="false">_xlfn.COVARIANCE.P(#REF!,#REF!)</f>
        <v>#REF!</v>
      </c>
      <c r="L20" s="15" t="e">
        <f aca="false">_xlfn.COVARIANCE.P(#REF!,#REF!)</f>
        <v>#REF!</v>
      </c>
      <c r="M20" s="15" t="e">
        <f aca="false">_xlfn.COVARIANCE.P(#REF!,#REF!)</f>
        <v>#REF!</v>
      </c>
      <c r="N20" s="15" t="e">
        <f aca="false">_xlfn.COVARIANCE.P(#REF!,#REF!)</f>
        <v>#REF!</v>
      </c>
      <c r="O20" s="15" t="e">
        <f aca="false">_xlfn.COVARIANCE.P(#REF!,#REF!)</f>
        <v>#REF!</v>
      </c>
      <c r="P20" s="15" t="e">
        <f aca="false">_xlfn.COVARIANCE.P(#REF!,#REF!)</f>
        <v>#REF!</v>
      </c>
      <c r="Q20" s="15" t="e">
        <f aca="false">_xlfn.COVARIANCE.P(#REF!,#REF!)</f>
        <v>#REF!</v>
      </c>
      <c r="R20" s="16" t="e">
        <f aca="false">_xlfn.COVARIANCE.P(#REF!,#REF!)</f>
        <v>#REF!</v>
      </c>
      <c r="S20" s="15" t="e">
        <f aca="false">_xlfn.COVARIANCE.P(#REF!,#REF!)</f>
        <v>#REF!</v>
      </c>
    </row>
    <row r="21" customFormat="false" ht="15" hidden="false" customHeight="false" outlineLevel="0" collapsed="false">
      <c r="A21" s="17" t="s">
        <v>172</v>
      </c>
      <c r="B21" s="15" t="e">
        <f aca="false">_xlfn.COVARIANCE.P(#REF!,#REF!)</f>
        <v>#REF!</v>
      </c>
      <c r="C21" s="15" t="e">
        <f aca="false">_xlfn.COVARIANCE.P(#REF!,#REF!)</f>
        <v>#REF!</v>
      </c>
      <c r="D21" s="15" t="e">
        <f aca="false">_xlfn.COVARIANCE.P(#REF!,#REF!)</f>
        <v>#REF!</v>
      </c>
      <c r="E21" s="15" t="e">
        <f aca="false">_xlfn.COVARIANCE.P(#REF!,'Índices y Ranking Barrio'!C$2:C$129)</f>
        <v>#VALUE!</v>
      </c>
      <c r="F21" s="15" t="e">
        <f aca="false">_xlfn.COVARIANCE.P(#REF!,#REF!)</f>
        <v>#REF!</v>
      </c>
      <c r="G21" s="15" t="e">
        <f aca="false">_xlfn.COVARIANCE.P(#REF!,#REF!)</f>
        <v>#REF!</v>
      </c>
      <c r="H21" s="15" t="e">
        <f aca="false">_xlfn.COVARIANCE.P(#REF!,#REF!)</f>
        <v>#REF!</v>
      </c>
      <c r="I21" s="15" t="e">
        <f aca="false">_xlfn.COVARIANCE.P(#REF!,#REF!)</f>
        <v>#REF!</v>
      </c>
      <c r="J21" s="15" t="e">
        <f aca="false">_xlfn.COVARIANCE.P(#REF!,#REF!)</f>
        <v>#REF!</v>
      </c>
      <c r="K21" s="15" t="e">
        <f aca="false">_xlfn.COVARIANCE.P(#REF!,#REF!)</f>
        <v>#REF!</v>
      </c>
      <c r="L21" s="15" t="e">
        <f aca="false">_xlfn.COVARIANCE.P(#REF!,#REF!)</f>
        <v>#REF!</v>
      </c>
      <c r="M21" s="15" t="e">
        <f aca="false">_xlfn.COVARIANCE.P(#REF!,#REF!)</f>
        <v>#REF!</v>
      </c>
      <c r="N21" s="15" t="e">
        <f aca="false">_xlfn.COVARIANCE.P(#REF!,#REF!)</f>
        <v>#REF!</v>
      </c>
      <c r="O21" s="15" t="e">
        <f aca="false">_xlfn.COVARIANCE.P(#REF!,#REF!)</f>
        <v>#REF!</v>
      </c>
      <c r="P21" s="15" t="e">
        <f aca="false">_xlfn.COVARIANCE.P(#REF!,#REF!)</f>
        <v>#REF!</v>
      </c>
      <c r="Q21" s="15" t="e">
        <f aca="false">_xlfn.COVARIANCE.P(#REF!,#REF!)</f>
        <v>#REF!</v>
      </c>
      <c r="R21" s="15" t="e">
        <f aca="false">_xlfn.COVARIANCE.P(#REF!,#REF!)</f>
        <v>#REF!</v>
      </c>
      <c r="S21" s="16" t="e">
        <f aca="false">_xlfn.COVARIANCE.P(#REF!,#REF!)</f>
        <v>#REF!</v>
      </c>
    </row>
    <row r="23" customFormat="false" ht="15" hidden="false" customHeight="false" outlineLevel="0" collapsed="false">
      <c r="B23" s="0" t="e">
        <f aca="false">1/SQRT($B$4)</f>
        <v>#REF!</v>
      </c>
      <c r="C23" s="0" t="e">
        <f aca="false">1/SQRT($B$4)</f>
        <v>#REF!</v>
      </c>
      <c r="D23" s="0" t="e">
        <f aca="false">1/SQRT($B$4)</f>
        <v>#REF!</v>
      </c>
      <c r="E23" s="0" t="e">
        <f aca="false">1/SQRT($B$4)</f>
        <v>#REF!</v>
      </c>
      <c r="F23" s="0" t="e">
        <f aca="false">1/SQRT($B$4)</f>
        <v>#REF!</v>
      </c>
      <c r="G23" s="0" t="e">
        <f aca="false">1/SQRT($B$4)</f>
        <v>#REF!</v>
      </c>
      <c r="H23" s="0" t="e">
        <f aca="false">1/SQRT($B$4)</f>
        <v>#REF!</v>
      </c>
      <c r="I23" s="0" t="e">
        <f aca="false">1/SQRT($B$4)</f>
        <v>#REF!</v>
      </c>
      <c r="J23" s="0" t="e">
        <f aca="false">1/SQRT($B$4)</f>
        <v>#REF!</v>
      </c>
      <c r="K23" s="0" t="e">
        <f aca="false">1/SQRT($B$4)</f>
        <v>#REF!</v>
      </c>
      <c r="L23" s="0" t="e">
        <f aca="false">1/SQRT($B$4)</f>
        <v>#REF!</v>
      </c>
      <c r="M23" s="0" t="e">
        <f aca="false">1/SQRT($B$4)</f>
        <v>#REF!</v>
      </c>
      <c r="N23" s="0" t="e">
        <f aca="false">1/SQRT($B$4)</f>
        <v>#REF!</v>
      </c>
      <c r="O23" s="0" t="e">
        <f aca="false">1/SQRT($B$4)</f>
        <v>#REF!</v>
      </c>
      <c r="P23" s="0" t="e">
        <f aca="false">1/SQRT($B$4)</f>
        <v>#REF!</v>
      </c>
      <c r="Q23" s="0" t="e">
        <f aca="false">1/SQRT($B$4)</f>
        <v>#REF!</v>
      </c>
      <c r="R23" s="0" t="e">
        <f aca="false">1/SQRT($B$4)</f>
        <v>#REF!</v>
      </c>
      <c r="S23" s="0" t="e">
        <f aca="false">1/SQRT($B$4)</f>
        <v>#REF!</v>
      </c>
    </row>
    <row r="24" customFormat="false" ht="15" hidden="false" customHeight="false" outlineLevel="0" collapsed="false">
      <c r="B24" s="0" t="e">
        <f aca="false">1/SQRT($C$5)</f>
        <v>#REF!</v>
      </c>
      <c r="C24" s="0" t="e">
        <f aca="false">1/SQRT($C$5)</f>
        <v>#REF!</v>
      </c>
      <c r="D24" s="0" t="e">
        <f aca="false">1/SQRT($C$5)</f>
        <v>#REF!</v>
      </c>
      <c r="E24" s="0" t="e">
        <f aca="false">1/SQRT($C$5)</f>
        <v>#REF!</v>
      </c>
      <c r="F24" s="0" t="e">
        <f aca="false">1/SQRT($C$5)</f>
        <v>#REF!</v>
      </c>
      <c r="G24" s="0" t="e">
        <f aca="false">1/SQRT($C$5)</f>
        <v>#REF!</v>
      </c>
      <c r="H24" s="0" t="e">
        <f aca="false">1/SQRT($C$5)</f>
        <v>#REF!</v>
      </c>
      <c r="I24" s="0" t="e">
        <f aca="false">1/SQRT($C$5)</f>
        <v>#REF!</v>
      </c>
      <c r="J24" s="0" t="e">
        <f aca="false">1/SQRT($C$5)</f>
        <v>#REF!</v>
      </c>
      <c r="K24" s="0" t="e">
        <f aca="false">1/SQRT($C$5)</f>
        <v>#REF!</v>
      </c>
      <c r="L24" s="0" t="e">
        <f aca="false">1/SQRT($C$5)</f>
        <v>#REF!</v>
      </c>
      <c r="M24" s="0" t="e">
        <f aca="false">1/SQRT($C$5)</f>
        <v>#REF!</v>
      </c>
      <c r="N24" s="0" t="e">
        <f aca="false">1/SQRT($C$5)</f>
        <v>#REF!</v>
      </c>
      <c r="O24" s="0" t="e">
        <f aca="false">1/SQRT($C$5)</f>
        <v>#REF!</v>
      </c>
      <c r="P24" s="0" t="e">
        <f aca="false">1/SQRT($C$5)</f>
        <v>#REF!</v>
      </c>
      <c r="Q24" s="0" t="e">
        <f aca="false">1/SQRT($C$5)</f>
        <v>#REF!</v>
      </c>
      <c r="R24" s="0" t="e">
        <f aca="false">1/SQRT($C$5)</f>
        <v>#REF!</v>
      </c>
      <c r="S24" s="0" t="e">
        <f aca="false">1/SQRT($C$5)</f>
        <v>#REF!</v>
      </c>
    </row>
    <row r="25" customFormat="false" ht="15" hidden="false" customHeight="false" outlineLevel="0" collapsed="false">
      <c r="B25" s="0" t="e">
        <f aca="false">1/SQRT($D$6)</f>
        <v>#REF!</v>
      </c>
      <c r="C25" s="0" t="e">
        <f aca="false">1/SQRT($D$6)</f>
        <v>#REF!</v>
      </c>
      <c r="D25" s="0" t="e">
        <f aca="false">1/SQRT($D$6)</f>
        <v>#REF!</v>
      </c>
      <c r="E25" s="0" t="e">
        <f aca="false">1/SQRT($D$6)</f>
        <v>#REF!</v>
      </c>
      <c r="F25" s="0" t="e">
        <f aca="false">1/SQRT($D$6)</f>
        <v>#REF!</v>
      </c>
      <c r="G25" s="0" t="e">
        <f aca="false">1/SQRT($D$6)</f>
        <v>#REF!</v>
      </c>
      <c r="H25" s="0" t="e">
        <f aca="false">1/SQRT($D$6)</f>
        <v>#REF!</v>
      </c>
      <c r="I25" s="0" t="e">
        <f aca="false">1/SQRT($D$6)</f>
        <v>#REF!</v>
      </c>
      <c r="J25" s="0" t="e">
        <f aca="false">1/SQRT($D$6)</f>
        <v>#REF!</v>
      </c>
      <c r="K25" s="0" t="e">
        <f aca="false">1/SQRT($D$6)</f>
        <v>#REF!</v>
      </c>
      <c r="L25" s="0" t="e">
        <f aca="false">1/SQRT($D$6)</f>
        <v>#REF!</v>
      </c>
      <c r="M25" s="0" t="e">
        <f aca="false">1/SQRT($D$6)</f>
        <v>#REF!</v>
      </c>
      <c r="N25" s="0" t="e">
        <f aca="false">1/SQRT($D$6)</f>
        <v>#REF!</v>
      </c>
      <c r="O25" s="0" t="e">
        <f aca="false">1/SQRT($D$6)</f>
        <v>#REF!</v>
      </c>
      <c r="P25" s="0" t="e">
        <f aca="false">1/SQRT($D$6)</f>
        <v>#REF!</v>
      </c>
      <c r="Q25" s="0" t="e">
        <f aca="false">1/SQRT($D$6)</f>
        <v>#REF!</v>
      </c>
      <c r="R25" s="0" t="e">
        <f aca="false">1/SQRT($D$6)</f>
        <v>#REF!</v>
      </c>
      <c r="S25" s="0" t="e">
        <f aca="false">1/SQRT($D$6)</f>
        <v>#REF!</v>
      </c>
    </row>
    <row r="26" customFormat="false" ht="15" hidden="false" customHeight="false" outlineLevel="0" collapsed="false">
      <c r="B26" s="0" t="n">
        <f aca="false">1/SQRT($E$7)</f>
        <v>5.19401427925972E-005</v>
      </c>
      <c r="C26" s="0" t="n">
        <f aca="false">1/SQRT($E$7)</f>
        <v>5.19401427925972E-005</v>
      </c>
      <c r="D26" s="0" t="n">
        <f aca="false">1/SQRT($E$7)</f>
        <v>5.19401427925972E-005</v>
      </c>
      <c r="E26" s="0" t="n">
        <f aca="false">1/SQRT($E$7)</f>
        <v>5.19401427925972E-005</v>
      </c>
      <c r="F26" s="0" t="n">
        <f aca="false">1/SQRT($E$7)</f>
        <v>5.19401427925972E-005</v>
      </c>
      <c r="G26" s="0" t="n">
        <f aca="false">1/SQRT($E$7)</f>
        <v>5.19401427925972E-005</v>
      </c>
      <c r="H26" s="0" t="n">
        <f aca="false">1/SQRT($E$7)</f>
        <v>5.19401427925972E-005</v>
      </c>
      <c r="I26" s="0" t="n">
        <f aca="false">1/SQRT($E$7)</f>
        <v>5.19401427925972E-005</v>
      </c>
      <c r="J26" s="0" t="n">
        <f aca="false">1/SQRT($E$7)</f>
        <v>5.19401427925972E-005</v>
      </c>
      <c r="K26" s="0" t="n">
        <f aca="false">1/SQRT($E$7)</f>
        <v>5.19401427925972E-005</v>
      </c>
      <c r="L26" s="0" t="n">
        <f aca="false">1/SQRT($E$7)</f>
        <v>5.19401427925972E-005</v>
      </c>
      <c r="M26" s="0" t="n">
        <f aca="false">1/SQRT($E$7)</f>
        <v>5.19401427925972E-005</v>
      </c>
      <c r="N26" s="0" t="n">
        <f aca="false">1/SQRT($E$7)</f>
        <v>5.19401427925972E-005</v>
      </c>
      <c r="O26" s="0" t="n">
        <f aca="false">1/SQRT($E$7)</f>
        <v>5.19401427925972E-005</v>
      </c>
      <c r="P26" s="0" t="n">
        <f aca="false">1/SQRT($E$7)</f>
        <v>5.19401427925972E-005</v>
      </c>
      <c r="Q26" s="0" t="n">
        <f aca="false">1/SQRT($E$7)</f>
        <v>5.19401427925972E-005</v>
      </c>
      <c r="R26" s="0" t="n">
        <f aca="false">1/SQRT($E$7)</f>
        <v>5.19401427925972E-005</v>
      </c>
      <c r="S26" s="0" t="n">
        <f aca="false">1/SQRT($E$7)</f>
        <v>5.19401427925972E-005</v>
      </c>
    </row>
    <row r="27" customFormat="false" ht="15" hidden="false" customHeight="false" outlineLevel="0" collapsed="false">
      <c r="B27" s="0" t="e">
        <f aca="false">1/SQRT($F$8)</f>
        <v>#REF!</v>
      </c>
      <c r="C27" s="0" t="e">
        <f aca="false">1/SQRT($F$8)</f>
        <v>#REF!</v>
      </c>
      <c r="D27" s="0" t="e">
        <f aca="false">1/SQRT($F$8)</f>
        <v>#REF!</v>
      </c>
      <c r="E27" s="0" t="e">
        <f aca="false">1/SQRT($F$8)</f>
        <v>#REF!</v>
      </c>
      <c r="F27" s="0" t="e">
        <f aca="false">1/SQRT($F$8)</f>
        <v>#REF!</v>
      </c>
      <c r="G27" s="0" t="e">
        <f aca="false">1/SQRT($F$8)</f>
        <v>#REF!</v>
      </c>
      <c r="H27" s="0" t="e">
        <f aca="false">1/SQRT($F$8)</f>
        <v>#REF!</v>
      </c>
      <c r="I27" s="0" t="e">
        <f aca="false">1/SQRT($F$8)</f>
        <v>#REF!</v>
      </c>
      <c r="J27" s="0" t="e">
        <f aca="false">1/SQRT($F$8)</f>
        <v>#REF!</v>
      </c>
      <c r="K27" s="0" t="e">
        <f aca="false">1/SQRT($F$8)</f>
        <v>#REF!</v>
      </c>
      <c r="L27" s="0" t="e">
        <f aca="false">1/SQRT($F$8)</f>
        <v>#REF!</v>
      </c>
      <c r="M27" s="0" t="e">
        <f aca="false">1/SQRT($F$8)</f>
        <v>#REF!</v>
      </c>
      <c r="N27" s="0" t="e">
        <f aca="false">1/SQRT($F$8)</f>
        <v>#REF!</v>
      </c>
      <c r="O27" s="0" t="e">
        <f aca="false">1/SQRT($F$8)</f>
        <v>#REF!</v>
      </c>
      <c r="P27" s="0" t="e">
        <f aca="false">1/SQRT($F$8)</f>
        <v>#REF!</v>
      </c>
      <c r="Q27" s="0" t="e">
        <f aca="false">1/SQRT($F$8)</f>
        <v>#REF!</v>
      </c>
      <c r="R27" s="0" t="e">
        <f aca="false">1/SQRT($F$8)</f>
        <v>#REF!</v>
      </c>
      <c r="S27" s="0" t="e">
        <f aca="false">1/SQRT($F$8)</f>
        <v>#REF!</v>
      </c>
    </row>
    <row r="28" customFormat="false" ht="15" hidden="false" customHeight="false" outlineLevel="0" collapsed="false">
      <c r="B28" s="0" t="e">
        <f aca="false">1/SQRT($G$9)</f>
        <v>#REF!</v>
      </c>
      <c r="C28" s="0" t="e">
        <f aca="false">1/SQRT($G$9)</f>
        <v>#REF!</v>
      </c>
      <c r="D28" s="0" t="e">
        <f aca="false">1/SQRT($G$9)</f>
        <v>#REF!</v>
      </c>
      <c r="E28" s="0" t="e">
        <f aca="false">1/SQRT($G$9)</f>
        <v>#REF!</v>
      </c>
      <c r="F28" s="0" t="e">
        <f aca="false">1/SQRT($G$9)</f>
        <v>#REF!</v>
      </c>
      <c r="G28" s="0" t="e">
        <f aca="false">1/SQRT($G$9)</f>
        <v>#REF!</v>
      </c>
      <c r="H28" s="0" t="e">
        <f aca="false">1/SQRT($G$9)</f>
        <v>#REF!</v>
      </c>
      <c r="I28" s="0" t="e">
        <f aca="false">1/SQRT($G$9)</f>
        <v>#REF!</v>
      </c>
      <c r="J28" s="0" t="e">
        <f aca="false">1/SQRT($G$9)</f>
        <v>#REF!</v>
      </c>
      <c r="K28" s="0" t="e">
        <f aca="false">1/SQRT($G$9)</f>
        <v>#REF!</v>
      </c>
      <c r="L28" s="0" t="e">
        <f aca="false">1/SQRT($G$9)</f>
        <v>#REF!</v>
      </c>
      <c r="M28" s="0" t="e">
        <f aca="false">1/SQRT($G$9)</f>
        <v>#REF!</v>
      </c>
      <c r="N28" s="0" t="e">
        <f aca="false">1/SQRT($G$9)</f>
        <v>#REF!</v>
      </c>
      <c r="O28" s="0" t="e">
        <f aca="false">1/SQRT($G$9)</f>
        <v>#REF!</v>
      </c>
      <c r="P28" s="0" t="e">
        <f aca="false">1/SQRT($G$9)</f>
        <v>#REF!</v>
      </c>
      <c r="Q28" s="0" t="e">
        <f aca="false">1/SQRT($G$9)</f>
        <v>#REF!</v>
      </c>
      <c r="R28" s="0" t="e">
        <f aca="false">1/SQRT($G$9)</f>
        <v>#REF!</v>
      </c>
      <c r="S28" s="0" t="e">
        <f aca="false">1/SQRT($G$9)</f>
        <v>#REF!</v>
      </c>
    </row>
    <row r="29" customFormat="false" ht="15" hidden="false" customHeight="false" outlineLevel="0" collapsed="false">
      <c r="B29" s="0" t="e">
        <f aca="false">1/SQRT($H$10)</f>
        <v>#REF!</v>
      </c>
      <c r="C29" s="0" t="e">
        <f aca="false">1/SQRT($H$10)</f>
        <v>#REF!</v>
      </c>
      <c r="D29" s="0" t="e">
        <f aca="false">1/SQRT($H$10)</f>
        <v>#REF!</v>
      </c>
      <c r="E29" s="0" t="e">
        <f aca="false">1/SQRT($H$10)</f>
        <v>#REF!</v>
      </c>
      <c r="F29" s="0" t="e">
        <f aca="false">1/SQRT($H$10)</f>
        <v>#REF!</v>
      </c>
      <c r="G29" s="0" t="e">
        <f aca="false">1/SQRT($H$10)</f>
        <v>#REF!</v>
      </c>
      <c r="H29" s="0" t="e">
        <f aca="false">1/SQRT($H$10)</f>
        <v>#REF!</v>
      </c>
      <c r="I29" s="0" t="e">
        <f aca="false">1/SQRT($H$10)</f>
        <v>#REF!</v>
      </c>
      <c r="J29" s="0" t="e">
        <f aca="false">1/SQRT($H$10)</f>
        <v>#REF!</v>
      </c>
      <c r="K29" s="0" t="e">
        <f aca="false">1/SQRT($H$10)</f>
        <v>#REF!</v>
      </c>
      <c r="L29" s="0" t="e">
        <f aca="false">1/SQRT($H$10)</f>
        <v>#REF!</v>
      </c>
      <c r="M29" s="0" t="e">
        <f aca="false">1/SQRT($H$10)</f>
        <v>#REF!</v>
      </c>
      <c r="N29" s="0" t="e">
        <f aca="false">1/SQRT($H$10)</f>
        <v>#REF!</v>
      </c>
      <c r="O29" s="0" t="e">
        <f aca="false">1/SQRT($H$10)</f>
        <v>#REF!</v>
      </c>
      <c r="P29" s="0" t="e">
        <f aca="false">1/SQRT($H$10)</f>
        <v>#REF!</v>
      </c>
      <c r="Q29" s="0" t="e">
        <f aca="false">1/SQRT($H$10)</f>
        <v>#REF!</v>
      </c>
      <c r="R29" s="0" t="e">
        <f aca="false">1/SQRT($H$10)</f>
        <v>#REF!</v>
      </c>
      <c r="S29" s="0" t="e">
        <f aca="false">1/SQRT($H$10)</f>
        <v>#REF!</v>
      </c>
    </row>
    <row r="30" customFormat="false" ht="15" hidden="false" customHeight="false" outlineLevel="0" collapsed="false">
      <c r="B30" s="0" t="e">
        <f aca="false">1/SQRT($I$11)</f>
        <v>#REF!</v>
      </c>
      <c r="C30" s="0" t="e">
        <f aca="false">1/SQRT($I$11)</f>
        <v>#REF!</v>
      </c>
      <c r="D30" s="0" t="e">
        <f aca="false">1/SQRT($I$11)</f>
        <v>#REF!</v>
      </c>
      <c r="E30" s="0" t="e">
        <f aca="false">1/SQRT($I$11)</f>
        <v>#REF!</v>
      </c>
      <c r="F30" s="0" t="e">
        <f aca="false">1/SQRT($I$11)</f>
        <v>#REF!</v>
      </c>
      <c r="G30" s="0" t="e">
        <f aca="false">1/SQRT($I$11)</f>
        <v>#REF!</v>
      </c>
      <c r="H30" s="0" t="e">
        <f aca="false">1/SQRT($I$11)</f>
        <v>#REF!</v>
      </c>
      <c r="I30" s="0" t="e">
        <f aca="false">1/SQRT($I$11)</f>
        <v>#REF!</v>
      </c>
      <c r="J30" s="0" t="e">
        <f aca="false">1/SQRT($I$11)</f>
        <v>#REF!</v>
      </c>
      <c r="K30" s="0" t="e">
        <f aca="false">1/SQRT($I$11)</f>
        <v>#REF!</v>
      </c>
      <c r="L30" s="0" t="e">
        <f aca="false">1/SQRT($I$11)</f>
        <v>#REF!</v>
      </c>
      <c r="M30" s="0" t="e">
        <f aca="false">1/SQRT($I$11)</f>
        <v>#REF!</v>
      </c>
      <c r="N30" s="0" t="e">
        <f aca="false">1/SQRT($I$11)</f>
        <v>#REF!</v>
      </c>
      <c r="O30" s="0" t="e">
        <f aca="false">1/SQRT($I$11)</f>
        <v>#REF!</v>
      </c>
      <c r="P30" s="0" t="e">
        <f aca="false">1/SQRT($I$11)</f>
        <v>#REF!</v>
      </c>
      <c r="Q30" s="0" t="e">
        <f aca="false">1/SQRT($I$11)</f>
        <v>#REF!</v>
      </c>
      <c r="R30" s="0" t="e">
        <f aca="false">1/SQRT($I$11)</f>
        <v>#REF!</v>
      </c>
      <c r="S30" s="0" t="e">
        <f aca="false">1/SQRT($I$11)</f>
        <v>#REF!</v>
      </c>
    </row>
    <row r="31" customFormat="false" ht="15" hidden="false" customHeight="false" outlineLevel="0" collapsed="false">
      <c r="B31" s="0" t="e">
        <f aca="false">1/SQRT($J$12)</f>
        <v>#REF!</v>
      </c>
      <c r="C31" s="0" t="e">
        <f aca="false">1/SQRT($J$12)</f>
        <v>#REF!</v>
      </c>
      <c r="D31" s="0" t="e">
        <f aca="false">1/SQRT($J$12)</f>
        <v>#REF!</v>
      </c>
      <c r="E31" s="0" t="e">
        <f aca="false">1/SQRT($J$12)</f>
        <v>#REF!</v>
      </c>
      <c r="F31" s="0" t="e">
        <f aca="false">1/SQRT($J$12)</f>
        <v>#REF!</v>
      </c>
      <c r="G31" s="0" t="e">
        <f aca="false">1/SQRT($J$12)</f>
        <v>#REF!</v>
      </c>
      <c r="H31" s="0" t="e">
        <f aca="false">1/SQRT($J$12)</f>
        <v>#REF!</v>
      </c>
      <c r="I31" s="0" t="e">
        <f aca="false">1/SQRT($J$12)</f>
        <v>#REF!</v>
      </c>
      <c r="J31" s="0" t="e">
        <f aca="false">1/SQRT($J$12)</f>
        <v>#REF!</v>
      </c>
      <c r="K31" s="0" t="e">
        <f aca="false">1/SQRT($J$12)</f>
        <v>#REF!</v>
      </c>
      <c r="L31" s="0" t="e">
        <f aca="false">1/SQRT($J$12)</f>
        <v>#REF!</v>
      </c>
      <c r="M31" s="0" t="e">
        <f aca="false">1/SQRT($J$12)</f>
        <v>#REF!</v>
      </c>
      <c r="N31" s="0" t="e">
        <f aca="false">1/SQRT($J$12)</f>
        <v>#REF!</v>
      </c>
      <c r="O31" s="0" t="e">
        <f aca="false">1/SQRT($J$12)</f>
        <v>#REF!</v>
      </c>
      <c r="P31" s="0" t="e">
        <f aca="false">1/SQRT($J$12)</f>
        <v>#REF!</v>
      </c>
      <c r="Q31" s="0" t="e">
        <f aca="false">1/SQRT($J$12)</f>
        <v>#REF!</v>
      </c>
      <c r="R31" s="0" t="e">
        <f aca="false">1/SQRT($J$12)</f>
        <v>#REF!</v>
      </c>
      <c r="S31" s="0" t="e">
        <f aca="false">1/SQRT($J$12)</f>
        <v>#REF!</v>
      </c>
    </row>
    <row r="32" customFormat="false" ht="15" hidden="false" customHeight="false" outlineLevel="0" collapsed="false">
      <c r="B32" s="0" t="e">
        <f aca="false">1/SQRT($K$13)</f>
        <v>#REF!</v>
      </c>
      <c r="C32" s="0" t="e">
        <f aca="false">1/SQRT($K$13)</f>
        <v>#REF!</v>
      </c>
      <c r="D32" s="0" t="e">
        <f aca="false">1/SQRT($K$13)</f>
        <v>#REF!</v>
      </c>
      <c r="E32" s="0" t="e">
        <f aca="false">1/SQRT($K$13)</f>
        <v>#REF!</v>
      </c>
      <c r="F32" s="0" t="e">
        <f aca="false">1/SQRT($K$13)</f>
        <v>#REF!</v>
      </c>
      <c r="G32" s="0" t="e">
        <f aca="false">1/SQRT($K$13)</f>
        <v>#REF!</v>
      </c>
      <c r="H32" s="0" t="e">
        <f aca="false">1/SQRT($K$13)</f>
        <v>#REF!</v>
      </c>
      <c r="I32" s="0" t="e">
        <f aca="false">1/SQRT($K$13)</f>
        <v>#REF!</v>
      </c>
      <c r="J32" s="0" t="e">
        <f aca="false">1/SQRT($K$13)</f>
        <v>#REF!</v>
      </c>
      <c r="K32" s="0" t="e">
        <f aca="false">1/SQRT($K$13)</f>
        <v>#REF!</v>
      </c>
      <c r="L32" s="0" t="e">
        <f aca="false">1/SQRT($K$13)</f>
        <v>#REF!</v>
      </c>
      <c r="M32" s="0" t="e">
        <f aca="false">1/SQRT($K$13)</f>
        <v>#REF!</v>
      </c>
      <c r="N32" s="0" t="e">
        <f aca="false">1/SQRT($K$13)</f>
        <v>#REF!</v>
      </c>
      <c r="O32" s="0" t="e">
        <f aca="false">1/SQRT($K$13)</f>
        <v>#REF!</v>
      </c>
      <c r="P32" s="0" t="e">
        <f aca="false">1/SQRT($K$13)</f>
        <v>#REF!</v>
      </c>
      <c r="Q32" s="0" t="e">
        <f aca="false">1/SQRT($K$13)</f>
        <v>#REF!</v>
      </c>
      <c r="R32" s="0" t="e">
        <f aca="false">1/SQRT($K$13)</f>
        <v>#REF!</v>
      </c>
      <c r="S32" s="0" t="e">
        <f aca="false">1/SQRT($K$13)</f>
        <v>#REF!</v>
      </c>
    </row>
    <row r="33" customFormat="false" ht="15" hidden="false" customHeight="false" outlineLevel="0" collapsed="false">
      <c r="B33" s="0" t="e">
        <f aca="false">1/SQRT($L$14)</f>
        <v>#REF!</v>
      </c>
      <c r="C33" s="0" t="e">
        <f aca="false">1/SQRT($L$14)</f>
        <v>#REF!</v>
      </c>
      <c r="D33" s="0" t="e">
        <f aca="false">1/SQRT($L$14)</f>
        <v>#REF!</v>
      </c>
      <c r="E33" s="0" t="e">
        <f aca="false">1/SQRT($L$14)</f>
        <v>#REF!</v>
      </c>
      <c r="F33" s="0" t="e">
        <f aca="false">1/SQRT($L$14)</f>
        <v>#REF!</v>
      </c>
      <c r="G33" s="0" t="e">
        <f aca="false">1/SQRT($L$14)</f>
        <v>#REF!</v>
      </c>
      <c r="H33" s="0" t="e">
        <f aca="false">1/SQRT($L$14)</f>
        <v>#REF!</v>
      </c>
      <c r="I33" s="0" t="e">
        <f aca="false">1/SQRT($L$14)</f>
        <v>#REF!</v>
      </c>
      <c r="J33" s="0" t="e">
        <f aca="false">1/SQRT($L$14)</f>
        <v>#REF!</v>
      </c>
      <c r="K33" s="0" t="e">
        <f aca="false">1/SQRT($L$14)</f>
        <v>#REF!</v>
      </c>
      <c r="L33" s="0" t="e">
        <f aca="false">1/SQRT($L$14)</f>
        <v>#REF!</v>
      </c>
      <c r="M33" s="0" t="e">
        <f aca="false">1/SQRT($L$14)</f>
        <v>#REF!</v>
      </c>
      <c r="N33" s="0" t="e">
        <f aca="false">1/SQRT($L$14)</f>
        <v>#REF!</v>
      </c>
      <c r="O33" s="0" t="e">
        <f aca="false">1/SQRT($L$14)</f>
        <v>#REF!</v>
      </c>
      <c r="P33" s="0" t="e">
        <f aca="false">1/SQRT($L$14)</f>
        <v>#REF!</v>
      </c>
      <c r="Q33" s="0" t="e">
        <f aca="false">1/SQRT($L$14)</f>
        <v>#REF!</v>
      </c>
      <c r="R33" s="0" t="e">
        <f aca="false">1/SQRT($L$14)</f>
        <v>#REF!</v>
      </c>
      <c r="S33" s="0" t="e">
        <f aca="false">1/SQRT($L$14)</f>
        <v>#REF!</v>
      </c>
    </row>
    <row r="34" customFormat="false" ht="15" hidden="false" customHeight="false" outlineLevel="0" collapsed="false">
      <c r="B34" s="0" t="e">
        <f aca="false">1/SQRT($M$15)</f>
        <v>#REF!</v>
      </c>
      <c r="C34" s="0" t="e">
        <f aca="false">1/SQRT($M$15)</f>
        <v>#REF!</v>
      </c>
      <c r="D34" s="0" t="e">
        <f aca="false">1/SQRT($M$15)</f>
        <v>#REF!</v>
      </c>
      <c r="E34" s="0" t="e">
        <f aca="false">1/SQRT($M$15)</f>
        <v>#REF!</v>
      </c>
      <c r="F34" s="0" t="e">
        <f aca="false">1/SQRT($M$15)</f>
        <v>#REF!</v>
      </c>
      <c r="G34" s="0" t="e">
        <f aca="false">1/SQRT($M$15)</f>
        <v>#REF!</v>
      </c>
      <c r="H34" s="0" t="e">
        <f aca="false">1/SQRT($M$15)</f>
        <v>#REF!</v>
      </c>
      <c r="I34" s="0" t="e">
        <f aca="false">1/SQRT($M$15)</f>
        <v>#REF!</v>
      </c>
      <c r="J34" s="0" t="e">
        <f aca="false">1/SQRT($M$15)</f>
        <v>#REF!</v>
      </c>
      <c r="K34" s="0" t="e">
        <f aca="false">1/SQRT($M$15)</f>
        <v>#REF!</v>
      </c>
      <c r="L34" s="0" t="e">
        <f aca="false">1/SQRT($M$15)</f>
        <v>#REF!</v>
      </c>
      <c r="M34" s="0" t="e">
        <f aca="false">1/SQRT($M$15)</f>
        <v>#REF!</v>
      </c>
      <c r="N34" s="0" t="e">
        <f aca="false">1/SQRT($M$15)</f>
        <v>#REF!</v>
      </c>
      <c r="O34" s="0" t="e">
        <f aca="false">1/SQRT($M$15)</f>
        <v>#REF!</v>
      </c>
      <c r="P34" s="0" t="e">
        <f aca="false">1/SQRT($M$15)</f>
        <v>#REF!</v>
      </c>
      <c r="Q34" s="0" t="e">
        <f aca="false">1/SQRT($M$15)</f>
        <v>#REF!</v>
      </c>
      <c r="R34" s="0" t="e">
        <f aca="false">1/SQRT($M$15)</f>
        <v>#REF!</v>
      </c>
      <c r="S34" s="0" t="e">
        <f aca="false">1/SQRT($M$15)</f>
        <v>#REF!</v>
      </c>
    </row>
    <row r="35" customFormat="false" ht="15" hidden="false" customHeight="false" outlineLevel="0" collapsed="false">
      <c r="B35" s="0" t="e">
        <f aca="false">1/SQRT($N$16)</f>
        <v>#REF!</v>
      </c>
      <c r="C35" s="0" t="e">
        <f aca="false">1/SQRT($N$16)</f>
        <v>#REF!</v>
      </c>
      <c r="D35" s="0" t="e">
        <f aca="false">1/SQRT($N$16)</f>
        <v>#REF!</v>
      </c>
      <c r="E35" s="0" t="e">
        <f aca="false">1/SQRT($N$16)</f>
        <v>#REF!</v>
      </c>
      <c r="F35" s="0" t="e">
        <f aca="false">1/SQRT($N$16)</f>
        <v>#REF!</v>
      </c>
      <c r="G35" s="0" t="e">
        <f aca="false">1/SQRT($N$16)</f>
        <v>#REF!</v>
      </c>
      <c r="H35" s="0" t="e">
        <f aca="false">1/SQRT($N$16)</f>
        <v>#REF!</v>
      </c>
      <c r="I35" s="0" t="e">
        <f aca="false">1/SQRT($N$16)</f>
        <v>#REF!</v>
      </c>
      <c r="J35" s="0" t="e">
        <f aca="false">1/SQRT($N$16)</f>
        <v>#REF!</v>
      </c>
      <c r="K35" s="0" t="e">
        <f aca="false">1/SQRT($N$16)</f>
        <v>#REF!</v>
      </c>
      <c r="L35" s="0" t="e">
        <f aca="false">1/SQRT($N$16)</f>
        <v>#REF!</v>
      </c>
      <c r="M35" s="0" t="e">
        <f aca="false">1/SQRT($N$16)</f>
        <v>#REF!</v>
      </c>
      <c r="N35" s="0" t="e">
        <f aca="false">1/SQRT($N$16)</f>
        <v>#REF!</v>
      </c>
      <c r="O35" s="0" t="e">
        <f aca="false">1/SQRT($N$16)</f>
        <v>#REF!</v>
      </c>
      <c r="P35" s="0" t="e">
        <f aca="false">1/SQRT($N$16)</f>
        <v>#REF!</v>
      </c>
      <c r="Q35" s="0" t="e">
        <f aca="false">1/SQRT($N$16)</f>
        <v>#REF!</v>
      </c>
      <c r="R35" s="0" t="e">
        <f aca="false">1/SQRT($N$16)</f>
        <v>#REF!</v>
      </c>
      <c r="S35" s="0" t="e">
        <f aca="false">1/SQRT($N$16)</f>
        <v>#REF!</v>
      </c>
    </row>
    <row r="36" customFormat="false" ht="15" hidden="false" customHeight="false" outlineLevel="0" collapsed="false">
      <c r="B36" s="0" t="e">
        <f aca="false">1/SQRT($O$17)</f>
        <v>#REF!</v>
      </c>
      <c r="C36" s="0" t="e">
        <f aca="false">1/SQRT($O$17)</f>
        <v>#REF!</v>
      </c>
      <c r="D36" s="0" t="e">
        <f aca="false">1/SQRT($O$17)</f>
        <v>#REF!</v>
      </c>
      <c r="E36" s="0" t="e">
        <f aca="false">1/SQRT($O$17)</f>
        <v>#REF!</v>
      </c>
      <c r="F36" s="0" t="e">
        <f aca="false">1/SQRT($O$17)</f>
        <v>#REF!</v>
      </c>
      <c r="G36" s="0" t="e">
        <f aca="false">1/SQRT($O$17)</f>
        <v>#REF!</v>
      </c>
      <c r="H36" s="0" t="e">
        <f aca="false">1/SQRT($O$17)</f>
        <v>#REF!</v>
      </c>
      <c r="I36" s="0" t="e">
        <f aca="false">1/SQRT($O$17)</f>
        <v>#REF!</v>
      </c>
      <c r="J36" s="0" t="e">
        <f aca="false">1/SQRT($O$17)</f>
        <v>#REF!</v>
      </c>
      <c r="K36" s="0" t="e">
        <f aca="false">1/SQRT($O$17)</f>
        <v>#REF!</v>
      </c>
      <c r="L36" s="0" t="e">
        <f aca="false">1/SQRT($O$17)</f>
        <v>#REF!</v>
      </c>
      <c r="M36" s="0" t="e">
        <f aca="false">1/SQRT($O$17)</f>
        <v>#REF!</v>
      </c>
      <c r="N36" s="0" t="e">
        <f aca="false">1/SQRT($O$17)</f>
        <v>#REF!</v>
      </c>
      <c r="O36" s="0" t="e">
        <f aca="false">1/SQRT($O$17)</f>
        <v>#REF!</v>
      </c>
      <c r="P36" s="0" t="e">
        <f aca="false">1/SQRT($O$17)</f>
        <v>#REF!</v>
      </c>
      <c r="Q36" s="0" t="e">
        <f aca="false">1/SQRT($O$17)</f>
        <v>#REF!</v>
      </c>
      <c r="R36" s="0" t="e">
        <f aca="false">1/SQRT($O$17)</f>
        <v>#REF!</v>
      </c>
      <c r="S36" s="0" t="e">
        <f aca="false">1/SQRT($O$17)</f>
        <v>#REF!</v>
      </c>
    </row>
    <row r="37" customFormat="false" ht="15" hidden="false" customHeight="false" outlineLevel="0" collapsed="false">
      <c r="B37" s="0" t="e">
        <f aca="false">1/SQRT($P$18)</f>
        <v>#REF!</v>
      </c>
      <c r="C37" s="0" t="e">
        <f aca="false">1/SQRT($P$18)</f>
        <v>#REF!</v>
      </c>
      <c r="D37" s="0" t="e">
        <f aca="false">1/SQRT($P$18)</f>
        <v>#REF!</v>
      </c>
      <c r="E37" s="0" t="e">
        <f aca="false">1/SQRT($P$18)</f>
        <v>#REF!</v>
      </c>
      <c r="F37" s="0" t="e">
        <f aca="false">1/SQRT($P$18)</f>
        <v>#REF!</v>
      </c>
      <c r="G37" s="0" t="e">
        <f aca="false">1/SQRT($P$18)</f>
        <v>#REF!</v>
      </c>
      <c r="H37" s="0" t="e">
        <f aca="false">1/SQRT($P$18)</f>
        <v>#REF!</v>
      </c>
      <c r="I37" s="0" t="e">
        <f aca="false">1/SQRT($P$18)</f>
        <v>#REF!</v>
      </c>
      <c r="J37" s="0" t="e">
        <f aca="false">1/SQRT($P$18)</f>
        <v>#REF!</v>
      </c>
      <c r="K37" s="0" t="e">
        <f aca="false">1/SQRT($P$18)</f>
        <v>#REF!</v>
      </c>
      <c r="L37" s="0" t="e">
        <f aca="false">1/SQRT($P$18)</f>
        <v>#REF!</v>
      </c>
      <c r="M37" s="0" t="e">
        <f aca="false">1/SQRT($P$18)</f>
        <v>#REF!</v>
      </c>
      <c r="N37" s="0" t="e">
        <f aca="false">1/SQRT($P$18)</f>
        <v>#REF!</v>
      </c>
      <c r="O37" s="0" t="e">
        <f aca="false">1/SQRT($P$18)</f>
        <v>#REF!</v>
      </c>
      <c r="P37" s="0" t="e">
        <f aca="false">1/SQRT($P$18)</f>
        <v>#REF!</v>
      </c>
      <c r="Q37" s="0" t="e">
        <f aca="false">1/SQRT($P$18)</f>
        <v>#REF!</v>
      </c>
      <c r="R37" s="0" t="e">
        <f aca="false">1/SQRT($P$18)</f>
        <v>#REF!</v>
      </c>
      <c r="S37" s="0" t="e">
        <f aca="false">1/SQRT($P$18)</f>
        <v>#REF!</v>
      </c>
    </row>
    <row r="38" customFormat="false" ht="15" hidden="false" customHeight="false" outlineLevel="0" collapsed="false">
      <c r="B38" s="0" t="e">
        <f aca="false">1/SQRT($Q$19)</f>
        <v>#REF!</v>
      </c>
      <c r="C38" s="0" t="e">
        <f aca="false">1/SQRT($Q$19)</f>
        <v>#REF!</v>
      </c>
      <c r="D38" s="0" t="e">
        <f aca="false">1/SQRT($Q$19)</f>
        <v>#REF!</v>
      </c>
      <c r="E38" s="0" t="e">
        <f aca="false">1/SQRT($Q$19)</f>
        <v>#REF!</v>
      </c>
      <c r="F38" s="0" t="e">
        <f aca="false">1/SQRT($Q$19)</f>
        <v>#REF!</v>
      </c>
      <c r="G38" s="0" t="e">
        <f aca="false">1/SQRT($Q$19)</f>
        <v>#REF!</v>
      </c>
      <c r="H38" s="0" t="e">
        <f aca="false">1/SQRT($Q$19)</f>
        <v>#REF!</v>
      </c>
      <c r="I38" s="0" t="e">
        <f aca="false">1/SQRT($Q$19)</f>
        <v>#REF!</v>
      </c>
      <c r="J38" s="0" t="e">
        <f aca="false">1/SQRT($Q$19)</f>
        <v>#REF!</v>
      </c>
      <c r="K38" s="0" t="e">
        <f aca="false">1/SQRT($Q$19)</f>
        <v>#REF!</v>
      </c>
      <c r="L38" s="0" t="e">
        <f aca="false">1/SQRT($Q$19)</f>
        <v>#REF!</v>
      </c>
      <c r="M38" s="0" t="e">
        <f aca="false">1/SQRT($Q$19)</f>
        <v>#REF!</v>
      </c>
      <c r="N38" s="0" t="e">
        <f aca="false">1/SQRT($Q$19)</f>
        <v>#REF!</v>
      </c>
      <c r="O38" s="0" t="e">
        <f aca="false">1/SQRT($Q$19)</f>
        <v>#REF!</v>
      </c>
      <c r="P38" s="0" t="e">
        <f aca="false">1/SQRT($Q$19)</f>
        <v>#REF!</v>
      </c>
      <c r="Q38" s="0" t="e">
        <f aca="false">1/SQRT($Q$19)</f>
        <v>#REF!</v>
      </c>
      <c r="R38" s="0" t="e">
        <f aca="false">1/SQRT($Q$19)</f>
        <v>#REF!</v>
      </c>
      <c r="S38" s="0" t="e">
        <f aca="false">1/SQRT($Q$19)</f>
        <v>#REF!</v>
      </c>
    </row>
    <row r="39" customFormat="false" ht="15" hidden="false" customHeight="false" outlineLevel="0" collapsed="false">
      <c r="B39" s="0" t="e">
        <f aca="false">1/SQRT($R$20)</f>
        <v>#REF!</v>
      </c>
      <c r="C39" s="0" t="e">
        <f aca="false">1/SQRT($R$20)</f>
        <v>#REF!</v>
      </c>
      <c r="D39" s="0" t="e">
        <f aca="false">1/SQRT($R$20)</f>
        <v>#REF!</v>
      </c>
      <c r="E39" s="0" t="e">
        <f aca="false">1/SQRT($R$20)</f>
        <v>#REF!</v>
      </c>
      <c r="F39" s="0" t="e">
        <f aca="false">1/SQRT($R$20)</f>
        <v>#REF!</v>
      </c>
      <c r="G39" s="0" t="e">
        <f aca="false">1/SQRT($R$20)</f>
        <v>#REF!</v>
      </c>
      <c r="H39" s="0" t="e">
        <f aca="false">1/SQRT($R$20)</f>
        <v>#REF!</v>
      </c>
      <c r="I39" s="0" t="e">
        <f aca="false">1/SQRT($R$20)</f>
        <v>#REF!</v>
      </c>
      <c r="J39" s="0" t="e">
        <f aca="false">1/SQRT($R$20)</f>
        <v>#REF!</v>
      </c>
      <c r="K39" s="0" t="e">
        <f aca="false">1/SQRT($R$20)</f>
        <v>#REF!</v>
      </c>
      <c r="L39" s="0" t="e">
        <f aca="false">1/SQRT($R$20)</f>
        <v>#REF!</v>
      </c>
      <c r="M39" s="0" t="e">
        <f aca="false">1/SQRT($R$20)</f>
        <v>#REF!</v>
      </c>
      <c r="N39" s="0" t="e">
        <f aca="false">1/SQRT($R$20)</f>
        <v>#REF!</v>
      </c>
      <c r="O39" s="0" t="e">
        <f aca="false">1/SQRT($R$20)</f>
        <v>#REF!</v>
      </c>
      <c r="P39" s="0" t="e">
        <f aca="false">1/SQRT($R$20)</f>
        <v>#REF!</v>
      </c>
      <c r="Q39" s="0" t="e">
        <f aca="false">1/SQRT($R$20)</f>
        <v>#REF!</v>
      </c>
      <c r="R39" s="0" t="e">
        <f aca="false">1/SQRT($R$20)</f>
        <v>#REF!</v>
      </c>
      <c r="S39" s="0" t="e">
        <f aca="false">1/SQRT($R$20)</f>
        <v>#REF!</v>
      </c>
    </row>
    <row r="40" customFormat="false" ht="15" hidden="false" customHeight="false" outlineLevel="0" collapsed="false">
      <c r="B40" s="0" t="e">
        <f aca="false">1/SQRT($S$21)</f>
        <v>#REF!</v>
      </c>
      <c r="C40" s="0" t="e">
        <f aca="false">1/SQRT($S$21)</f>
        <v>#REF!</v>
      </c>
      <c r="D40" s="0" t="e">
        <f aca="false">1/SQRT($S$21)</f>
        <v>#REF!</v>
      </c>
      <c r="E40" s="0" t="e">
        <f aca="false">1/SQRT($S$21)</f>
        <v>#REF!</v>
      </c>
      <c r="F40" s="0" t="e">
        <f aca="false">1/SQRT($S$21)</f>
        <v>#REF!</v>
      </c>
      <c r="G40" s="0" t="e">
        <f aca="false">1/SQRT($S$21)</f>
        <v>#REF!</v>
      </c>
      <c r="H40" s="0" t="e">
        <f aca="false">1/SQRT($S$21)</f>
        <v>#REF!</v>
      </c>
      <c r="I40" s="0" t="e">
        <f aca="false">1/SQRT($S$21)</f>
        <v>#REF!</v>
      </c>
      <c r="J40" s="0" t="e">
        <f aca="false">1/SQRT($S$21)</f>
        <v>#REF!</v>
      </c>
      <c r="K40" s="0" t="e">
        <f aca="false">1/SQRT($S$21)</f>
        <v>#REF!</v>
      </c>
      <c r="L40" s="0" t="e">
        <f aca="false">1/SQRT($S$21)</f>
        <v>#REF!</v>
      </c>
      <c r="M40" s="0" t="e">
        <f aca="false">1/SQRT($S$21)</f>
        <v>#REF!</v>
      </c>
      <c r="N40" s="0" t="e">
        <f aca="false">1/SQRT($S$21)</f>
        <v>#REF!</v>
      </c>
      <c r="O40" s="0" t="e">
        <f aca="false">1/SQRT($S$21)</f>
        <v>#REF!</v>
      </c>
      <c r="P40" s="0" t="e">
        <f aca="false">1/SQRT($S$21)</f>
        <v>#REF!</v>
      </c>
      <c r="Q40" s="0" t="e">
        <f aca="false">1/SQRT($S$21)</f>
        <v>#REF!</v>
      </c>
      <c r="R40" s="0" t="e">
        <f aca="false">1/SQRT($S$21)</f>
        <v>#REF!</v>
      </c>
      <c r="S40" s="0" t="e">
        <f aca="false">1/SQRT($S$21)</f>
        <v>#REF!</v>
      </c>
    </row>
    <row r="42" customFormat="false" ht="15" hidden="false" customHeight="false" outlineLevel="0" collapsed="false">
      <c r="B42" s="0" t="e">
        <f aca="false">1/SQRT($B$4)</f>
        <v>#REF!</v>
      </c>
      <c r="C42" s="0" t="e">
        <f aca="false">1/SQRT($C$5)</f>
        <v>#REF!</v>
      </c>
      <c r="D42" s="0" t="e">
        <f aca="false">1/SQRT($D$6)</f>
        <v>#REF!</v>
      </c>
      <c r="E42" s="0" t="n">
        <f aca="false">1/SQRT($E$7)</f>
        <v>5.19401427925972E-005</v>
      </c>
      <c r="F42" s="0" t="e">
        <f aca="false">1/SQRT($F$8)</f>
        <v>#REF!</v>
      </c>
      <c r="G42" s="0" t="e">
        <f aca="false">1/SQRT($G$9)</f>
        <v>#REF!</v>
      </c>
      <c r="H42" s="0" t="e">
        <f aca="false">1/SQRT($H$10)</f>
        <v>#REF!</v>
      </c>
      <c r="I42" s="0" t="e">
        <f aca="false">1/SQRT($I$11)</f>
        <v>#REF!</v>
      </c>
      <c r="J42" s="0" t="e">
        <f aca="false">1/SQRT($J$12)</f>
        <v>#REF!</v>
      </c>
      <c r="K42" s="0" t="e">
        <f aca="false">1/SQRT($K$13)</f>
        <v>#REF!</v>
      </c>
      <c r="L42" s="0" t="e">
        <f aca="false">1/SQRT($L$14)</f>
        <v>#REF!</v>
      </c>
      <c r="M42" s="0" t="e">
        <f aca="false">1/SQRT($M$15)</f>
        <v>#REF!</v>
      </c>
      <c r="N42" s="0" t="e">
        <f aca="false">1/SQRT($N$16)</f>
        <v>#REF!</v>
      </c>
      <c r="O42" s="0" t="e">
        <f aca="false">1/SQRT($O$17)</f>
        <v>#REF!</v>
      </c>
      <c r="P42" s="0" t="e">
        <f aca="false">1/SQRT($P$18)</f>
        <v>#REF!</v>
      </c>
      <c r="Q42" s="0" t="e">
        <f aca="false">1/SQRT($Q$19)</f>
        <v>#REF!</v>
      </c>
      <c r="R42" s="0" t="e">
        <f aca="false">1/SQRT($R$20)</f>
        <v>#REF!</v>
      </c>
      <c r="S42" s="0" t="e">
        <f aca="false">1/SQRT($S$21)</f>
        <v>#REF!</v>
      </c>
    </row>
    <row r="43" customFormat="false" ht="15" hidden="false" customHeight="false" outlineLevel="0" collapsed="false">
      <c r="B43" s="0" t="e">
        <f aca="false">1/SQRT($B$4)</f>
        <v>#REF!</v>
      </c>
      <c r="C43" s="0" t="e">
        <f aca="false">1/SQRT($C$5)</f>
        <v>#REF!</v>
      </c>
      <c r="D43" s="0" t="e">
        <f aca="false">1/SQRT($D$6)</f>
        <v>#REF!</v>
      </c>
      <c r="E43" s="0" t="n">
        <f aca="false">1/SQRT($E$7)</f>
        <v>5.19401427925972E-005</v>
      </c>
      <c r="F43" s="0" t="e">
        <f aca="false">1/SQRT($F$8)</f>
        <v>#REF!</v>
      </c>
      <c r="G43" s="0" t="e">
        <f aca="false">1/SQRT($G$9)</f>
        <v>#REF!</v>
      </c>
      <c r="H43" s="0" t="e">
        <f aca="false">1/SQRT($H$10)</f>
        <v>#REF!</v>
      </c>
      <c r="I43" s="0" t="e">
        <f aca="false">1/SQRT($I$11)</f>
        <v>#REF!</v>
      </c>
      <c r="J43" s="0" t="e">
        <f aca="false">1/SQRT($J$12)</f>
        <v>#REF!</v>
      </c>
      <c r="K43" s="0" t="e">
        <f aca="false">1/SQRT($K$13)</f>
        <v>#REF!</v>
      </c>
      <c r="L43" s="0" t="e">
        <f aca="false">1/SQRT($L$14)</f>
        <v>#REF!</v>
      </c>
      <c r="M43" s="0" t="e">
        <f aca="false">1/SQRT($M$15)</f>
        <v>#REF!</v>
      </c>
      <c r="N43" s="0" t="e">
        <f aca="false">1/SQRT($N$16)</f>
        <v>#REF!</v>
      </c>
      <c r="O43" s="0" t="e">
        <f aca="false">1/SQRT($O$17)</f>
        <v>#REF!</v>
      </c>
      <c r="P43" s="0" t="e">
        <f aca="false">1/SQRT($P$18)</f>
        <v>#REF!</v>
      </c>
      <c r="Q43" s="0" t="e">
        <f aca="false">1/SQRT($Q$19)</f>
        <v>#REF!</v>
      </c>
      <c r="R43" s="0" t="e">
        <f aca="false">1/SQRT($R$20)</f>
        <v>#REF!</v>
      </c>
      <c r="S43" s="0" t="e">
        <f aca="false">1/SQRT($S$21)</f>
        <v>#REF!</v>
      </c>
    </row>
    <row r="44" customFormat="false" ht="15" hidden="false" customHeight="false" outlineLevel="0" collapsed="false">
      <c r="B44" s="0" t="e">
        <f aca="false">1/SQRT($B$4)</f>
        <v>#REF!</v>
      </c>
      <c r="C44" s="0" t="e">
        <f aca="false">1/SQRT($C$5)</f>
        <v>#REF!</v>
      </c>
      <c r="D44" s="0" t="e">
        <f aca="false">1/SQRT($D$6)</f>
        <v>#REF!</v>
      </c>
      <c r="E44" s="0" t="n">
        <f aca="false">1/SQRT($E$7)</f>
        <v>5.19401427925972E-005</v>
      </c>
      <c r="F44" s="0" t="e">
        <f aca="false">1/SQRT($F$8)</f>
        <v>#REF!</v>
      </c>
      <c r="G44" s="0" t="e">
        <f aca="false">1/SQRT($G$9)</f>
        <v>#REF!</v>
      </c>
      <c r="H44" s="0" t="e">
        <f aca="false">1/SQRT($H$10)</f>
        <v>#REF!</v>
      </c>
      <c r="I44" s="0" t="e">
        <f aca="false">1/SQRT($I$11)</f>
        <v>#REF!</v>
      </c>
      <c r="J44" s="0" t="e">
        <f aca="false">1/SQRT($J$12)</f>
        <v>#REF!</v>
      </c>
      <c r="K44" s="0" t="e">
        <f aca="false">1/SQRT($K$13)</f>
        <v>#REF!</v>
      </c>
      <c r="L44" s="0" t="e">
        <f aca="false">1/SQRT($L$14)</f>
        <v>#REF!</v>
      </c>
      <c r="M44" s="0" t="e">
        <f aca="false">1/SQRT($M$15)</f>
        <v>#REF!</v>
      </c>
      <c r="N44" s="0" t="e">
        <f aca="false">1/SQRT($N$16)</f>
        <v>#REF!</v>
      </c>
      <c r="O44" s="0" t="e">
        <f aca="false">1/SQRT($O$17)</f>
        <v>#REF!</v>
      </c>
      <c r="P44" s="0" t="e">
        <f aca="false">1/SQRT($P$18)</f>
        <v>#REF!</v>
      </c>
      <c r="Q44" s="0" t="e">
        <f aca="false">1/SQRT($Q$19)</f>
        <v>#REF!</v>
      </c>
      <c r="R44" s="0" t="e">
        <f aca="false">1/SQRT($R$20)</f>
        <v>#REF!</v>
      </c>
      <c r="S44" s="0" t="e">
        <f aca="false">1/SQRT($S$21)</f>
        <v>#REF!</v>
      </c>
    </row>
    <row r="45" customFormat="false" ht="15" hidden="false" customHeight="false" outlineLevel="0" collapsed="false">
      <c r="B45" s="0" t="e">
        <f aca="false">1/SQRT($B$4)</f>
        <v>#REF!</v>
      </c>
      <c r="C45" s="0" t="e">
        <f aca="false">1/SQRT($C$5)</f>
        <v>#REF!</v>
      </c>
      <c r="D45" s="0" t="e">
        <f aca="false">1/SQRT($D$6)</f>
        <v>#REF!</v>
      </c>
      <c r="E45" s="0" t="n">
        <f aca="false">1/SQRT($E$7)</f>
        <v>5.19401427925972E-005</v>
      </c>
      <c r="F45" s="0" t="e">
        <f aca="false">1/SQRT($F$8)</f>
        <v>#REF!</v>
      </c>
      <c r="G45" s="0" t="e">
        <f aca="false">1/SQRT($G$9)</f>
        <v>#REF!</v>
      </c>
      <c r="H45" s="0" t="e">
        <f aca="false">1/SQRT($H$10)</f>
        <v>#REF!</v>
      </c>
      <c r="I45" s="0" t="e">
        <f aca="false">1/SQRT($I$11)</f>
        <v>#REF!</v>
      </c>
      <c r="J45" s="0" t="e">
        <f aca="false">1/SQRT($J$12)</f>
        <v>#REF!</v>
      </c>
      <c r="K45" s="0" t="e">
        <f aca="false">1/SQRT($K$13)</f>
        <v>#REF!</v>
      </c>
      <c r="L45" s="0" t="e">
        <f aca="false">1/SQRT($L$14)</f>
        <v>#REF!</v>
      </c>
      <c r="M45" s="0" t="e">
        <f aca="false">1/SQRT($M$15)</f>
        <v>#REF!</v>
      </c>
      <c r="N45" s="0" t="e">
        <f aca="false">1/SQRT($N$16)</f>
        <v>#REF!</v>
      </c>
      <c r="O45" s="0" t="e">
        <f aca="false">1/SQRT($O$17)</f>
        <v>#REF!</v>
      </c>
      <c r="P45" s="0" t="e">
        <f aca="false">1/SQRT($P$18)</f>
        <v>#REF!</v>
      </c>
      <c r="Q45" s="0" t="e">
        <f aca="false">1/SQRT($Q$19)</f>
        <v>#REF!</v>
      </c>
      <c r="R45" s="0" t="e">
        <f aca="false">1/SQRT($R$20)</f>
        <v>#REF!</v>
      </c>
      <c r="S45" s="0" t="e">
        <f aca="false">1/SQRT($S$21)</f>
        <v>#REF!</v>
      </c>
    </row>
    <row r="46" customFormat="false" ht="15" hidden="false" customHeight="false" outlineLevel="0" collapsed="false">
      <c r="B46" s="0" t="e">
        <f aca="false">1/SQRT($B$4)</f>
        <v>#REF!</v>
      </c>
      <c r="C46" s="0" t="e">
        <f aca="false">1/SQRT($C$5)</f>
        <v>#REF!</v>
      </c>
      <c r="D46" s="0" t="e">
        <f aca="false">1/SQRT($D$6)</f>
        <v>#REF!</v>
      </c>
      <c r="E46" s="0" t="n">
        <f aca="false">1/SQRT($E$7)</f>
        <v>5.19401427925972E-005</v>
      </c>
      <c r="F46" s="0" t="e">
        <f aca="false">1/SQRT($F$8)</f>
        <v>#REF!</v>
      </c>
      <c r="G46" s="0" t="e">
        <f aca="false">1/SQRT($G$9)</f>
        <v>#REF!</v>
      </c>
      <c r="H46" s="0" t="e">
        <f aca="false">1/SQRT($H$10)</f>
        <v>#REF!</v>
      </c>
      <c r="I46" s="0" t="e">
        <f aca="false">1/SQRT($I$11)</f>
        <v>#REF!</v>
      </c>
      <c r="J46" s="0" t="e">
        <f aca="false">1/SQRT($J$12)</f>
        <v>#REF!</v>
      </c>
      <c r="K46" s="0" t="e">
        <f aca="false">1/SQRT($K$13)</f>
        <v>#REF!</v>
      </c>
      <c r="L46" s="0" t="e">
        <f aca="false">1/SQRT($L$14)</f>
        <v>#REF!</v>
      </c>
      <c r="M46" s="0" t="e">
        <f aca="false">1/SQRT($M$15)</f>
        <v>#REF!</v>
      </c>
      <c r="N46" s="0" t="e">
        <f aca="false">1/SQRT($N$16)</f>
        <v>#REF!</v>
      </c>
      <c r="O46" s="0" t="e">
        <f aca="false">1/SQRT($O$17)</f>
        <v>#REF!</v>
      </c>
      <c r="P46" s="0" t="e">
        <f aca="false">1/SQRT($P$18)</f>
        <v>#REF!</v>
      </c>
      <c r="Q46" s="0" t="e">
        <f aca="false">1/SQRT($Q$19)</f>
        <v>#REF!</v>
      </c>
      <c r="R46" s="0" t="e">
        <f aca="false">1/SQRT($R$20)</f>
        <v>#REF!</v>
      </c>
      <c r="S46" s="0" t="e">
        <f aca="false">1/SQRT($S$21)</f>
        <v>#REF!</v>
      </c>
    </row>
    <row r="47" customFormat="false" ht="15" hidden="false" customHeight="false" outlineLevel="0" collapsed="false">
      <c r="B47" s="0" t="e">
        <f aca="false">1/SQRT($B$4)</f>
        <v>#REF!</v>
      </c>
      <c r="C47" s="0" t="e">
        <f aca="false">1/SQRT($C$5)</f>
        <v>#REF!</v>
      </c>
      <c r="D47" s="0" t="e">
        <f aca="false">1/SQRT($D$6)</f>
        <v>#REF!</v>
      </c>
      <c r="E47" s="0" t="n">
        <f aca="false">1/SQRT($E$7)</f>
        <v>5.19401427925972E-005</v>
      </c>
      <c r="F47" s="0" t="e">
        <f aca="false">1/SQRT($F$8)</f>
        <v>#REF!</v>
      </c>
      <c r="G47" s="0" t="e">
        <f aca="false">1/SQRT($G$9)</f>
        <v>#REF!</v>
      </c>
      <c r="H47" s="0" t="e">
        <f aca="false">1/SQRT($H$10)</f>
        <v>#REF!</v>
      </c>
      <c r="I47" s="0" t="e">
        <f aca="false">1/SQRT($I$11)</f>
        <v>#REF!</v>
      </c>
      <c r="J47" s="0" t="e">
        <f aca="false">1/SQRT($J$12)</f>
        <v>#REF!</v>
      </c>
      <c r="K47" s="0" t="e">
        <f aca="false">1/SQRT($K$13)</f>
        <v>#REF!</v>
      </c>
      <c r="L47" s="0" t="e">
        <f aca="false">1/SQRT($L$14)</f>
        <v>#REF!</v>
      </c>
      <c r="M47" s="0" t="e">
        <f aca="false">1/SQRT($M$15)</f>
        <v>#REF!</v>
      </c>
      <c r="N47" s="0" t="e">
        <f aca="false">1/SQRT($N$16)</f>
        <v>#REF!</v>
      </c>
      <c r="O47" s="0" t="e">
        <f aca="false">1/SQRT($O$17)</f>
        <v>#REF!</v>
      </c>
      <c r="P47" s="0" t="e">
        <f aca="false">1/SQRT($P$18)</f>
        <v>#REF!</v>
      </c>
      <c r="Q47" s="0" t="e">
        <f aca="false">1/SQRT($Q$19)</f>
        <v>#REF!</v>
      </c>
      <c r="R47" s="0" t="e">
        <f aca="false">1/SQRT($R$20)</f>
        <v>#REF!</v>
      </c>
      <c r="S47" s="0" t="e">
        <f aca="false">1/SQRT($S$21)</f>
        <v>#REF!</v>
      </c>
    </row>
    <row r="48" customFormat="false" ht="15" hidden="false" customHeight="false" outlineLevel="0" collapsed="false">
      <c r="B48" s="0" t="e">
        <f aca="false">1/SQRT($B$4)</f>
        <v>#REF!</v>
      </c>
      <c r="C48" s="0" t="e">
        <f aca="false">1/SQRT($C$5)</f>
        <v>#REF!</v>
      </c>
      <c r="D48" s="0" t="e">
        <f aca="false">1/SQRT($D$6)</f>
        <v>#REF!</v>
      </c>
      <c r="E48" s="0" t="n">
        <f aca="false">1/SQRT($E$7)</f>
        <v>5.19401427925972E-005</v>
      </c>
      <c r="F48" s="0" t="e">
        <f aca="false">1/SQRT($F$8)</f>
        <v>#REF!</v>
      </c>
      <c r="G48" s="0" t="e">
        <f aca="false">1/SQRT($G$9)</f>
        <v>#REF!</v>
      </c>
      <c r="H48" s="0" t="e">
        <f aca="false">1/SQRT($H$10)</f>
        <v>#REF!</v>
      </c>
      <c r="I48" s="0" t="e">
        <f aca="false">1/SQRT($I$11)</f>
        <v>#REF!</v>
      </c>
      <c r="J48" s="0" t="e">
        <f aca="false">1/SQRT($J$12)</f>
        <v>#REF!</v>
      </c>
      <c r="K48" s="0" t="e">
        <f aca="false">1/SQRT($K$13)</f>
        <v>#REF!</v>
      </c>
      <c r="L48" s="0" t="e">
        <f aca="false">1/SQRT($L$14)</f>
        <v>#REF!</v>
      </c>
      <c r="M48" s="0" t="e">
        <f aca="false">1/SQRT($M$15)</f>
        <v>#REF!</v>
      </c>
      <c r="N48" s="0" t="e">
        <f aca="false">1/SQRT($N$16)</f>
        <v>#REF!</v>
      </c>
      <c r="O48" s="0" t="e">
        <f aca="false">1/SQRT($O$17)</f>
        <v>#REF!</v>
      </c>
      <c r="P48" s="0" t="e">
        <f aca="false">1/SQRT($P$18)</f>
        <v>#REF!</v>
      </c>
      <c r="Q48" s="0" t="e">
        <f aca="false">1/SQRT($Q$19)</f>
        <v>#REF!</v>
      </c>
      <c r="R48" s="0" t="e">
        <f aca="false">1/SQRT($R$20)</f>
        <v>#REF!</v>
      </c>
      <c r="S48" s="0" t="e">
        <f aca="false">1/SQRT($S$21)</f>
        <v>#REF!</v>
      </c>
    </row>
    <row r="49" customFormat="false" ht="15" hidden="false" customHeight="false" outlineLevel="0" collapsed="false">
      <c r="B49" s="0" t="e">
        <f aca="false">1/SQRT($B$4)</f>
        <v>#REF!</v>
      </c>
      <c r="C49" s="0" t="e">
        <f aca="false">1/SQRT($C$5)</f>
        <v>#REF!</v>
      </c>
      <c r="D49" s="0" t="e">
        <f aca="false">1/SQRT($D$6)</f>
        <v>#REF!</v>
      </c>
      <c r="E49" s="0" t="n">
        <f aca="false">1/SQRT($E$7)</f>
        <v>5.19401427925972E-005</v>
      </c>
      <c r="F49" s="0" t="e">
        <f aca="false">1/SQRT($F$8)</f>
        <v>#REF!</v>
      </c>
      <c r="G49" s="0" t="e">
        <f aca="false">1/SQRT($G$9)</f>
        <v>#REF!</v>
      </c>
      <c r="H49" s="0" t="e">
        <f aca="false">1/SQRT($H$10)</f>
        <v>#REF!</v>
      </c>
      <c r="I49" s="0" t="e">
        <f aca="false">1/SQRT($I$11)</f>
        <v>#REF!</v>
      </c>
      <c r="J49" s="0" t="e">
        <f aca="false">1/SQRT($J$12)</f>
        <v>#REF!</v>
      </c>
      <c r="K49" s="0" t="e">
        <f aca="false">1/SQRT($K$13)</f>
        <v>#REF!</v>
      </c>
      <c r="L49" s="0" t="e">
        <f aca="false">1/SQRT($L$14)</f>
        <v>#REF!</v>
      </c>
      <c r="M49" s="0" t="e">
        <f aca="false">1/SQRT($M$15)</f>
        <v>#REF!</v>
      </c>
      <c r="N49" s="0" t="e">
        <f aca="false">1/SQRT($N$16)</f>
        <v>#REF!</v>
      </c>
      <c r="O49" s="0" t="e">
        <f aca="false">1/SQRT($O$17)</f>
        <v>#REF!</v>
      </c>
      <c r="P49" s="0" t="e">
        <f aca="false">1/SQRT($P$18)</f>
        <v>#REF!</v>
      </c>
      <c r="Q49" s="0" t="e">
        <f aca="false">1/SQRT($Q$19)</f>
        <v>#REF!</v>
      </c>
      <c r="R49" s="0" t="e">
        <f aca="false">1/SQRT($R$20)</f>
        <v>#REF!</v>
      </c>
      <c r="S49" s="0" t="e">
        <f aca="false">1/SQRT($S$21)</f>
        <v>#REF!</v>
      </c>
    </row>
    <row r="50" customFormat="false" ht="15" hidden="false" customHeight="false" outlineLevel="0" collapsed="false">
      <c r="B50" s="0" t="e">
        <f aca="false">1/SQRT($B$4)</f>
        <v>#REF!</v>
      </c>
      <c r="C50" s="0" t="e">
        <f aca="false">1/SQRT($C$5)</f>
        <v>#REF!</v>
      </c>
      <c r="D50" s="0" t="e">
        <f aca="false">1/SQRT($D$6)</f>
        <v>#REF!</v>
      </c>
      <c r="E50" s="0" t="n">
        <f aca="false">1/SQRT($E$7)</f>
        <v>5.19401427925972E-005</v>
      </c>
      <c r="F50" s="0" t="e">
        <f aca="false">1/SQRT($F$8)</f>
        <v>#REF!</v>
      </c>
      <c r="G50" s="0" t="e">
        <f aca="false">1/SQRT($G$9)</f>
        <v>#REF!</v>
      </c>
      <c r="H50" s="0" t="e">
        <f aca="false">1/SQRT($H$10)</f>
        <v>#REF!</v>
      </c>
      <c r="I50" s="0" t="e">
        <f aca="false">1/SQRT($I$11)</f>
        <v>#REF!</v>
      </c>
      <c r="J50" s="0" t="e">
        <f aca="false">1/SQRT($J$12)</f>
        <v>#REF!</v>
      </c>
      <c r="K50" s="0" t="e">
        <f aca="false">1/SQRT($K$13)</f>
        <v>#REF!</v>
      </c>
      <c r="L50" s="0" t="e">
        <f aca="false">1/SQRT($L$14)</f>
        <v>#REF!</v>
      </c>
      <c r="M50" s="0" t="e">
        <f aca="false">1/SQRT($M$15)</f>
        <v>#REF!</v>
      </c>
      <c r="N50" s="0" t="e">
        <f aca="false">1/SQRT($N$16)</f>
        <v>#REF!</v>
      </c>
      <c r="O50" s="0" t="e">
        <f aca="false">1/SQRT($O$17)</f>
        <v>#REF!</v>
      </c>
      <c r="P50" s="0" t="e">
        <f aca="false">1/SQRT($P$18)</f>
        <v>#REF!</v>
      </c>
      <c r="Q50" s="0" t="e">
        <f aca="false">1/SQRT($Q$19)</f>
        <v>#REF!</v>
      </c>
      <c r="R50" s="0" t="e">
        <f aca="false">1/SQRT($R$20)</f>
        <v>#REF!</v>
      </c>
      <c r="S50" s="0" t="e">
        <f aca="false">1/SQRT($S$21)</f>
        <v>#REF!</v>
      </c>
    </row>
    <row r="51" customFormat="false" ht="15" hidden="false" customHeight="false" outlineLevel="0" collapsed="false">
      <c r="B51" s="0" t="e">
        <f aca="false">1/SQRT($B$4)</f>
        <v>#REF!</v>
      </c>
      <c r="C51" s="0" t="e">
        <f aca="false">1/SQRT($C$5)</f>
        <v>#REF!</v>
      </c>
      <c r="D51" s="0" t="e">
        <f aca="false">1/SQRT($D$6)</f>
        <v>#REF!</v>
      </c>
      <c r="E51" s="0" t="n">
        <f aca="false">1/SQRT($E$7)</f>
        <v>5.19401427925972E-005</v>
      </c>
      <c r="F51" s="0" t="e">
        <f aca="false">1/SQRT($F$8)</f>
        <v>#REF!</v>
      </c>
      <c r="G51" s="0" t="e">
        <f aca="false">1/SQRT($G$9)</f>
        <v>#REF!</v>
      </c>
      <c r="H51" s="0" t="e">
        <f aca="false">1/SQRT($H$10)</f>
        <v>#REF!</v>
      </c>
      <c r="I51" s="0" t="e">
        <f aca="false">1/SQRT($I$11)</f>
        <v>#REF!</v>
      </c>
      <c r="J51" s="0" t="e">
        <f aca="false">1/SQRT($J$12)</f>
        <v>#REF!</v>
      </c>
      <c r="K51" s="0" t="e">
        <f aca="false">1/SQRT($K$13)</f>
        <v>#REF!</v>
      </c>
      <c r="L51" s="0" t="e">
        <f aca="false">1/SQRT($L$14)</f>
        <v>#REF!</v>
      </c>
      <c r="M51" s="0" t="e">
        <f aca="false">1/SQRT($M$15)</f>
        <v>#REF!</v>
      </c>
      <c r="N51" s="0" t="e">
        <f aca="false">1/SQRT($N$16)</f>
        <v>#REF!</v>
      </c>
      <c r="O51" s="0" t="e">
        <f aca="false">1/SQRT($O$17)</f>
        <v>#REF!</v>
      </c>
      <c r="P51" s="0" t="e">
        <f aca="false">1/SQRT($P$18)</f>
        <v>#REF!</v>
      </c>
      <c r="Q51" s="0" t="e">
        <f aca="false">1/SQRT($Q$19)</f>
        <v>#REF!</v>
      </c>
      <c r="R51" s="0" t="e">
        <f aca="false">1/SQRT($R$20)</f>
        <v>#REF!</v>
      </c>
      <c r="S51" s="0" t="e">
        <f aca="false">1/SQRT($S$21)</f>
        <v>#REF!</v>
      </c>
    </row>
    <row r="52" customFormat="false" ht="15" hidden="false" customHeight="false" outlineLevel="0" collapsed="false">
      <c r="B52" s="0" t="e">
        <f aca="false">1/SQRT($B$4)</f>
        <v>#REF!</v>
      </c>
      <c r="C52" s="0" t="e">
        <f aca="false">1/SQRT($C$5)</f>
        <v>#REF!</v>
      </c>
      <c r="D52" s="0" t="e">
        <f aca="false">1/SQRT($D$6)</f>
        <v>#REF!</v>
      </c>
      <c r="E52" s="0" t="n">
        <f aca="false">1/SQRT($E$7)</f>
        <v>5.19401427925972E-005</v>
      </c>
      <c r="F52" s="0" t="e">
        <f aca="false">1/SQRT($F$8)</f>
        <v>#REF!</v>
      </c>
      <c r="G52" s="0" t="e">
        <f aca="false">1/SQRT($G$9)</f>
        <v>#REF!</v>
      </c>
      <c r="H52" s="0" t="e">
        <f aca="false">1/SQRT($H$10)</f>
        <v>#REF!</v>
      </c>
      <c r="I52" s="0" t="e">
        <f aca="false">1/SQRT($I$11)</f>
        <v>#REF!</v>
      </c>
      <c r="J52" s="0" t="e">
        <f aca="false">1/SQRT($J$12)</f>
        <v>#REF!</v>
      </c>
      <c r="K52" s="0" t="e">
        <f aca="false">1/SQRT($K$13)</f>
        <v>#REF!</v>
      </c>
      <c r="L52" s="0" t="e">
        <f aca="false">1/SQRT($L$14)</f>
        <v>#REF!</v>
      </c>
      <c r="M52" s="0" t="e">
        <f aca="false">1/SQRT($M$15)</f>
        <v>#REF!</v>
      </c>
      <c r="N52" s="0" t="e">
        <f aca="false">1/SQRT($N$16)</f>
        <v>#REF!</v>
      </c>
      <c r="O52" s="0" t="e">
        <f aca="false">1/SQRT($O$17)</f>
        <v>#REF!</v>
      </c>
      <c r="P52" s="0" t="e">
        <f aca="false">1/SQRT($P$18)</f>
        <v>#REF!</v>
      </c>
      <c r="Q52" s="0" t="e">
        <f aca="false">1/SQRT($Q$19)</f>
        <v>#REF!</v>
      </c>
      <c r="R52" s="0" t="e">
        <f aca="false">1/SQRT($R$20)</f>
        <v>#REF!</v>
      </c>
      <c r="S52" s="0" t="e">
        <f aca="false">1/SQRT($S$21)</f>
        <v>#REF!</v>
      </c>
    </row>
    <row r="53" customFormat="false" ht="15" hidden="false" customHeight="false" outlineLevel="0" collapsed="false">
      <c r="B53" s="0" t="e">
        <f aca="false">1/SQRT($B$4)</f>
        <v>#REF!</v>
      </c>
      <c r="C53" s="0" t="e">
        <f aca="false">1/SQRT($C$5)</f>
        <v>#REF!</v>
      </c>
      <c r="D53" s="0" t="e">
        <f aca="false">1/SQRT($D$6)</f>
        <v>#REF!</v>
      </c>
      <c r="E53" s="0" t="n">
        <f aca="false">1/SQRT($E$7)</f>
        <v>5.19401427925972E-005</v>
      </c>
      <c r="F53" s="0" t="e">
        <f aca="false">1/SQRT($F$8)</f>
        <v>#REF!</v>
      </c>
      <c r="G53" s="0" t="e">
        <f aca="false">1/SQRT($G$9)</f>
        <v>#REF!</v>
      </c>
      <c r="H53" s="0" t="e">
        <f aca="false">1/SQRT($H$10)</f>
        <v>#REF!</v>
      </c>
      <c r="I53" s="0" t="e">
        <f aca="false">1/SQRT($I$11)</f>
        <v>#REF!</v>
      </c>
      <c r="J53" s="0" t="e">
        <f aca="false">1/SQRT($J$12)</f>
        <v>#REF!</v>
      </c>
      <c r="K53" s="0" t="e">
        <f aca="false">1/SQRT($K$13)</f>
        <v>#REF!</v>
      </c>
      <c r="L53" s="0" t="e">
        <f aca="false">1/SQRT($L$14)</f>
        <v>#REF!</v>
      </c>
      <c r="M53" s="0" t="e">
        <f aca="false">1/SQRT($M$15)</f>
        <v>#REF!</v>
      </c>
      <c r="N53" s="0" t="e">
        <f aca="false">1/SQRT($N$16)</f>
        <v>#REF!</v>
      </c>
      <c r="O53" s="0" t="e">
        <f aca="false">1/SQRT($O$17)</f>
        <v>#REF!</v>
      </c>
      <c r="P53" s="0" t="e">
        <f aca="false">1/SQRT($P$18)</f>
        <v>#REF!</v>
      </c>
      <c r="Q53" s="0" t="e">
        <f aca="false">1/SQRT($Q$19)</f>
        <v>#REF!</v>
      </c>
      <c r="R53" s="0" t="e">
        <f aca="false">1/SQRT($R$20)</f>
        <v>#REF!</v>
      </c>
      <c r="S53" s="0" t="e">
        <f aca="false">1/SQRT($S$21)</f>
        <v>#REF!</v>
      </c>
    </row>
    <row r="54" customFormat="false" ht="15" hidden="false" customHeight="false" outlineLevel="0" collapsed="false">
      <c r="B54" s="0" t="e">
        <f aca="false">1/SQRT($B$4)</f>
        <v>#REF!</v>
      </c>
      <c r="C54" s="0" t="e">
        <f aca="false">1/SQRT($C$5)</f>
        <v>#REF!</v>
      </c>
      <c r="D54" s="0" t="e">
        <f aca="false">1/SQRT($D$6)</f>
        <v>#REF!</v>
      </c>
      <c r="E54" s="0" t="n">
        <f aca="false">1/SQRT($E$7)</f>
        <v>5.19401427925972E-005</v>
      </c>
      <c r="F54" s="0" t="e">
        <f aca="false">1/SQRT($F$8)</f>
        <v>#REF!</v>
      </c>
      <c r="G54" s="0" t="e">
        <f aca="false">1/SQRT($G$9)</f>
        <v>#REF!</v>
      </c>
      <c r="H54" s="0" t="e">
        <f aca="false">1/SQRT($H$10)</f>
        <v>#REF!</v>
      </c>
      <c r="I54" s="0" t="e">
        <f aca="false">1/SQRT($I$11)</f>
        <v>#REF!</v>
      </c>
      <c r="J54" s="0" t="e">
        <f aca="false">1/SQRT($J$12)</f>
        <v>#REF!</v>
      </c>
      <c r="K54" s="0" t="e">
        <f aca="false">1/SQRT($K$13)</f>
        <v>#REF!</v>
      </c>
      <c r="L54" s="0" t="e">
        <f aca="false">1/SQRT($L$14)</f>
        <v>#REF!</v>
      </c>
      <c r="M54" s="0" t="e">
        <f aca="false">1/SQRT($M$15)</f>
        <v>#REF!</v>
      </c>
      <c r="N54" s="0" t="e">
        <f aca="false">1/SQRT($N$16)</f>
        <v>#REF!</v>
      </c>
      <c r="O54" s="0" t="e">
        <f aca="false">1/SQRT($O$17)</f>
        <v>#REF!</v>
      </c>
      <c r="P54" s="0" t="e">
        <f aca="false">1/SQRT($P$18)</f>
        <v>#REF!</v>
      </c>
      <c r="Q54" s="0" t="e">
        <f aca="false">1/SQRT($Q$19)</f>
        <v>#REF!</v>
      </c>
      <c r="R54" s="0" t="e">
        <f aca="false">1/SQRT($R$20)</f>
        <v>#REF!</v>
      </c>
      <c r="S54" s="0" t="e">
        <f aca="false">1/SQRT($S$21)</f>
        <v>#REF!</v>
      </c>
    </row>
    <row r="55" customFormat="false" ht="15" hidden="false" customHeight="false" outlineLevel="0" collapsed="false">
      <c r="B55" s="0" t="e">
        <f aca="false">1/SQRT($B$4)</f>
        <v>#REF!</v>
      </c>
      <c r="C55" s="0" t="e">
        <f aca="false">1/SQRT($C$5)</f>
        <v>#REF!</v>
      </c>
      <c r="D55" s="0" t="e">
        <f aca="false">1/SQRT($D$6)</f>
        <v>#REF!</v>
      </c>
      <c r="E55" s="0" t="n">
        <f aca="false">1/SQRT($E$7)</f>
        <v>5.19401427925972E-005</v>
      </c>
      <c r="F55" s="0" t="e">
        <f aca="false">1/SQRT($F$8)</f>
        <v>#REF!</v>
      </c>
      <c r="G55" s="0" t="e">
        <f aca="false">1/SQRT($G$9)</f>
        <v>#REF!</v>
      </c>
      <c r="H55" s="0" t="e">
        <f aca="false">1/SQRT($H$10)</f>
        <v>#REF!</v>
      </c>
      <c r="I55" s="0" t="e">
        <f aca="false">1/SQRT($I$11)</f>
        <v>#REF!</v>
      </c>
      <c r="J55" s="0" t="e">
        <f aca="false">1/SQRT($J$12)</f>
        <v>#REF!</v>
      </c>
      <c r="K55" s="0" t="e">
        <f aca="false">1/SQRT($K$13)</f>
        <v>#REF!</v>
      </c>
      <c r="L55" s="0" t="e">
        <f aca="false">1/SQRT($L$14)</f>
        <v>#REF!</v>
      </c>
      <c r="M55" s="0" t="e">
        <f aca="false">1/SQRT($M$15)</f>
        <v>#REF!</v>
      </c>
      <c r="N55" s="0" t="e">
        <f aca="false">1/SQRT($N$16)</f>
        <v>#REF!</v>
      </c>
      <c r="O55" s="0" t="e">
        <f aca="false">1/SQRT($O$17)</f>
        <v>#REF!</v>
      </c>
      <c r="P55" s="0" t="e">
        <f aca="false">1/SQRT($P$18)</f>
        <v>#REF!</v>
      </c>
      <c r="Q55" s="0" t="e">
        <f aca="false">1/SQRT($Q$19)</f>
        <v>#REF!</v>
      </c>
      <c r="R55" s="0" t="e">
        <f aca="false">1/SQRT($R$20)</f>
        <v>#REF!</v>
      </c>
      <c r="S55" s="0" t="e">
        <f aca="false">1/SQRT($S$21)</f>
        <v>#REF!</v>
      </c>
    </row>
    <row r="56" customFormat="false" ht="15" hidden="false" customHeight="false" outlineLevel="0" collapsed="false">
      <c r="B56" s="0" t="e">
        <f aca="false">1/SQRT($B$4)</f>
        <v>#REF!</v>
      </c>
      <c r="C56" s="0" t="e">
        <f aca="false">1/SQRT($C$5)</f>
        <v>#REF!</v>
      </c>
      <c r="D56" s="0" t="e">
        <f aca="false">1/SQRT($D$6)</f>
        <v>#REF!</v>
      </c>
      <c r="E56" s="0" t="n">
        <f aca="false">1/SQRT($E$7)</f>
        <v>5.19401427925972E-005</v>
      </c>
      <c r="F56" s="0" t="e">
        <f aca="false">1/SQRT($F$8)</f>
        <v>#REF!</v>
      </c>
      <c r="G56" s="0" t="e">
        <f aca="false">1/SQRT($G$9)</f>
        <v>#REF!</v>
      </c>
      <c r="H56" s="0" t="e">
        <f aca="false">1/SQRT($H$10)</f>
        <v>#REF!</v>
      </c>
      <c r="I56" s="0" t="e">
        <f aca="false">1/SQRT($I$11)</f>
        <v>#REF!</v>
      </c>
      <c r="J56" s="0" t="e">
        <f aca="false">1/SQRT($J$12)</f>
        <v>#REF!</v>
      </c>
      <c r="K56" s="0" t="e">
        <f aca="false">1/SQRT($K$13)</f>
        <v>#REF!</v>
      </c>
      <c r="L56" s="0" t="e">
        <f aca="false">1/SQRT($L$14)</f>
        <v>#REF!</v>
      </c>
      <c r="M56" s="0" t="e">
        <f aca="false">1/SQRT($M$15)</f>
        <v>#REF!</v>
      </c>
      <c r="N56" s="0" t="e">
        <f aca="false">1/SQRT($N$16)</f>
        <v>#REF!</v>
      </c>
      <c r="O56" s="0" t="e">
        <f aca="false">1/SQRT($O$17)</f>
        <v>#REF!</v>
      </c>
      <c r="P56" s="0" t="e">
        <f aca="false">1/SQRT($P$18)</f>
        <v>#REF!</v>
      </c>
      <c r="Q56" s="0" t="e">
        <f aca="false">1/SQRT($Q$19)</f>
        <v>#REF!</v>
      </c>
      <c r="R56" s="0" t="e">
        <f aca="false">1/SQRT($R$20)</f>
        <v>#REF!</v>
      </c>
      <c r="S56" s="0" t="e">
        <f aca="false">1/SQRT($S$21)</f>
        <v>#REF!</v>
      </c>
    </row>
    <row r="57" customFormat="false" ht="15" hidden="false" customHeight="false" outlineLevel="0" collapsed="false">
      <c r="B57" s="0" t="e">
        <f aca="false">1/SQRT($B$4)</f>
        <v>#REF!</v>
      </c>
      <c r="C57" s="0" t="e">
        <f aca="false">1/SQRT($C$5)</f>
        <v>#REF!</v>
      </c>
      <c r="D57" s="0" t="e">
        <f aca="false">1/SQRT($D$6)</f>
        <v>#REF!</v>
      </c>
      <c r="E57" s="0" t="n">
        <f aca="false">1/SQRT($E$7)</f>
        <v>5.19401427925972E-005</v>
      </c>
      <c r="F57" s="0" t="e">
        <f aca="false">1/SQRT($F$8)</f>
        <v>#REF!</v>
      </c>
      <c r="G57" s="0" t="e">
        <f aca="false">1/SQRT($G$9)</f>
        <v>#REF!</v>
      </c>
      <c r="H57" s="0" t="e">
        <f aca="false">1/SQRT($H$10)</f>
        <v>#REF!</v>
      </c>
      <c r="I57" s="0" t="e">
        <f aca="false">1/SQRT($I$11)</f>
        <v>#REF!</v>
      </c>
      <c r="J57" s="0" t="e">
        <f aca="false">1/SQRT($J$12)</f>
        <v>#REF!</v>
      </c>
      <c r="K57" s="0" t="e">
        <f aca="false">1/SQRT($K$13)</f>
        <v>#REF!</v>
      </c>
      <c r="L57" s="0" t="e">
        <f aca="false">1/SQRT($L$14)</f>
        <v>#REF!</v>
      </c>
      <c r="M57" s="0" t="e">
        <f aca="false">1/SQRT($M$15)</f>
        <v>#REF!</v>
      </c>
      <c r="N57" s="0" t="e">
        <f aca="false">1/SQRT($N$16)</f>
        <v>#REF!</v>
      </c>
      <c r="O57" s="0" t="e">
        <f aca="false">1/SQRT($O$17)</f>
        <v>#REF!</v>
      </c>
      <c r="P57" s="0" t="e">
        <f aca="false">1/SQRT($P$18)</f>
        <v>#REF!</v>
      </c>
      <c r="Q57" s="0" t="e">
        <f aca="false">1/SQRT($Q$19)</f>
        <v>#REF!</v>
      </c>
      <c r="R57" s="0" t="e">
        <f aca="false">1/SQRT($R$20)</f>
        <v>#REF!</v>
      </c>
      <c r="S57" s="0" t="e">
        <f aca="false">1/SQRT($S$21)</f>
        <v>#REF!</v>
      </c>
    </row>
    <row r="58" customFormat="false" ht="15" hidden="false" customHeight="false" outlineLevel="0" collapsed="false">
      <c r="B58" s="0" t="e">
        <f aca="false">1/SQRT($B$4)</f>
        <v>#REF!</v>
      </c>
      <c r="C58" s="0" t="e">
        <f aca="false">1/SQRT($C$5)</f>
        <v>#REF!</v>
      </c>
      <c r="D58" s="0" t="e">
        <f aca="false">1/SQRT($D$6)</f>
        <v>#REF!</v>
      </c>
      <c r="E58" s="0" t="n">
        <f aca="false">1/SQRT($E$7)</f>
        <v>5.19401427925972E-005</v>
      </c>
      <c r="F58" s="0" t="e">
        <f aca="false">1/SQRT($F$8)</f>
        <v>#REF!</v>
      </c>
      <c r="G58" s="0" t="e">
        <f aca="false">1/SQRT($G$9)</f>
        <v>#REF!</v>
      </c>
      <c r="H58" s="0" t="e">
        <f aca="false">1/SQRT($H$10)</f>
        <v>#REF!</v>
      </c>
      <c r="I58" s="0" t="e">
        <f aca="false">1/SQRT($I$11)</f>
        <v>#REF!</v>
      </c>
      <c r="J58" s="0" t="e">
        <f aca="false">1/SQRT($J$12)</f>
        <v>#REF!</v>
      </c>
      <c r="K58" s="0" t="e">
        <f aca="false">1/SQRT($K$13)</f>
        <v>#REF!</v>
      </c>
      <c r="L58" s="0" t="e">
        <f aca="false">1/SQRT($L$14)</f>
        <v>#REF!</v>
      </c>
      <c r="M58" s="0" t="e">
        <f aca="false">1/SQRT($M$15)</f>
        <v>#REF!</v>
      </c>
      <c r="N58" s="0" t="e">
        <f aca="false">1/SQRT($N$16)</f>
        <v>#REF!</v>
      </c>
      <c r="O58" s="0" t="e">
        <f aca="false">1/SQRT($O$17)</f>
        <v>#REF!</v>
      </c>
      <c r="P58" s="0" t="e">
        <f aca="false">1/SQRT($P$18)</f>
        <v>#REF!</v>
      </c>
      <c r="Q58" s="0" t="e">
        <f aca="false">1/SQRT($Q$19)</f>
        <v>#REF!</v>
      </c>
      <c r="R58" s="0" t="e">
        <f aca="false">1/SQRT($R$20)</f>
        <v>#REF!</v>
      </c>
      <c r="S58" s="0" t="e">
        <f aca="false">1/SQRT($S$21)</f>
        <v>#REF!</v>
      </c>
    </row>
    <row r="59" customFormat="false" ht="15" hidden="false" customHeight="false" outlineLevel="0" collapsed="false">
      <c r="B59" s="0" t="e">
        <f aca="false">1/SQRT($B$4)</f>
        <v>#REF!</v>
      </c>
      <c r="C59" s="0" t="e">
        <f aca="false">1/SQRT($C$5)</f>
        <v>#REF!</v>
      </c>
      <c r="D59" s="0" t="e">
        <f aca="false">1/SQRT($D$6)</f>
        <v>#REF!</v>
      </c>
      <c r="E59" s="0" t="n">
        <f aca="false">1/SQRT($E$7)</f>
        <v>5.19401427925972E-005</v>
      </c>
      <c r="F59" s="0" t="e">
        <f aca="false">1/SQRT($F$8)</f>
        <v>#REF!</v>
      </c>
      <c r="G59" s="0" t="e">
        <f aca="false">1/SQRT($G$9)</f>
        <v>#REF!</v>
      </c>
      <c r="H59" s="0" t="e">
        <f aca="false">1/SQRT($H$10)</f>
        <v>#REF!</v>
      </c>
      <c r="I59" s="0" t="e">
        <f aca="false">1/SQRT($I$11)</f>
        <v>#REF!</v>
      </c>
      <c r="J59" s="0" t="e">
        <f aca="false">1/SQRT($J$12)</f>
        <v>#REF!</v>
      </c>
      <c r="K59" s="0" t="e">
        <f aca="false">1/SQRT($K$13)</f>
        <v>#REF!</v>
      </c>
      <c r="L59" s="0" t="e">
        <f aca="false">1/SQRT($L$14)</f>
        <v>#REF!</v>
      </c>
      <c r="M59" s="0" t="e">
        <f aca="false">1/SQRT($M$15)</f>
        <v>#REF!</v>
      </c>
      <c r="N59" s="0" t="e">
        <f aca="false">1/SQRT($N$16)</f>
        <v>#REF!</v>
      </c>
      <c r="O59" s="0" t="e">
        <f aca="false">1/SQRT($O$17)</f>
        <v>#REF!</v>
      </c>
      <c r="P59" s="0" t="e">
        <f aca="false">1/SQRT($P$18)</f>
        <v>#REF!</v>
      </c>
      <c r="Q59" s="0" t="e">
        <f aca="false">1/SQRT($Q$19)</f>
        <v>#REF!</v>
      </c>
      <c r="R59" s="0" t="e">
        <f aca="false">1/SQRT($R$20)</f>
        <v>#REF!</v>
      </c>
      <c r="S59" s="0" t="e">
        <f aca="false">1/SQRT($S$21)</f>
        <v>#REF!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8:BF222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15" activeCellId="0" sqref="A115"/>
    </sheetView>
  </sheetViews>
  <sheetFormatPr defaultRowHeight="15" zeroHeight="false" outlineLevelRow="0" outlineLevelCol="0"/>
  <cols>
    <col collapsed="false" customWidth="true" hidden="false" outlineLevel="0" max="1" min="1" style="18" width="11"/>
    <col collapsed="false" customWidth="true" hidden="false" outlineLevel="0" max="19" min="2" style="18" width="10.75"/>
    <col collapsed="false" customWidth="true" hidden="false" outlineLevel="0" max="20" min="20" style="18" width="14.25"/>
    <col collapsed="false" customWidth="true" hidden="false" outlineLevel="0" max="21" min="21" style="18" width="11.75"/>
    <col collapsed="false" customWidth="true" hidden="false" outlineLevel="0" max="24" min="22" style="18" width="11"/>
    <col collapsed="false" customWidth="true" hidden="false" outlineLevel="0" max="26" min="25" style="18" width="11.75"/>
    <col collapsed="false" customWidth="true" hidden="false" outlineLevel="0" max="29" min="27" style="18" width="11"/>
    <col collapsed="false" customWidth="true" hidden="false" outlineLevel="0" max="30" min="30" style="18" width="15"/>
    <col collapsed="false" customWidth="true" hidden="false" outlineLevel="0" max="36" min="31" style="18" width="11"/>
    <col collapsed="false" customWidth="true" hidden="false" outlineLevel="0" max="37" min="37" style="18" width="13.25"/>
    <col collapsed="false" customWidth="true" hidden="false" outlineLevel="0" max="39" min="38" style="18" width="12"/>
    <col collapsed="false" customWidth="true" hidden="false" outlineLevel="0" max="40" min="40" style="18" width="13.25"/>
    <col collapsed="false" customWidth="true" hidden="false" outlineLevel="0" max="43" min="41" style="18" width="12"/>
    <col collapsed="false" customWidth="true" hidden="false" outlineLevel="0" max="45" min="44" style="18" width="11"/>
    <col collapsed="false" customWidth="true" hidden="false" outlineLevel="0" max="48" min="46" style="18" width="11.75"/>
    <col collapsed="false" customWidth="true" hidden="false" outlineLevel="0" max="49" min="49" style="18" width="14.25"/>
    <col collapsed="false" customWidth="true" hidden="false" outlineLevel="0" max="51" min="50" style="18" width="11"/>
    <col collapsed="false" customWidth="true" hidden="false" outlineLevel="0" max="52" min="52" style="18" width="14.25"/>
    <col collapsed="false" customWidth="true" hidden="false" outlineLevel="0" max="54" min="53" style="18" width="11.75"/>
    <col collapsed="false" customWidth="true" hidden="false" outlineLevel="0" max="1025" min="55" style="18" width="11"/>
  </cols>
  <sheetData>
    <row r="18" customFormat="false" ht="15" hidden="false" customHeight="false" outlineLevel="0" collapsed="false">
      <c r="E18" s="19"/>
    </row>
    <row r="19" customFormat="false" ht="15" hidden="false" customHeight="false" outlineLevel="0" collapsed="false">
      <c r="E19" s="19"/>
    </row>
    <row r="20" customFormat="false" ht="15" hidden="false" customHeight="false" outlineLevel="0" collapsed="false">
      <c r="E20" s="19"/>
    </row>
    <row r="21" customFormat="false" ht="15" hidden="false" customHeight="false" outlineLevel="0" collapsed="false">
      <c r="E21" s="19"/>
    </row>
    <row r="22" customFormat="false" ht="15" hidden="false" customHeight="false" outlineLevel="0" collapsed="false">
      <c r="E22" s="19"/>
    </row>
    <row r="23" customFormat="false" ht="15" hidden="false" customHeight="false" outlineLevel="0" collapsed="false">
      <c r="E23" s="19"/>
    </row>
    <row r="24" customFormat="false" ht="15" hidden="false" customHeight="false" outlineLevel="0" collapsed="false">
      <c r="E24" s="19"/>
    </row>
    <row r="25" customFormat="false" ht="15" hidden="false" customHeight="false" outlineLevel="0" collapsed="false">
      <c r="E25" s="19"/>
    </row>
    <row r="26" customFormat="false" ht="15" hidden="false" customHeight="false" outlineLevel="0" collapsed="false">
      <c r="E26" s="19"/>
    </row>
    <row r="27" customFormat="false" ht="15" hidden="false" customHeight="false" outlineLevel="0" collapsed="false">
      <c r="E27" s="19"/>
    </row>
    <row r="28" customFormat="false" ht="15" hidden="false" customHeight="false" outlineLevel="0" collapsed="false">
      <c r="E28" s="19"/>
      <c r="F28" s="19"/>
    </row>
    <row r="29" customFormat="false" ht="15" hidden="false" customHeight="false" outlineLevel="0" collapsed="false">
      <c r="E29" s="19"/>
      <c r="F29" s="19"/>
    </row>
    <row r="30" customFormat="false" ht="15" hidden="false" customHeight="false" outlineLevel="0" collapsed="false">
      <c r="E30" s="19"/>
      <c r="F30" s="19"/>
    </row>
    <row r="31" customFormat="false" ht="15" hidden="false" customHeight="false" outlineLevel="0" collapsed="false">
      <c r="E31" s="19"/>
      <c r="F31" s="19"/>
    </row>
    <row r="32" customFormat="false" ht="15" hidden="false" customHeight="false" outlineLevel="0" collapsed="false">
      <c r="E32" s="19"/>
      <c r="F32" s="19"/>
    </row>
    <row r="33" customFormat="false" ht="15" hidden="false" customHeight="false" outlineLevel="0" collapsed="false">
      <c r="E33" s="19"/>
      <c r="F33" s="19"/>
    </row>
    <row r="34" customFormat="false" ht="15" hidden="false" customHeight="false" outlineLevel="0" collapsed="false">
      <c r="E34" s="19"/>
      <c r="F34" s="19"/>
    </row>
    <row r="35" customFormat="false" ht="15" hidden="false" customHeight="false" outlineLevel="0" collapsed="false">
      <c r="E35" s="19"/>
      <c r="F35" s="19"/>
    </row>
    <row r="36" s="20" customFormat="true" ht="15" hidden="false" customHeight="false" outlineLevel="0" collapsed="false">
      <c r="E36" s="19"/>
      <c r="F36" s="19"/>
    </row>
    <row r="37" s="21" customFormat="true" ht="15" hidden="false" customHeight="false" outlineLevel="0" collapsed="false">
      <c r="A37" s="21" t="s">
        <v>173</v>
      </c>
      <c r="B37" s="21" t="s">
        <v>156</v>
      </c>
      <c r="C37" s="21" t="s">
        <v>174</v>
      </c>
      <c r="D37" s="21" t="s">
        <v>159</v>
      </c>
      <c r="E37" s="21" t="s">
        <v>175</v>
      </c>
      <c r="G37" s="22" t="s">
        <v>176</v>
      </c>
      <c r="H37" s="21" t="s">
        <v>177</v>
      </c>
      <c r="I37" s="21" t="s">
        <v>178</v>
      </c>
      <c r="J37" s="21" t="s">
        <v>172</v>
      </c>
      <c r="K37" s="22" t="s">
        <v>179</v>
      </c>
      <c r="L37" s="22"/>
      <c r="M37" s="22"/>
      <c r="N37" s="22"/>
      <c r="O37" s="22"/>
      <c r="P37" s="22" t="s">
        <v>180</v>
      </c>
      <c r="Q37" s="22"/>
      <c r="R37" s="22"/>
      <c r="S37" s="22"/>
      <c r="T37" s="22"/>
    </row>
    <row r="38" s="21" customFormat="true" ht="15" hidden="false" customHeight="false" outlineLevel="0" collapsed="false">
      <c r="G38" s="22"/>
      <c r="K38" s="22"/>
      <c r="L38" s="22"/>
      <c r="M38" s="22"/>
      <c r="N38" s="22"/>
      <c r="O38" s="22"/>
      <c r="P38" s="22"/>
      <c r="Q38" s="22"/>
      <c r="R38" s="22"/>
      <c r="S38" s="22"/>
      <c r="T38" s="22"/>
    </row>
    <row r="39" s="20" customFormat="true" ht="15" hidden="false" customHeight="false" outlineLevel="0" collapsed="false">
      <c r="G39" s="23"/>
      <c r="K39" s="23"/>
      <c r="L39" s="23"/>
      <c r="M39" s="23"/>
      <c r="N39" s="23"/>
      <c r="O39" s="23"/>
      <c r="P39" s="23"/>
      <c r="Q39" s="23"/>
      <c r="R39" s="23"/>
      <c r="S39" s="23"/>
      <c r="T39" s="23"/>
    </row>
    <row r="40" s="20" customFormat="true" ht="15" hidden="false" customHeight="false" outlineLevel="0" collapsed="false">
      <c r="G40" s="23"/>
      <c r="K40" s="23"/>
      <c r="L40" s="23"/>
      <c r="M40" s="23"/>
      <c r="N40" s="23"/>
      <c r="O40" s="23"/>
      <c r="P40" s="23"/>
      <c r="Q40" s="23"/>
      <c r="R40" s="23"/>
      <c r="S40" s="23"/>
      <c r="T40" s="23"/>
    </row>
    <row r="41" s="20" customFormat="true" ht="15" hidden="false" customHeight="false" outlineLevel="0" collapsed="false">
      <c r="G41" s="23"/>
      <c r="K41" s="23"/>
      <c r="L41" s="23"/>
      <c r="M41" s="23"/>
      <c r="N41" s="23"/>
      <c r="O41" s="23"/>
      <c r="P41" s="23"/>
      <c r="Q41" s="23"/>
      <c r="R41" s="23"/>
      <c r="S41" s="23"/>
      <c r="T41" s="23"/>
    </row>
    <row r="42" s="20" customFormat="true" ht="15" hidden="false" customHeight="false" outlineLevel="0" collapsed="false">
      <c r="G42" s="23"/>
      <c r="K42" s="23"/>
      <c r="L42" s="23"/>
      <c r="M42" s="23"/>
      <c r="N42" s="23"/>
      <c r="O42" s="23"/>
      <c r="P42" s="23"/>
      <c r="Q42" s="23"/>
      <c r="R42" s="23"/>
      <c r="S42" s="23"/>
      <c r="T42" s="23"/>
    </row>
    <row r="43" s="20" customFormat="true" ht="15" hidden="false" customHeight="false" outlineLevel="0" collapsed="false">
      <c r="G43" s="23"/>
      <c r="K43" s="23"/>
      <c r="L43" s="23"/>
      <c r="M43" s="23"/>
      <c r="N43" s="23"/>
      <c r="O43" s="23"/>
      <c r="P43" s="23"/>
      <c r="Q43" s="23"/>
      <c r="R43" s="23"/>
      <c r="S43" s="23"/>
      <c r="T43" s="23"/>
    </row>
    <row r="44" s="20" customFormat="true" ht="15" hidden="false" customHeight="false" outlineLevel="0" collapsed="false">
      <c r="G44" s="23"/>
      <c r="K44" s="23"/>
      <c r="L44" s="23"/>
      <c r="M44" s="23"/>
      <c r="N44" s="23"/>
      <c r="O44" s="23"/>
      <c r="P44" s="23"/>
      <c r="Q44" s="23"/>
      <c r="R44" s="23"/>
      <c r="S44" s="23"/>
      <c r="T44" s="23"/>
    </row>
    <row r="45" s="20" customFormat="true" ht="15" hidden="false" customHeight="false" outlineLevel="0" collapsed="false">
      <c r="G45" s="23"/>
      <c r="K45" s="23"/>
      <c r="L45" s="23"/>
      <c r="M45" s="23"/>
      <c r="N45" s="23"/>
      <c r="O45" s="23"/>
      <c r="P45" s="23"/>
      <c r="Q45" s="23"/>
      <c r="R45" s="23"/>
      <c r="S45" s="23"/>
      <c r="T45" s="23"/>
    </row>
    <row r="46" s="20" customFormat="true" ht="15" hidden="false" customHeight="false" outlineLevel="0" collapsed="false">
      <c r="G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</row>
    <row r="47" s="20" customFormat="true" ht="15" hidden="false" customHeight="false" outlineLevel="0" collapsed="false">
      <c r="G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 s="20" customFormat="true" ht="15" hidden="false" customHeight="false" outlineLevel="0" collapsed="false">
      <c r="G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</row>
    <row r="49" s="20" customFormat="true" ht="15" hidden="false" customHeight="false" outlineLevel="0" collapsed="false">
      <c r="G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 s="20" customFormat="true" ht="15" hidden="false" customHeight="false" outlineLevel="0" collapsed="false">
      <c r="F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s="20" customFormat="true" ht="15" hidden="false" customHeight="false" outlineLevel="0" collapsed="false">
      <c r="G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</row>
    <row r="52" s="20" customFormat="true" ht="15" hidden="false" customHeight="false" outlineLevel="0" collapsed="false">
      <c r="G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</row>
    <row r="53" s="20" customFormat="true" ht="15" hidden="false" customHeight="false" outlineLevel="0" collapsed="false">
      <c r="G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 s="20" customFormat="true" ht="15" hidden="false" customHeight="false" outlineLevel="0" collapsed="false">
      <c r="G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 s="20" customFormat="true" ht="15" hidden="false" customHeight="false" outlineLevel="0" collapsed="false">
      <c r="G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 s="20" customFormat="true" ht="15" hidden="false" customHeight="false" outlineLevel="0" collapsed="false">
      <c r="G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 s="20" customFormat="true" ht="15" hidden="false" customHeight="false" outlineLevel="0" collapsed="false">
      <c r="G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 s="20" customFormat="true" ht="15" hidden="false" customHeight="false" outlineLevel="0" collapsed="false">
      <c r="G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 s="20" customFormat="true" ht="15" hidden="false" customHeight="false" outlineLevel="0" collapsed="false">
      <c r="G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 s="20" customFormat="true" ht="15" hidden="false" customHeight="false" outlineLevel="0" collapsed="false">
      <c r="G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 s="20" customFormat="true" ht="15" hidden="false" customHeight="false" outlineLevel="0" collapsed="false">
      <c r="G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 s="20" customFormat="true" ht="15" hidden="false" customHeight="false" outlineLevel="0" collapsed="false">
      <c r="G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 s="20" customFormat="true" ht="15" hidden="false" customHeight="false" outlineLevel="0" collapsed="false">
      <c r="G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 s="20" customFormat="true" ht="15" hidden="false" customHeight="false" outlineLevel="0" collapsed="false">
      <c r="G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 s="20" customFormat="true" ht="15" hidden="false" customHeight="false" outlineLevel="0" collapsed="false">
      <c r="G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 s="20" customFormat="true" ht="15" hidden="false" customHeight="false" outlineLevel="0" collapsed="false">
      <c r="G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="20" customFormat="true" ht="15" hidden="false" customHeight="false" outlineLevel="0" collapsed="false">
      <c r="G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 s="20" customFormat="true" ht="15" hidden="false" customHeight="false" outlineLevel="0" collapsed="false">
      <c r="G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 s="20" customFormat="true" ht="15" hidden="false" customHeight="false" outlineLevel="0" collapsed="false">
      <c r="G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 s="20" customFormat="true" ht="15" hidden="false" customHeight="false" outlineLevel="0" collapsed="false">
      <c r="G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 s="20" customFormat="true" ht="15" hidden="false" customHeight="false" outlineLevel="0" collapsed="false">
      <c r="G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 s="20" customFormat="true" ht="15" hidden="false" customHeight="false" outlineLevel="0" collapsed="false">
      <c r="G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 s="20" customFormat="true" ht="15" hidden="false" customHeight="false" outlineLevel="0" collapsed="false">
      <c r="G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 s="20" customFormat="true" ht="15" hidden="false" customHeight="false" outlineLevel="0" collapsed="false">
      <c r="G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 s="20" customFormat="true" ht="15" hidden="false" customHeight="false" outlineLevel="0" collapsed="false">
      <c r="G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 s="20" customFormat="true" ht="15" hidden="false" customHeight="false" outlineLevel="0" collapsed="false">
      <c r="G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 s="20" customFormat="true" ht="15" hidden="false" customHeight="false" outlineLevel="0" collapsed="false">
      <c r="G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 s="20" customFormat="true" ht="15" hidden="false" customHeight="false" outlineLevel="0" collapsed="false">
      <c r="G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 s="20" customFormat="true" ht="15" hidden="false" customHeight="false" outlineLevel="0" collapsed="false">
      <c r="G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 s="20" customFormat="true" ht="15" hidden="false" customHeight="false" outlineLevel="0" collapsed="false">
      <c r="G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 s="20" customFormat="true" ht="15" hidden="false" customHeight="false" outlineLevel="0" collapsed="false">
      <c r="G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 s="20" customFormat="true" ht="15" hidden="false" customHeight="false" outlineLevel="0" collapsed="false">
      <c r="G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 s="20" customFormat="true" ht="22.05" hidden="true" customHeight="false" outlineLevel="0" collapsed="false">
      <c r="B83" s="24" t="s">
        <v>181</v>
      </c>
      <c r="G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 s="20" customFormat="true" ht="15" hidden="true" customHeight="false" outlineLevel="0" collapsed="false">
      <c r="G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 s="25" customFormat="true" ht="30.9" hidden="true" customHeight="false" outlineLevel="0" collapsed="false">
      <c r="B85" s="26" t="s">
        <v>155</v>
      </c>
      <c r="C85" s="27" t="s">
        <v>156</v>
      </c>
      <c r="D85" s="27" t="s">
        <v>157</v>
      </c>
      <c r="E85" s="27" t="s">
        <v>158</v>
      </c>
      <c r="F85" s="27" t="s">
        <v>159</v>
      </c>
      <c r="G85" s="27" t="s">
        <v>160</v>
      </c>
      <c r="H85" s="27" t="s">
        <v>161</v>
      </c>
      <c r="I85" s="27" t="s">
        <v>162</v>
      </c>
      <c r="J85" s="27" t="s">
        <v>163</v>
      </c>
      <c r="K85" s="27" t="s">
        <v>164</v>
      </c>
      <c r="L85" s="27" t="s">
        <v>165</v>
      </c>
      <c r="M85" s="27" t="s">
        <v>166</v>
      </c>
      <c r="N85" s="28" t="s">
        <v>167</v>
      </c>
      <c r="O85" s="28" t="s">
        <v>168</v>
      </c>
      <c r="P85" s="28" t="s">
        <v>169</v>
      </c>
      <c r="Q85" s="28" t="s">
        <v>170</v>
      </c>
      <c r="R85" s="28" t="s">
        <v>171</v>
      </c>
      <c r="S85" s="29" t="s">
        <v>172</v>
      </c>
    </row>
    <row r="86" s="36" customFormat="true" ht="28.15" hidden="true" customHeight="true" outlineLevel="0" collapsed="false">
      <c r="A86" s="30" t="s">
        <v>155</v>
      </c>
      <c r="B86" s="31" t="e">
        <f aca="false">correla!B4*correla!B23*correla!B42</f>
        <v>#REF!</v>
      </c>
      <c r="C86" s="32" t="e">
        <f aca="false">correla!C4*correla!C23*correla!C42</f>
        <v>#REF!</v>
      </c>
      <c r="D86" s="33" t="e">
        <f aca="false">correla!D4*correla!D23*correla!D42</f>
        <v>#REF!</v>
      </c>
      <c r="E86" s="33" t="e">
        <f aca="false">correla!E4*correla!E23*correla!E42</f>
        <v>#VALUE!</v>
      </c>
      <c r="F86" s="33" t="e">
        <f aca="false">correla!F4*correla!F23*correla!F42</f>
        <v>#REF!</v>
      </c>
      <c r="G86" s="33" t="e">
        <f aca="false">correla!G4*correla!G23*correla!G42</f>
        <v>#REF!</v>
      </c>
      <c r="H86" s="33" t="e">
        <f aca="false">correla!H4*correla!H23*correla!H42</f>
        <v>#REF!</v>
      </c>
      <c r="I86" s="33" t="e">
        <f aca="false">correla!I4*correla!I23*correla!I42</f>
        <v>#REF!</v>
      </c>
      <c r="J86" s="33" t="e">
        <f aca="false">correla!J4*correla!J23*correla!J42</f>
        <v>#REF!</v>
      </c>
      <c r="K86" s="33" t="e">
        <f aca="false">correla!K4*correla!K23*correla!K42</f>
        <v>#REF!</v>
      </c>
      <c r="L86" s="33" t="e">
        <f aca="false">correla!L4*correla!L23*correla!L42</f>
        <v>#REF!</v>
      </c>
      <c r="M86" s="33" t="e">
        <f aca="false">correla!M4*correla!M23*correla!M42</f>
        <v>#REF!</v>
      </c>
      <c r="N86" s="33" t="e">
        <f aca="false">correla!N4*correla!N23*correla!N42</f>
        <v>#REF!</v>
      </c>
      <c r="O86" s="33" t="e">
        <f aca="false">correla!O4*correla!O23*correla!O42</f>
        <v>#REF!</v>
      </c>
      <c r="P86" s="33" t="e">
        <f aca="false">correla!P4*correla!P23*correla!P42</f>
        <v>#REF!</v>
      </c>
      <c r="Q86" s="33" t="e">
        <f aca="false">correla!Q4*correla!Q23*correla!Q42</f>
        <v>#REF!</v>
      </c>
      <c r="R86" s="33" t="e">
        <f aca="false">correla!R4*correla!R23*correla!R42</f>
        <v>#REF!</v>
      </c>
      <c r="S86" s="34" t="e">
        <f aca="false">correla!S4*correla!S23*correla!S42</f>
        <v>#REF!</v>
      </c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="36" customFormat="true" ht="28.15" hidden="true" customHeight="true" outlineLevel="0" collapsed="false">
      <c r="A87" s="37" t="s">
        <v>156</v>
      </c>
      <c r="B87" s="38" t="e">
        <f aca="false">correla!B5*correla!B24*correla!B43</f>
        <v>#REF!</v>
      </c>
      <c r="C87" s="31" t="e">
        <f aca="false">correla!C5*correla!C24*correla!C43</f>
        <v>#REF!</v>
      </c>
      <c r="D87" s="39" t="e">
        <f aca="false">correla!D5*correla!D24*correla!D43</f>
        <v>#REF!</v>
      </c>
      <c r="E87" s="40" t="e">
        <f aca="false">correla!E5*correla!E24*correla!E43</f>
        <v>#VALUE!</v>
      </c>
      <c r="F87" s="40" t="e">
        <f aca="false">correla!F5*correla!F24*correla!F43</f>
        <v>#REF!</v>
      </c>
      <c r="G87" s="40" t="e">
        <f aca="false">correla!G5*correla!G24*correla!G43</f>
        <v>#REF!</v>
      </c>
      <c r="H87" s="40" t="e">
        <f aca="false">correla!H5*correla!H24*correla!H43</f>
        <v>#REF!</v>
      </c>
      <c r="I87" s="40" t="e">
        <f aca="false">correla!I5*correla!I24*correla!I43</f>
        <v>#REF!</v>
      </c>
      <c r="J87" s="40" t="e">
        <f aca="false">correla!J5*correla!J24*correla!J43</f>
        <v>#REF!</v>
      </c>
      <c r="K87" s="40" t="e">
        <f aca="false">correla!K5*correla!K24*correla!K43</f>
        <v>#REF!</v>
      </c>
      <c r="L87" s="40" t="e">
        <f aca="false">correla!L5*correla!L24*correla!L43</f>
        <v>#REF!</v>
      </c>
      <c r="M87" s="40" t="e">
        <f aca="false">correla!M5*correla!M24*correla!M43</f>
        <v>#REF!</v>
      </c>
      <c r="N87" s="40" t="e">
        <f aca="false">correla!N5*correla!N24*correla!N43</f>
        <v>#REF!</v>
      </c>
      <c r="O87" s="40" t="e">
        <f aca="false">correla!O5*correla!O24*correla!O43</f>
        <v>#REF!</v>
      </c>
      <c r="P87" s="40" t="e">
        <f aca="false">correla!P5*correla!P24*correla!P43</f>
        <v>#REF!</v>
      </c>
      <c r="Q87" s="40" t="e">
        <f aca="false">correla!Q5*correla!Q24*correla!Q43</f>
        <v>#REF!</v>
      </c>
      <c r="R87" s="40" t="e">
        <f aca="false">correla!R5*correla!R24*correla!R43</f>
        <v>#REF!</v>
      </c>
      <c r="S87" s="41" t="e">
        <f aca="false">correla!S5*correla!S24*correla!S43</f>
        <v>#REF!</v>
      </c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="36" customFormat="true" ht="28.15" hidden="true" customHeight="true" outlineLevel="0" collapsed="false">
      <c r="A88" s="37" t="s">
        <v>157</v>
      </c>
      <c r="B88" s="42" t="e">
        <f aca="false">correla!B6*correla!B25*correla!B44</f>
        <v>#REF!</v>
      </c>
      <c r="C88" s="43" t="e">
        <f aca="false">correla!C6*correla!C25*correla!C44</f>
        <v>#REF!</v>
      </c>
      <c r="D88" s="31" t="e">
        <f aca="false">correla!D6*correla!D25*correla!D44</f>
        <v>#REF!</v>
      </c>
      <c r="E88" s="39" t="e">
        <f aca="false">correla!E6*correla!E25*correla!E44</f>
        <v>#VALUE!</v>
      </c>
      <c r="F88" s="40" t="e">
        <f aca="false">correla!F6*correla!F25*correla!F44</f>
        <v>#REF!</v>
      </c>
      <c r="G88" s="40" t="e">
        <f aca="false">correla!G6*correla!G25*correla!G44</f>
        <v>#REF!</v>
      </c>
      <c r="H88" s="40" t="e">
        <f aca="false">correla!H6*correla!H25*correla!H44</f>
        <v>#REF!</v>
      </c>
      <c r="I88" s="40" t="e">
        <f aca="false">correla!I6*correla!I25*correla!I44</f>
        <v>#REF!</v>
      </c>
      <c r="J88" s="40" t="e">
        <f aca="false">correla!J6*correla!J25*correla!J44</f>
        <v>#REF!</v>
      </c>
      <c r="K88" s="40" t="e">
        <f aca="false">correla!K6*correla!K25*correla!K44</f>
        <v>#REF!</v>
      </c>
      <c r="L88" s="40" t="e">
        <f aca="false">correla!L6*correla!L25*correla!L44</f>
        <v>#REF!</v>
      </c>
      <c r="M88" s="40" t="e">
        <f aca="false">correla!M6*correla!M25*correla!M44</f>
        <v>#REF!</v>
      </c>
      <c r="N88" s="40" t="e">
        <f aca="false">correla!N6*correla!N25*correla!N44</f>
        <v>#REF!</v>
      </c>
      <c r="O88" s="40" t="e">
        <f aca="false">correla!O6*correla!O25*correla!O44</f>
        <v>#REF!</v>
      </c>
      <c r="P88" s="40" t="e">
        <f aca="false">correla!P6*correla!P25*correla!P44</f>
        <v>#REF!</v>
      </c>
      <c r="Q88" s="40" t="e">
        <f aca="false">correla!Q6*correla!Q25*correla!Q44</f>
        <v>#REF!</v>
      </c>
      <c r="R88" s="40" t="e">
        <f aca="false">correla!R6*correla!R25*correla!R44</f>
        <v>#REF!</v>
      </c>
      <c r="S88" s="41" t="e">
        <f aca="false">correla!S6*correla!S25*correla!S44</f>
        <v>#REF!</v>
      </c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="36" customFormat="true" ht="28.15" hidden="true" customHeight="true" outlineLevel="0" collapsed="false">
      <c r="A89" s="37" t="s">
        <v>158</v>
      </c>
      <c r="B89" s="42" t="e">
        <f aca="false">correla!B7*correla!B26*correla!B45</f>
        <v>#VALUE!</v>
      </c>
      <c r="C89" s="40" t="e">
        <f aca="false">correla!C7*correla!C26*correla!C45</f>
        <v>#VALUE!</v>
      </c>
      <c r="D89" s="43" t="e">
        <f aca="false">correla!D7*correla!D26*correla!D45</f>
        <v>#VALUE!</v>
      </c>
      <c r="E89" s="31" t="n">
        <f aca="false">correla!E7*correla!E26*correla!E45</f>
        <v>1</v>
      </c>
      <c r="F89" s="39" t="e">
        <f aca="false">correla!F7*correla!F26*correla!F45</f>
        <v>#VALUE!</v>
      </c>
      <c r="G89" s="40" t="e">
        <f aca="false">correla!G7*correla!G26*correla!G45</f>
        <v>#VALUE!</v>
      </c>
      <c r="H89" s="40" t="e">
        <f aca="false">correla!H7*correla!H26*correla!H45</f>
        <v>#VALUE!</v>
      </c>
      <c r="I89" s="40" t="e">
        <f aca="false">correla!I7*correla!I26*correla!I45</f>
        <v>#VALUE!</v>
      </c>
      <c r="J89" s="40" t="e">
        <f aca="false">correla!J7*correla!J26*correla!J45</f>
        <v>#VALUE!</v>
      </c>
      <c r="K89" s="40" t="e">
        <f aca="false">correla!K7*correla!K26*correla!K45</f>
        <v>#VALUE!</v>
      </c>
      <c r="L89" s="40" t="e">
        <f aca="false">correla!L7*correla!L26*correla!L45</f>
        <v>#VALUE!</v>
      </c>
      <c r="M89" s="40" t="e">
        <f aca="false">correla!M7*correla!M26*correla!M45</f>
        <v>#VALUE!</v>
      </c>
      <c r="N89" s="40" t="e">
        <f aca="false">correla!N7*correla!N26*correla!N45</f>
        <v>#VALUE!</v>
      </c>
      <c r="O89" s="40" t="e">
        <f aca="false">correla!O7*correla!O26*correla!O45</f>
        <v>#VALUE!</v>
      </c>
      <c r="P89" s="40" t="e">
        <f aca="false">correla!P7*correla!P26*correla!P45</f>
        <v>#VALUE!</v>
      </c>
      <c r="Q89" s="40" t="e">
        <f aca="false">correla!Q7*correla!Q26*correla!Q45</f>
        <v>#VALUE!</v>
      </c>
      <c r="R89" s="40" t="e">
        <f aca="false">correla!R7*correla!R26*correla!R45</f>
        <v>#VALUE!</v>
      </c>
      <c r="S89" s="41" t="e">
        <f aca="false">correla!S7*correla!S26*correla!S45</f>
        <v>#VALUE!</v>
      </c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="36" customFormat="true" ht="28.15" hidden="true" customHeight="true" outlineLevel="0" collapsed="false">
      <c r="A90" s="37" t="s">
        <v>159</v>
      </c>
      <c r="B90" s="42" t="e">
        <f aca="false">correla!B8*correla!B27*correla!B46</f>
        <v>#REF!</v>
      </c>
      <c r="C90" s="40" t="e">
        <f aca="false">correla!C8*correla!C27*correla!C46</f>
        <v>#REF!</v>
      </c>
      <c r="D90" s="40" t="e">
        <f aca="false">correla!D8*correla!D27*correla!D46</f>
        <v>#REF!</v>
      </c>
      <c r="E90" s="43" t="e">
        <f aca="false">correla!E8*correla!E27*correla!E46</f>
        <v>#VALUE!</v>
      </c>
      <c r="F90" s="31" t="e">
        <f aca="false">correla!F8*correla!F27*correla!F46</f>
        <v>#REF!</v>
      </c>
      <c r="G90" s="39" t="e">
        <f aca="false">correla!G8*correla!G27*correla!G46</f>
        <v>#REF!</v>
      </c>
      <c r="H90" s="40" t="e">
        <f aca="false">correla!H8*correla!H27*correla!H46</f>
        <v>#REF!</v>
      </c>
      <c r="I90" s="40" t="e">
        <f aca="false">correla!I8*correla!I27*correla!I46</f>
        <v>#REF!</v>
      </c>
      <c r="J90" s="40" t="e">
        <f aca="false">correla!J8*correla!J27*correla!J46</f>
        <v>#REF!</v>
      </c>
      <c r="K90" s="40" t="e">
        <f aca="false">correla!K8*correla!K27*correla!K46</f>
        <v>#REF!</v>
      </c>
      <c r="L90" s="40" t="e">
        <f aca="false">correla!L8*correla!L27*correla!L46</f>
        <v>#REF!</v>
      </c>
      <c r="M90" s="40" t="e">
        <f aca="false">correla!M8*correla!M27*correla!M46</f>
        <v>#REF!</v>
      </c>
      <c r="N90" s="40" t="e">
        <f aca="false">correla!N8*correla!N27*correla!N46</f>
        <v>#REF!</v>
      </c>
      <c r="O90" s="40" t="e">
        <f aca="false">correla!O8*correla!O27*correla!O46</f>
        <v>#REF!</v>
      </c>
      <c r="P90" s="40" t="e">
        <f aca="false">correla!P8*correla!P27*correla!P46</f>
        <v>#REF!</v>
      </c>
      <c r="Q90" s="40" t="e">
        <f aca="false">correla!Q8*correla!Q27*correla!Q46</f>
        <v>#REF!</v>
      </c>
      <c r="R90" s="40" t="e">
        <f aca="false">correla!R8*correla!R27*correla!R46</f>
        <v>#REF!</v>
      </c>
      <c r="S90" s="41" t="e">
        <f aca="false">correla!S8*correla!S27*correla!S46</f>
        <v>#REF!</v>
      </c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="36" customFormat="true" ht="28.15" hidden="true" customHeight="true" outlineLevel="0" collapsed="false">
      <c r="A91" s="37" t="s">
        <v>160</v>
      </c>
      <c r="B91" s="42" t="e">
        <f aca="false">correla!B9*correla!B28*correla!B47</f>
        <v>#REF!</v>
      </c>
      <c r="C91" s="40" t="e">
        <f aca="false">correla!C9*correla!C28*correla!C47</f>
        <v>#REF!</v>
      </c>
      <c r="D91" s="40" t="e">
        <f aca="false">correla!D9*correla!D28*correla!D47</f>
        <v>#REF!</v>
      </c>
      <c r="E91" s="40" t="e">
        <f aca="false">correla!E9*correla!E28*correla!E47</f>
        <v>#VALUE!</v>
      </c>
      <c r="F91" s="43" t="e">
        <f aca="false">correla!F9*correla!F28*correla!F47</f>
        <v>#REF!</v>
      </c>
      <c r="G91" s="31" t="e">
        <f aca="false">correla!G9*correla!G28*correla!G47</f>
        <v>#REF!</v>
      </c>
      <c r="H91" s="39" t="e">
        <f aca="false">correla!H9*correla!H28*correla!H47</f>
        <v>#REF!</v>
      </c>
      <c r="I91" s="40" t="e">
        <f aca="false">correla!I9*correla!I28*correla!I47</f>
        <v>#REF!</v>
      </c>
      <c r="J91" s="40" t="e">
        <f aca="false">correla!J9*correla!J28*correla!J47</f>
        <v>#REF!</v>
      </c>
      <c r="K91" s="40" t="e">
        <f aca="false">correla!K9*correla!K28*correla!K47</f>
        <v>#REF!</v>
      </c>
      <c r="L91" s="40" t="e">
        <f aca="false">correla!L9*correla!L28*correla!L47</f>
        <v>#REF!</v>
      </c>
      <c r="M91" s="40" t="e">
        <f aca="false">correla!M9*correla!M28*correla!M47</f>
        <v>#REF!</v>
      </c>
      <c r="N91" s="40" t="e">
        <f aca="false">correla!N9*correla!N28*correla!N47</f>
        <v>#REF!</v>
      </c>
      <c r="O91" s="40" t="e">
        <f aca="false">correla!O9*correla!O28*correla!O47</f>
        <v>#REF!</v>
      </c>
      <c r="P91" s="40" t="e">
        <f aca="false">correla!P9*correla!P28*correla!P47</f>
        <v>#REF!</v>
      </c>
      <c r="Q91" s="40" t="e">
        <f aca="false">correla!Q9*correla!Q28*correla!Q47</f>
        <v>#REF!</v>
      </c>
      <c r="R91" s="40" t="e">
        <f aca="false">correla!R9*correla!R28*correla!R47</f>
        <v>#REF!</v>
      </c>
      <c r="S91" s="41" t="e">
        <f aca="false">correla!S9*correla!S28*correla!S47</f>
        <v>#REF!</v>
      </c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="36" customFormat="true" ht="28.15" hidden="true" customHeight="true" outlineLevel="0" collapsed="false">
      <c r="A92" s="37" t="s">
        <v>161</v>
      </c>
      <c r="B92" s="42" t="e">
        <f aca="false">correla!B10*correla!B29*correla!B48</f>
        <v>#REF!</v>
      </c>
      <c r="C92" s="40" t="e">
        <f aca="false">correla!C10*correla!C29*correla!C48</f>
        <v>#REF!</v>
      </c>
      <c r="D92" s="40" t="e">
        <f aca="false">correla!D10*correla!D29*correla!D48</f>
        <v>#REF!</v>
      </c>
      <c r="E92" s="40" t="e">
        <f aca="false">correla!E10*correla!E29*correla!E48</f>
        <v>#VALUE!</v>
      </c>
      <c r="F92" s="40" t="e">
        <f aca="false">correla!F10*correla!F29*correla!F48</f>
        <v>#REF!</v>
      </c>
      <c r="G92" s="43" t="e">
        <f aca="false">correla!G10*correla!G29*correla!G48</f>
        <v>#REF!</v>
      </c>
      <c r="H92" s="31" t="e">
        <f aca="false">correla!H10*correla!H29*correla!H48</f>
        <v>#REF!</v>
      </c>
      <c r="I92" s="39" t="e">
        <f aca="false">correla!I10*correla!I29*correla!I48</f>
        <v>#REF!</v>
      </c>
      <c r="J92" s="40" t="e">
        <f aca="false">correla!J10*correla!J29*correla!J48</f>
        <v>#REF!</v>
      </c>
      <c r="K92" s="40" t="e">
        <f aca="false">correla!K10*correla!K29*correla!K48</f>
        <v>#REF!</v>
      </c>
      <c r="L92" s="40" t="e">
        <f aca="false">correla!L10*correla!L29*correla!L48</f>
        <v>#REF!</v>
      </c>
      <c r="M92" s="40" t="e">
        <f aca="false">correla!M10*correla!M29*correla!M48</f>
        <v>#REF!</v>
      </c>
      <c r="N92" s="40" t="e">
        <f aca="false">correla!N10*correla!N29*correla!N48</f>
        <v>#REF!</v>
      </c>
      <c r="O92" s="40" t="e">
        <f aca="false">correla!O10*correla!O29*correla!O48</f>
        <v>#REF!</v>
      </c>
      <c r="P92" s="40" t="e">
        <f aca="false">correla!P10*correla!P29*correla!P48</f>
        <v>#REF!</v>
      </c>
      <c r="Q92" s="40" t="e">
        <f aca="false">correla!Q10*correla!Q29*correla!Q48</f>
        <v>#REF!</v>
      </c>
      <c r="R92" s="40" t="e">
        <f aca="false">correla!R10*correla!R29*correla!R48</f>
        <v>#REF!</v>
      </c>
      <c r="S92" s="41" t="e">
        <f aca="false">correla!S10*correla!S29*correla!S48</f>
        <v>#REF!</v>
      </c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="36" customFormat="true" ht="28.15" hidden="true" customHeight="true" outlineLevel="0" collapsed="false">
      <c r="A93" s="37" t="s">
        <v>162</v>
      </c>
      <c r="B93" s="42" t="e">
        <f aca="false">correla!B11*correla!B30*correla!B49</f>
        <v>#REF!</v>
      </c>
      <c r="C93" s="40" t="e">
        <f aca="false">correla!C11*correla!C30*correla!C49</f>
        <v>#REF!</v>
      </c>
      <c r="D93" s="40" t="e">
        <f aca="false">correla!D11*correla!D30*correla!D49</f>
        <v>#REF!</v>
      </c>
      <c r="E93" s="40" t="e">
        <f aca="false">correla!E11*correla!E30*correla!E49</f>
        <v>#VALUE!</v>
      </c>
      <c r="F93" s="40" t="e">
        <f aca="false">correla!F11*correla!F30*correla!F49</f>
        <v>#REF!</v>
      </c>
      <c r="G93" s="40" t="e">
        <f aca="false">correla!G11*correla!G30*correla!G49</f>
        <v>#REF!</v>
      </c>
      <c r="H93" s="43" t="e">
        <f aca="false">correla!H11*correla!H30*correla!H49</f>
        <v>#REF!</v>
      </c>
      <c r="I93" s="31" t="e">
        <f aca="false">correla!I11*correla!I30*correla!I49</f>
        <v>#REF!</v>
      </c>
      <c r="J93" s="39" t="e">
        <f aca="false">correla!J11*correla!J30*correla!J49</f>
        <v>#REF!</v>
      </c>
      <c r="K93" s="40" t="e">
        <f aca="false">correla!K11*correla!K30*correla!K49</f>
        <v>#REF!</v>
      </c>
      <c r="L93" s="40" t="e">
        <f aca="false">correla!L11*correla!L30*correla!L49</f>
        <v>#REF!</v>
      </c>
      <c r="M93" s="40" t="e">
        <f aca="false">correla!M11*correla!M30*correla!M49</f>
        <v>#REF!</v>
      </c>
      <c r="N93" s="40" t="e">
        <f aca="false">correla!N11*correla!N30*correla!N49</f>
        <v>#REF!</v>
      </c>
      <c r="O93" s="40" t="e">
        <f aca="false">correla!O11*correla!O30*correla!O49</f>
        <v>#REF!</v>
      </c>
      <c r="P93" s="40" t="e">
        <f aca="false">correla!P11*correla!P30*correla!P49</f>
        <v>#REF!</v>
      </c>
      <c r="Q93" s="40" t="e">
        <f aca="false">correla!Q11*correla!Q30*correla!Q49</f>
        <v>#REF!</v>
      </c>
      <c r="R93" s="40" t="e">
        <f aca="false">correla!R11*correla!R30*correla!R49</f>
        <v>#REF!</v>
      </c>
      <c r="S93" s="41" t="e">
        <f aca="false">correla!S11*correla!S30*correla!S49</f>
        <v>#REF!</v>
      </c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="36" customFormat="true" ht="28.15" hidden="true" customHeight="true" outlineLevel="0" collapsed="false">
      <c r="A94" s="37" t="s">
        <v>163</v>
      </c>
      <c r="B94" s="42" t="e">
        <f aca="false">correla!B12*correla!B31*correla!B50</f>
        <v>#REF!</v>
      </c>
      <c r="C94" s="40" t="e">
        <f aca="false">correla!C12*correla!C31*correla!C50</f>
        <v>#REF!</v>
      </c>
      <c r="D94" s="40" t="e">
        <f aca="false">correla!D12*correla!D31*correla!D50</f>
        <v>#REF!</v>
      </c>
      <c r="E94" s="40" t="e">
        <f aca="false">correla!E12*correla!E31*correla!E50</f>
        <v>#VALUE!</v>
      </c>
      <c r="F94" s="40" t="e">
        <f aca="false">correla!F12*correla!F31*correla!F50</f>
        <v>#REF!</v>
      </c>
      <c r="G94" s="40" t="e">
        <f aca="false">correla!G12*correla!G31*correla!G50</f>
        <v>#REF!</v>
      </c>
      <c r="H94" s="40" t="e">
        <f aca="false">correla!H12*correla!H31*correla!H50</f>
        <v>#REF!</v>
      </c>
      <c r="I94" s="43" t="e">
        <f aca="false">correla!I12*correla!I31*correla!I50</f>
        <v>#REF!</v>
      </c>
      <c r="J94" s="31" t="e">
        <f aca="false">correla!J12*correla!J31*correla!J50</f>
        <v>#REF!</v>
      </c>
      <c r="K94" s="39" t="e">
        <f aca="false">correla!K12*correla!K31*correla!K50</f>
        <v>#REF!</v>
      </c>
      <c r="L94" s="40" t="e">
        <f aca="false">correla!L12*correla!L31*correla!L50</f>
        <v>#REF!</v>
      </c>
      <c r="M94" s="40" t="e">
        <f aca="false">correla!M12*correla!M31*correla!M50</f>
        <v>#REF!</v>
      </c>
      <c r="N94" s="40" t="e">
        <f aca="false">correla!N12*correla!N31*correla!N50</f>
        <v>#REF!</v>
      </c>
      <c r="O94" s="40" t="e">
        <f aca="false">correla!O12*correla!O31*correla!O50</f>
        <v>#REF!</v>
      </c>
      <c r="P94" s="40" t="e">
        <f aca="false">correla!P12*correla!P31*correla!P50</f>
        <v>#REF!</v>
      </c>
      <c r="Q94" s="40" t="e">
        <f aca="false">correla!Q12*correla!Q31*correla!Q50</f>
        <v>#REF!</v>
      </c>
      <c r="R94" s="40" t="e">
        <f aca="false">correla!R12*correla!R31*correla!R50</f>
        <v>#REF!</v>
      </c>
      <c r="S94" s="41" t="e">
        <f aca="false">correla!S12*correla!S31*correla!S50</f>
        <v>#REF!</v>
      </c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="36" customFormat="true" ht="28.15" hidden="true" customHeight="true" outlineLevel="0" collapsed="false">
      <c r="A95" s="37" t="s">
        <v>164</v>
      </c>
      <c r="B95" s="42" t="e">
        <f aca="false">correla!B13*correla!B32*correla!B51</f>
        <v>#REF!</v>
      </c>
      <c r="C95" s="40" t="e">
        <f aca="false">correla!C13*correla!C32*correla!C51</f>
        <v>#REF!</v>
      </c>
      <c r="D95" s="40" t="e">
        <f aca="false">correla!D13*correla!D32*correla!D51</f>
        <v>#REF!</v>
      </c>
      <c r="E95" s="40" t="e">
        <f aca="false">correla!E13*correla!E32*correla!E51</f>
        <v>#VALUE!</v>
      </c>
      <c r="F95" s="40" t="e">
        <f aca="false">correla!F13*correla!F32*correla!F51</f>
        <v>#REF!</v>
      </c>
      <c r="G95" s="40" t="e">
        <f aca="false">correla!G13*correla!G32*correla!G51</f>
        <v>#REF!</v>
      </c>
      <c r="H95" s="40" t="e">
        <f aca="false">correla!H13*correla!H32*correla!H51</f>
        <v>#REF!</v>
      </c>
      <c r="I95" s="40" t="e">
        <f aca="false">correla!I13*correla!I32*correla!I51</f>
        <v>#REF!</v>
      </c>
      <c r="J95" s="43" t="e">
        <f aca="false">correla!J13*correla!J32*correla!J51</f>
        <v>#REF!</v>
      </c>
      <c r="K95" s="31" t="e">
        <f aca="false">correla!K13*correla!K32*correla!K51</f>
        <v>#REF!</v>
      </c>
      <c r="L95" s="39" t="e">
        <f aca="false">correla!L13*correla!L32*correla!L51</f>
        <v>#REF!</v>
      </c>
      <c r="M95" s="40" t="e">
        <f aca="false">correla!M13*correla!M32*correla!M51</f>
        <v>#REF!</v>
      </c>
      <c r="N95" s="40" t="e">
        <f aca="false">correla!N13*correla!N32*correla!N51</f>
        <v>#REF!</v>
      </c>
      <c r="O95" s="40" t="e">
        <f aca="false">correla!O13*correla!O32*correla!O51</f>
        <v>#REF!</v>
      </c>
      <c r="P95" s="40" t="e">
        <f aca="false">correla!P13*correla!P32*correla!P51</f>
        <v>#REF!</v>
      </c>
      <c r="Q95" s="40" t="e">
        <f aca="false">correla!Q13*correla!Q32*correla!Q51</f>
        <v>#REF!</v>
      </c>
      <c r="R95" s="40" t="e">
        <f aca="false">correla!R13*correla!R32*correla!R51</f>
        <v>#REF!</v>
      </c>
      <c r="S95" s="41" t="e">
        <f aca="false">correla!S13*correla!S32*correla!S51</f>
        <v>#REF!</v>
      </c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="36" customFormat="true" ht="28.15" hidden="true" customHeight="true" outlineLevel="0" collapsed="false">
      <c r="A96" s="37" t="s">
        <v>165</v>
      </c>
      <c r="B96" s="42" t="e">
        <f aca="false">correla!B14*correla!B33*correla!B52</f>
        <v>#REF!</v>
      </c>
      <c r="C96" s="40" t="e">
        <f aca="false">correla!C14*correla!C33*correla!C52</f>
        <v>#REF!</v>
      </c>
      <c r="D96" s="40" t="e">
        <f aca="false">correla!D14*correla!D33*correla!D52</f>
        <v>#REF!</v>
      </c>
      <c r="E96" s="40" t="e">
        <f aca="false">correla!E14*correla!E33*correla!E52</f>
        <v>#VALUE!</v>
      </c>
      <c r="F96" s="40" t="e">
        <f aca="false">correla!F14*correla!F33*correla!F52</f>
        <v>#REF!</v>
      </c>
      <c r="G96" s="40" t="e">
        <f aca="false">correla!G14*correla!G33*correla!G52</f>
        <v>#REF!</v>
      </c>
      <c r="H96" s="40" t="e">
        <f aca="false">correla!H14*correla!H33*correla!H52</f>
        <v>#REF!</v>
      </c>
      <c r="I96" s="40" t="e">
        <f aca="false">correla!I14*correla!I33*correla!I52</f>
        <v>#REF!</v>
      </c>
      <c r="J96" s="40" t="e">
        <f aca="false">correla!J14*correla!J33*correla!J52</f>
        <v>#REF!</v>
      </c>
      <c r="K96" s="43" t="e">
        <f aca="false">correla!K14*correla!K33*correla!K52</f>
        <v>#REF!</v>
      </c>
      <c r="L96" s="31" t="e">
        <f aca="false">correla!L14*correla!L33*correla!L52</f>
        <v>#REF!</v>
      </c>
      <c r="M96" s="39" t="e">
        <f aca="false">correla!M14*correla!M33*correla!M52</f>
        <v>#REF!</v>
      </c>
      <c r="N96" s="40" t="e">
        <f aca="false">correla!N14*correla!N33*correla!N52</f>
        <v>#REF!</v>
      </c>
      <c r="O96" s="40" t="e">
        <f aca="false">correla!O14*correla!O33*correla!O52</f>
        <v>#REF!</v>
      </c>
      <c r="P96" s="40" t="e">
        <f aca="false">correla!P14*correla!P33*correla!P52</f>
        <v>#REF!</v>
      </c>
      <c r="Q96" s="40" t="e">
        <f aca="false">correla!Q14*correla!Q33*correla!Q52</f>
        <v>#REF!</v>
      </c>
      <c r="R96" s="40" t="e">
        <f aca="false">correla!R14*correla!R33*correla!R52</f>
        <v>#REF!</v>
      </c>
      <c r="S96" s="41" t="e">
        <f aca="false">correla!S14*correla!S33*correla!S52</f>
        <v>#REF!</v>
      </c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="36" customFormat="true" ht="28.15" hidden="true" customHeight="true" outlineLevel="0" collapsed="false">
      <c r="A97" s="37" t="s">
        <v>166</v>
      </c>
      <c r="B97" s="42" t="e">
        <f aca="false">correla!B15*correla!B34*correla!B53</f>
        <v>#REF!</v>
      </c>
      <c r="C97" s="40" t="e">
        <f aca="false">correla!C15*correla!C34*correla!C53</f>
        <v>#REF!</v>
      </c>
      <c r="D97" s="40" t="e">
        <f aca="false">correla!D15*correla!D34*correla!D53</f>
        <v>#REF!</v>
      </c>
      <c r="E97" s="40" t="e">
        <f aca="false">correla!E15*correla!E34*correla!E53</f>
        <v>#VALUE!</v>
      </c>
      <c r="F97" s="40" t="e">
        <f aca="false">correla!F15*correla!F34*correla!F53</f>
        <v>#REF!</v>
      </c>
      <c r="G97" s="40" t="e">
        <f aca="false">correla!G15*correla!G34*correla!G53</f>
        <v>#REF!</v>
      </c>
      <c r="H97" s="40" t="e">
        <f aca="false">correla!H15*correla!H34*correla!H53</f>
        <v>#REF!</v>
      </c>
      <c r="I97" s="40" t="e">
        <f aca="false">correla!I15*correla!I34*correla!I53</f>
        <v>#REF!</v>
      </c>
      <c r="J97" s="40" t="e">
        <f aca="false">correla!J15*correla!J34*correla!J53</f>
        <v>#REF!</v>
      </c>
      <c r="K97" s="40" t="e">
        <f aca="false">correla!K15*correla!K34*correla!K53</f>
        <v>#REF!</v>
      </c>
      <c r="L97" s="43" t="e">
        <f aca="false">correla!L15*correla!L34*correla!L53</f>
        <v>#REF!</v>
      </c>
      <c r="M97" s="31" t="e">
        <f aca="false">correla!M15*correla!M34*correla!M53</f>
        <v>#REF!</v>
      </c>
      <c r="N97" s="39" t="e">
        <f aca="false">correla!N15*correla!N34*correla!N53</f>
        <v>#REF!</v>
      </c>
      <c r="O97" s="40" t="e">
        <f aca="false">correla!O15*correla!O34*correla!O53</f>
        <v>#REF!</v>
      </c>
      <c r="P97" s="40" t="e">
        <f aca="false">correla!P15*correla!P34*correla!P53</f>
        <v>#REF!</v>
      </c>
      <c r="Q97" s="40" t="e">
        <f aca="false">correla!Q15*correla!Q34*correla!Q53</f>
        <v>#REF!</v>
      </c>
      <c r="R97" s="40" t="e">
        <f aca="false">correla!R15*correla!R34*correla!R53</f>
        <v>#REF!</v>
      </c>
      <c r="S97" s="41" t="e">
        <f aca="false">correla!S15*correla!S34*correla!S53</f>
        <v>#REF!</v>
      </c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="36" customFormat="true" ht="28.15" hidden="true" customHeight="true" outlineLevel="0" collapsed="false">
      <c r="A98" s="44" t="s">
        <v>167</v>
      </c>
      <c r="B98" s="42" t="e">
        <f aca="false">correla!B16*correla!B35*correla!B54</f>
        <v>#REF!</v>
      </c>
      <c r="C98" s="40" t="e">
        <f aca="false">correla!C16*correla!C35*correla!C54</f>
        <v>#REF!</v>
      </c>
      <c r="D98" s="40" t="e">
        <f aca="false">correla!D16*correla!D35*correla!D54</f>
        <v>#REF!</v>
      </c>
      <c r="E98" s="40" t="e">
        <f aca="false">correla!E16*correla!E35*correla!E54</f>
        <v>#VALUE!</v>
      </c>
      <c r="F98" s="40" t="e">
        <f aca="false">correla!F16*correla!F35*correla!F54</f>
        <v>#REF!</v>
      </c>
      <c r="G98" s="40" t="e">
        <f aca="false">correla!G16*correla!G35*correla!G54</f>
        <v>#REF!</v>
      </c>
      <c r="H98" s="40" t="e">
        <f aca="false">correla!H16*correla!H35*correla!H54</f>
        <v>#REF!</v>
      </c>
      <c r="I98" s="40" t="e">
        <f aca="false">correla!I16*correla!I35*correla!I54</f>
        <v>#REF!</v>
      </c>
      <c r="J98" s="40" t="e">
        <f aca="false">correla!J16*correla!J35*correla!J54</f>
        <v>#REF!</v>
      </c>
      <c r="K98" s="40" t="e">
        <f aca="false">correla!K16*correla!K35*correla!K54</f>
        <v>#REF!</v>
      </c>
      <c r="L98" s="40" t="e">
        <f aca="false">correla!L16*correla!L35*correla!L54</f>
        <v>#REF!</v>
      </c>
      <c r="M98" s="43" t="e">
        <f aca="false">correla!M16*correla!M35*correla!M54</f>
        <v>#REF!</v>
      </c>
      <c r="N98" s="31" t="e">
        <f aca="false">correla!N16*correla!N35*correla!N54</f>
        <v>#REF!</v>
      </c>
      <c r="O98" s="39" t="e">
        <f aca="false">correla!O16*correla!O35*correla!O54</f>
        <v>#REF!</v>
      </c>
      <c r="P98" s="40" t="e">
        <f aca="false">correla!P16*correla!P35*correla!P54</f>
        <v>#REF!</v>
      </c>
      <c r="Q98" s="40" t="e">
        <f aca="false">correla!Q16*correla!Q35*correla!Q54</f>
        <v>#REF!</v>
      </c>
      <c r="R98" s="40" t="e">
        <f aca="false">correla!R16*correla!R35*correla!R54</f>
        <v>#REF!</v>
      </c>
      <c r="S98" s="41" t="e">
        <f aca="false">correla!S16*correla!S35*correla!S54</f>
        <v>#REF!</v>
      </c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="36" customFormat="true" ht="28.15" hidden="true" customHeight="true" outlineLevel="0" collapsed="false">
      <c r="A99" s="44" t="s">
        <v>168</v>
      </c>
      <c r="B99" s="42" t="e">
        <f aca="false">correla!B17*correla!B36*correla!B55</f>
        <v>#REF!</v>
      </c>
      <c r="C99" s="40" t="e">
        <f aca="false">correla!C17*correla!C36*correla!C55</f>
        <v>#REF!</v>
      </c>
      <c r="D99" s="40" t="e">
        <f aca="false">correla!D17*correla!D36*correla!D55</f>
        <v>#REF!</v>
      </c>
      <c r="E99" s="40" t="e">
        <f aca="false">correla!E17*correla!E36*correla!E55</f>
        <v>#VALUE!</v>
      </c>
      <c r="F99" s="40" t="e">
        <f aca="false">correla!F17*correla!F36*correla!F55</f>
        <v>#REF!</v>
      </c>
      <c r="G99" s="40" t="e">
        <f aca="false">correla!G17*correla!G36*correla!G55</f>
        <v>#REF!</v>
      </c>
      <c r="H99" s="40" t="e">
        <f aca="false">correla!H17*correla!H36*correla!H55</f>
        <v>#REF!</v>
      </c>
      <c r="I99" s="40" t="e">
        <f aca="false">correla!I17*correla!I36*correla!I55</f>
        <v>#REF!</v>
      </c>
      <c r="J99" s="40" t="e">
        <f aca="false">correla!J17*correla!J36*correla!J55</f>
        <v>#REF!</v>
      </c>
      <c r="K99" s="40" t="e">
        <f aca="false">correla!K17*correla!K36*correla!K55</f>
        <v>#REF!</v>
      </c>
      <c r="L99" s="40" t="e">
        <f aca="false">correla!L17*correla!L36*correla!L55</f>
        <v>#REF!</v>
      </c>
      <c r="M99" s="40" t="e">
        <f aca="false">correla!M17*correla!M36*correla!M55</f>
        <v>#REF!</v>
      </c>
      <c r="N99" s="43" t="e">
        <f aca="false">correla!N17*correla!N36*correla!N55</f>
        <v>#REF!</v>
      </c>
      <c r="O99" s="31" t="e">
        <f aca="false">correla!O17*correla!O36*correla!O55</f>
        <v>#REF!</v>
      </c>
      <c r="P99" s="39" t="e">
        <f aca="false">correla!P17*correla!P36*correla!P55</f>
        <v>#REF!</v>
      </c>
      <c r="Q99" s="40" t="e">
        <f aca="false">correla!Q17*correla!Q36*correla!Q55</f>
        <v>#REF!</v>
      </c>
      <c r="R99" s="40" t="e">
        <f aca="false">correla!R17*correla!R36*correla!R55</f>
        <v>#REF!</v>
      </c>
      <c r="S99" s="41" t="e">
        <f aca="false">correla!S17*correla!S36*correla!S55</f>
        <v>#REF!</v>
      </c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="36" customFormat="true" ht="28.15" hidden="true" customHeight="true" outlineLevel="0" collapsed="false">
      <c r="A100" s="44" t="s">
        <v>169</v>
      </c>
      <c r="B100" s="42" t="e">
        <f aca="false">correla!B18*correla!B37*correla!B56</f>
        <v>#REF!</v>
      </c>
      <c r="C100" s="40" t="e">
        <f aca="false">correla!C18*correla!C37*correla!C56</f>
        <v>#REF!</v>
      </c>
      <c r="D100" s="40" t="e">
        <f aca="false">correla!D18*correla!D37*correla!D56</f>
        <v>#REF!</v>
      </c>
      <c r="E100" s="40" t="e">
        <f aca="false">correla!E18*correla!E37*correla!E56</f>
        <v>#VALUE!</v>
      </c>
      <c r="F100" s="40" t="e">
        <f aca="false">correla!F18*correla!F37*correla!F56</f>
        <v>#REF!</v>
      </c>
      <c r="G100" s="40" t="e">
        <f aca="false">correla!G18*correla!G37*correla!G56</f>
        <v>#REF!</v>
      </c>
      <c r="H100" s="40" t="e">
        <f aca="false">correla!H18*correla!H37*correla!H56</f>
        <v>#REF!</v>
      </c>
      <c r="I100" s="40" t="e">
        <f aca="false">correla!I18*correla!I37*correla!I56</f>
        <v>#REF!</v>
      </c>
      <c r="J100" s="40" t="e">
        <f aca="false">correla!J18*correla!J37*correla!J56</f>
        <v>#REF!</v>
      </c>
      <c r="K100" s="40" t="e">
        <f aca="false">correla!K18*correla!K37*correla!K56</f>
        <v>#REF!</v>
      </c>
      <c r="L100" s="40" t="e">
        <f aca="false">correla!L18*correla!L37*correla!L56</f>
        <v>#REF!</v>
      </c>
      <c r="M100" s="40" t="e">
        <f aca="false">correla!M18*correla!M37*correla!M56</f>
        <v>#REF!</v>
      </c>
      <c r="N100" s="40" t="e">
        <f aca="false">correla!N18*correla!N37*correla!N56</f>
        <v>#REF!</v>
      </c>
      <c r="O100" s="43" t="e">
        <f aca="false">correla!O18*correla!O37*correla!O56</f>
        <v>#REF!</v>
      </c>
      <c r="P100" s="31" t="e">
        <f aca="false">correla!P18*correla!P37*correla!P56</f>
        <v>#REF!</v>
      </c>
      <c r="Q100" s="39" t="e">
        <f aca="false">correla!Q18*correla!Q37*correla!Q56</f>
        <v>#REF!</v>
      </c>
      <c r="R100" s="40" t="e">
        <f aca="false">correla!R18*correla!R37*correla!R56</f>
        <v>#REF!</v>
      </c>
      <c r="S100" s="41" t="e">
        <f aca="false">correla!S18*correla!S37*correla!S56</f>
        <v>#REF!</v>
      </c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="36" customFormat="true" ht="28.15" hidden="true" customHeight="true" outlineLevel="0" collapsed="false">
      <c r="A101" s="44" t="s">
        <v>170</v>
      </c>
      <c r="B101" s="42" t="e">
        <f aca="false">correla!B19*correla!B38*correla!B57</f>
        <v>#REF!</v>
      </c>
      <c r="C101" s="40" t="e">
        <f aca="false">correla!C19*correla!C38*correla!C57</f>
        <v>#REF!</v>
      </c>
      <c r="D101" s="40" t="e">
        <f aca="false">correla!D19*correla!D38*correla!D57</f>
        <v>#REF!</v>
      </c>
      <c r="E101" s="40" t="e">
        <f aca="false">correla!E19*correla!E38*correla!E57</f>
        <v>#VALUE!</v>
      </c>
      <c r="F101" s="40" t="e">
        <f aca="false">correla!F19*correla!F38*correla!F57</f>
        <v>#REF!</v>
      </c>
      <c r="G101" s="40" t="e">
        <f aca="false">correla!G19*correla!G38*correla!G57</f>
        <v>#REF!</v>
      </c>
      <c r="H101" s="40" t="e">
        <f aca="false">correla!H19*correla!H38*correla!H57</f>
        <v>#REF!</v>
      </c>
      <c r="I101" s="40" t="e">
        <f aca="false">correla!I19*correla!I38*correla!I57</f>
        <v>#REF!</v>
      </c>
      <c r="J101" s="40" t="e">
        <f aca="false">correla!J19*correla!J38*correla!J57</f>
        <v>#REF!</v>
      </c>
      <c r="K101" s="40" t="e">
        <f aca="false">correla!K19*correla!K38*correla!K57</f>
        <v>#REF!</v>
      </c>
      <c r="L101" s="40" t="e">
        <f aca="false">correla!L19*correla!L38*correla!L57</f>
        <v>#REF!</v>
      </c>
      <c r="M101" s="40" t="e">
        <f aca="false">correla!M19*correla!M38*correla!M57</f>
        <v>#REF!</v>
      </c>
      <c r="N101" s="40" t="e">
        <f aca="false">correla!N19*correla!N38*correla!N57</f>
        <v>#REF!</v>
      </c>
      <c r="O101" s="40" t="e">
        <f aca="false">correla!O19*correla!O38*correla!O57</f>
        <v>#REF!</v>
      </c>
      <c r="P101" s="43" t="e">
        <f aca="false">correla!P19*correla!P38*correla!P57</f>
        <v>#REF!</v>
      </c>
      <c r="Q101" s="31" t="e">
        <f aca="false">correla!Q19*correla!Q38*correla!Q57</f>
        <v>#REF!</v>
      </c>
      <c r="R101" s="39" t="e">
        <f aca="false">correla!R19*correla!R38*correla!R57</f>
        <v>#REF!</v>
      </c>
      <c r="S101" s="41" t="e">
        <f aca="false">correla!S19*correla!S38*correla!S57</f>
        <v>#REF!</v>
      </c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="36" customFormat="true" ht="28.15" hidden="true" customHeight="true" outlineLevel="0" collapsed="false">
      <c r="A102" s="44" t="s">
        <v>171</v>
      </c>
      <c r="B102" s="42" t="e">
        <f aca="false">correla!B20*correla!B39*correla!B58</f>
        <v>#REF!</v>
      </c>
      <c r="C102" s="40" t="e">
        <f aca="false">correla!C20*correla!C39*correla!C58</f>
        <v>#REF!</v>
      </c>
      <c r="D102" s="40" t="e">
        <f aca="false">correla!D20*correla!D39*correla!D58</f>
        <v>#REF!</v>
      </c>
      <c r="E102" s="40" t="e">
        <f aca="false">correla!E20*correla!E39*correla!E58</f>
        <v>#VALUE!</v>
      </c>
      <c r="F102" s="40" t="e">
        <f aca="false">correla!F20*correla!F39*correla!F58</f>
        <v>#REF!</v>
      </c>
      <c r="G102" s="40" t="e">
        <f aca="false">correla!G20*correla!G39*correla!G58</f>
        <v>#REF!</v>
      </c>
      <c r="H102" s="40" t="e">
        <f aca="false">correla!H20*correla!H39*correla!H58</f>
        <v>#REF!</v>
      </c>
      <c r="I102" s="40" t="e">
        <f aca="false">correla!I20*correla!I39*correla!I58</f>
        <v>#REF!</v>
      </c>
      <c r="J102" s="40" t="e">
        <f aca="false">correla!J20*correla!J39*correla!J58</f>
        <v>#REF!</v>
      </c>
      <c r="K102" s="40" t="e">
        <f aca="false">correla!K20*correla!K39*correla!K58</f>
        <v>#REF!</v>
      </c>
      <c r="L102" s="40" t="e">
        <f aca="false">correla!L20*correla!L39*correla!L58</f>
        <v>#REF!</v>
      </c>
      <c r="M102" s="40" t="e">
        <f aca="false">correla!M20*correla!M39*correla!M58</f>
        <v>#REF!</v>
      </c>
      <c r="N102" s="40" t="e">
        <f aca="false">correla!N20*correla!N39*correla!N58</f>
        <v>#REF!</v>
      </c>
      <c r="O102" s="40" t="e">
        <f aca="false">correla!O20*correla!O39*correla!O58</f>
        <v>#REF!</v>
      </c>
      <c r="P102" s="40" t="e">
        <f aca="false">correla!P20*correla!P39*correla!P58</f>
        <v>#REF!</v>
      </c>
      <c r="Q102" s="43" t="e">
        <f aca="false">correla!Q20*correla!Q39*correla!Q58</f>
        <v>#REF!</v>
      </c>
      <c r="R102" s="31" t="e">
        <f aca="false">correla!R20*correla!R39*correla!R58</f>
        <v>#REF!</v>
      </c>
      <c r="S102" s="45" t="e">
        <f aca="false">correla!S20*correla!S39*correla!S58</f>
        <v>#REF!</v>
      </c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="36" customFormat="true" ht="28.15" hidden="true" customHeight="true" outlineLevel="0" collapsed="false">
      <c r="A103" s="46" t="s">
        <v>172</v>
      </c>
      <c r="B103" s="47" t="e">
        <f aca="false">correla!B21*correla!B40*correla!B59</f>
        <v>#REF!</v>
      </c>
      <c r="C103" s="48" t="e">
        <f aca="false">correla!C21*correla!C40*correla!C59</f>
        <v>#REF!</v>
      </c>
      <c r="D103" s="48" t="e">
        <f aca="false">correla!D21*correla!D40*correla!D59</f>
        <v>#REF!</v>
      </c>
      <c r="E103" s="48" t="e">
        <f aca="false">correla!E21*correla!E40*correla!E59</f>
        <v>#VALUE!</v>
      </c>
      <c r="F103" s="48" t="e">
        <f aca="false">correla!F21*correla!F40*correla!F59</f>
        <v>#REF!</v>
      </c>
      <c r="G103" s="48" t="e">
        <f aca="false">correla!G21*correla!G40*correla!G59</f>
        <v>#REF!</v>
      </c>
      <c r="H103" s="48" t="e">
        <f aca="false">correla!H21*correla!H40*correla!H59</f>
        <v>#REF!</v>
      </c>
      <c r="I103" s="48" t="e">
        <f aca="false">correla!I21*correla!I40*correla!I59</f>
        <v>#REF!</v>
      </c>
      <c r="J103" s="48" t="e">
        <f aca="false">correla!J21*correla!J40*correla!J59</f>
        <v>#REF!</v>
      </c>
      <c r="K103" s="48" t="e">
        <f aca="false">correla!K21*correla!K40*correla!K59</f>
        <v>#REF!</v>
      </c>
      <c r="L103" s="48" t="e">
        <f aca="false">correla!L21*correla!L40*correla!L59</f>
        <v>#REF!</v>
      </c>
      <c r="M103" s="48" t="e">
        <f aca="false">correla!M21*correla!M40*correla!M59</f>
        <v>#REF!</v>
      </c>
      <c r="N103" s="48" t="e">
        <f aca="false">correla!N21*correla!N40*correla!N59</f>
        <v>#REF!</v>
      </c>
      <c r="O103" s="48" t="e">
        <f aca="false">correla!O21*correla!O40*correla!O59</f>
        <v>#REF!</v>
      </c>
      <c r="P103" s="48" t="e">
        <f aca="false">correla!P21*correla!P40*correla!P59</f>
        <v>#REF!</v>
      </c>
      <c r="Q103" s="48" t="e">
        <f aca="false">correla!Q21*correla!Q40*correla!Q59</f>
        <v>#REF!</v>
      </c>
      <c r="R103" s="49" t="e">
        <f aca="false">correla!R21*correla!R40*correla!R59</f>
        <v>#REF!</v>
      </c>
      <c r="S103" s="31" t="e">
        <f aca="false">correla!S21*correla!S40*correla!S59</f>
        <v>#REF!</v>
      </c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="20" customFormat="true" ht="15" hidden="true" customHeight="false" outlineLevel="0" collapsed="false">
      <c r="G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 s="20" customFormat="true" ht="15" hidden="false" customHeight="false" outlineLevel="0" collapsed="false">
      <c r="G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 s="20" customFormat="true" ht="15" hidden="false" customHeight="false" outlineLevel="0" collapsed="false">
      <c r="G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 s="20" customFormat="true" ht="15" hidden="false" customHeight="false" outlineLevel="0" collapsed="false">
      <c r="G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 s="20" customFormat="true" ht="15" hidden="false" customHeight="false" outlineLevel="0" collapsed="false">
      <c r="G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 s="20" customFormat="true" ht="15" hidden="false" customHeight="false" outlineLevel="0" collapsed="false">
      <c r="G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 s="20" customFormat="true" ht="15" hidden="false" customHeight="false" outlineLevel="0" collapsed="false">
      <c r="G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 s="20" customFormat="true" ht="15" hidden="false" customHeight="false" outlineLevel="0" collapsed="false">
      <c r="G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 s="20" customFormat="true" ht="15" hidden="false" customHeight="false" outlineLevel="0" collapsed="false">
      <c r="G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 s="20" customFormat="true" ht="15" hidden="false" customHeight="false" outlineLevel="0" collapsed="false">
      <c r="H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</row>
    <row r="114" s="50" customFormat="true" ht="64.15" hidden="false" customHeight="true" outlineLevel="0" collapsed="false">
      <c r="A114" s="50" t="s">
        <v>173</v>
      </c>
      <c r="B114" s="50" t="s">
        <v>182</v>
      </c>
      <c r="C114" s="50" t="s">
        <v>157</v>
      </c>
      <c r="D114" s="50" t="s">
        <v>163</v>
      </c>
      <c r="E114" s="50" t="s">
        <v>164</v>
      </c>
      <c r="F114" s="50" t="s">
        <v>158</v>
      </c>
      <c r="G114" s="50" t="s">
        <v>183</v>
      </c>
      <c r="H114" s="50" t="s">
        <v>184</v>
      </c>
      <c r="I114" s="50" t="s">
        <v>185</v>
      </c>
      <c r="J114" s="50" t="s">
        <v>167</v>
      </c>
      <c r="K114" s="50" t="s">
        <v>186</v>
      </c>
      <c r="L114" s="50" t="s">
        <v>169</v>
      </c>
      <c r="M114" s="50" t="s">
        <v>187</v>
      </c>
      <c r="N114" s="50" t="s">
        <v>188</v>
      </c>
      <c r="O114" s="50" t="s">
        <v>165</v>
      </c>
      <c r="P114" s="50" t="s">
        <v>166</v>
      </c>
      <c r="Q114" s="50" t="s">
        <v>189</v>
      </c>
      <c r="R114" s="50" t="s">
        <v>172</v>
      </c>
      <c r="S114" s="50" t="s">
        <v>190</v>
      </c>
      <c r="T114" s="50" t="s">
        <v>191</v>
      </c>
      <c r="V114" s="50" t="s">
        <v>192</v>
      </c>
      <c r="W114" s="50" t="s">
        <v>193</v>
      </c>
      <c r="Y114" s="50" t="s">
        <v>194</v>
      </c>
      <c r="AA114" s="50" t="s">
        <v>195</v>
      </c>
      <c r="AB114" s="50" t="s">
        <v>196</v>
      </c>
      <c r="AC114" s="50" t="s">
        <v>197</v>
      </c>
      <c r="AE114" s="50" t="s">
        <v>198</v>
      </c>
      <c r="AK114" s="50" t="s">
        <v>199</v>
      </c>
      <c r="AL114" s="50" t="s">
        <v>200</v>
      </c>
      <c r="AM114" s="50" t="s">
        <v>201</v>
      </c>
      <c r="AN114" s="50" t="n">
        <v>2016</v>
      </c>
      <c r="AO114" s="50" t="s">
        <v>202</v>
      </c>
      <c r="AP114" s="50" t="s">
        <v>203</v>
      </c>
      <c r="AQ114" s="50" t="s">
        <v>204</v>
      </c>
      <c r="AS114" s="50" t="s">
        <v>205</v>
      </c>
      <c r="AU114" s="50" t="s">
        <v>206</v>
      </c>
      <c r="AW114" s="50" t="n">
        <v>2016</v>
      </c>
      <c r="AZ114" s="50" t="s">
        <v>207</v>
      </c>
      <c r="BA114" s="50" t="n">
        <v>2016</v>
      </c>
    </row>
    <row r="115" s="20" customFormat="true" ht="15" hidden="false" customHeight="false" outlineLevel="0" collapsed="false">
      <c r="A115" s="51" t="e">
        <f aca="false">MIN(#REF!)</f>
        <v>#VALUE!</v>
      </c>
      <c r="B115" s="52" t="e">
        <f aca="false">MIN(#REF!)</f>
        <v>#VALUE!</v>
      </c>
      <c r="C115" s="53" t="n">
        <f aca="false">MIN('Índices y Ranking Barrio'!$C$2:$C$132)</f>
        <v>19587.0949040644</v>
      </c>
      <c r="D115" s="54" t="e">
        <f aca="false">MIN(#REF!)</f>
        <v>#VALUE!</v>
      </c>
      <c r="E115" s="55" t="e">
        <f aca="false">MIN(#REF!)</f>
        <v>#VALUE!</v>
      </c>
      <c r="F115" s="55" t="n">
        <f aca="false">MIN('Índices y Ranking Barrio'!$C$2:$C$132)</f>
        <v>19587.0949040644</v>
      </c>
      <c r="G115" s="56" t="e">
        <f aca="false">MIN(#REF!)</f>
        <v>#VALUE!</v>
      </c>
      <c r="H115" s="56" t="e">
        <f aca="false">MIN(#REF!)</f>
        <v>#VALUE!</v>
      </c>
      <c r="I115" s="23" t="e">
        <f aca="false">MIN(#REF!)</f>
        <v>#VALUE!</v>
      </c>
      <c r="J115" s="51" t="e">
        <f aca="false">MIN(#REF!)</f>
        <v>#VALUE!</v>
      </c>
      <c r="K115" s="51" t="e">
        <f aca="false">MIN(#REF!)</f>
        <v>#VALUE!</v>
      </c>
      <c r="L115" s="51" t="e">
        <f aca="false">MIN(#REF!)</f>
        <v>#VALUE!</v>
      </c>
      <c r="M115" s="51" t="e">
        <f aca="false">MIN(#REF!)</f>
        <v>#VALUE!</v>
      </c>
      <c r="N115" s="23" t="e">
        <f aca="false">MIN(#REF!)</f>
        <v>#VALUE!</v>
      </c>
      <c r="O115" s="51" t="e">
        <f aca="false">MIN(#REF!)</f>
        <v>#VALUE!</v>
      </c>
      <c r="P115" s="51" t="e">
        <f aca="false">MIN(#REF!)</f>
        <v>#VALUE!</v>
      </c>
      <c r="Q115" s="57" t="e">
        <f aca="false">MIN(#REF!)</f>
        <v>#VALUE!</v>
      </c>
      <c r="R115" s="51" t="e">
        <f aca="false">MIN(#REF!)</f>
        <v>#VALUE!</v>
      </c>
      <c r="S115" s="57" t="e">
        <f aca="false">MIN(#REF!)</f>
        <v>#VALUE!</v>
      </c>
      <c r="T115" s="57" t="e">
        <f aca="false">MAX(#REF!)</f>
        <v>#VALUE!</v>
      </c>
      <c r="U115" s="58" t="e">
        <f aca="false">MIN(#REF!)</f>
        <v>#VALUE!</v>
      </c>
      <c r="V115" s="19" t="e">
        <f aca="false">(T115-U115)/10</f>
        <v>#VALUE!</v>
      </c>
      <c r="Y115" s="57" t="e">
        <f aca="false">MAX(#REF!)</f>
        <v>#VALUE!</v>
      </c>
      <c r="Z115" s="58" t="e">
        <f aca="false">MIN(#REF!)</f>
        <v>#VALUE!</v>
      </c>
      <c r="AA115" s="19" t="e">
        <f aca="false">(Y115-Z115)/10</f>
        <v>#VALUE!</v>
      </c>
      <c r="AB115" s="19"/>
      <c r="AC115" s="19"/>
      <c r="AD115" s="59" t="e">
        <f aca="false">MAX(#REF!)</f>
        <v>#VALUE!</v>
      </c>
      <c r="AE115" s="59" t="e">
        <f aca="false">MIN(#REF!)</f>
        <v>#VALUE!</v>
      </c>
      <c r="AF115" s="60" t="e">
        <f aca="false">(AD115-AE115)/10</f>
        <v>#VALUE!</v>
      </c>
      <c r="AI115" s="20" t="e">
        <f aca="false">MID(#REF!,5,LEN(#REF!)-4)</f>
        <v>#REF!</v>
      </c>
      <c r="AJ115" s="20" t="e">
        <f aca="false">#REF!</f>
        <v>#REF!</v>
      </c>
      <c r="AK115" s="20" t="e">
        <f aca="false">_xlfn.RANK.EQ(#REF!,#REF!)</f>
        <v>#REF!</v>
      </c>
      <c r="AL115" s="19" t="e">
        <f aca="false">#REF!</f>
        <v>#REF!</v>
      </c>
      <c r="AM115" s="61" t="e">
        <f aca="false">_xlfn.RANK.EQ(#REF!,#REF!)</f>
        <v>#REF!</v>
      </c>
      <c r="AN115" s="19" t="n">
        <v>1495786.03567595</v>
      </c>
      <c r="AO115" s="20" t="e">
        <f aca="false">_xlfn.RANK.EQ(#REF!,#REF!)</f>
        <v>#REF!</v>
      </c>
      <c r="AP115" s="20" t="n">
        <v>10</v>
      </c>
      <c r="AQ115" s="19" t="e">
        <f aca="false">#REF!</f>
        <v>#REF!</v>
      </c>
      <c r="AR115" s="20" t="n">
        <v>1</v>
      </c>
      <c r="AS115" s="20" t="e">
        <f aca="false">INDEX(AI$115:AI$135,MATCH(AR115,AK$115:AK$135,0))</f>
        <v>#N/A</v>
      </c>
      <c r="AT115" s="19" t="e">
        <f aca="false">INDEX(AL$115:AL$135,MATCH(AR115,AK$115:AK$135,0))</f>
        <v>#N/A</v>
      </c>
      <c r="AU115" s="20" t="e">
        <f aca="false">INDEX(AI$115:AI$135,MATCH(AR115,AO$115:AO$135,0))</f>
        <v>#N/A</v>
      </c>
      <c r="AV115" s="19" t="e">
        <f aca="false">INDEX(AQ$115:AQ$135,MATCH(AR115,AO$115:AO$135,0))</f>
        <v>#N/A</v>
      </c>
      <c r="AW115" s="19" t="e">
        <f aca="false">INDEX(AN$115:AN$135,MATCH(AU115,AI$115:AI$135,0))</f>
        <v>#N/A</v>
      </c>
      <c r="AY115" s="20" t="e">
        <f aca="false">INDEX(AI$115:AI$135,MATCH(AR115,AP$115:AP$135,0))</f>
        <v>#REF!</v>
      </c>
      <c r="AZ115" s="19" t="e">
        <f aca="false">INDEX(AQ$115:AQ$135,MATCH(AR115,AP$115:AP$135,0))</f>
        <v>#REF!</v>
      </c>
      <c r="BA115" s="19" t="n">
        <f aca="false">INDEX(AN$115:AN$135,MATCH(AR115,AP$115:AP$135,0))</f>
        <v>2192631.84340954</v>
      </c>
      <c r="BB115" s="19" t="e">
        <f aca="false">INDEX(AI$115:AI$135,MATCH(AR115,AP$115:AP$135,0))</f>
        <v>#REF!</v>
      </c>
      <c r="BC115" s="20" t="e">
        <f aca="false">INDEX(AJ$115:AJ$135,MATCH(AY115,AI$115:AI$135,0))</f>
        <v>#REF!</v>
      </c>
    </row>
    <row r="116" s="20" customFormat="true" ht="15" hidden="false" customHeight="false" outlineLevel="0" collapsed="false">
      <c r="A116" s="51" t="e">
        <f aca="false">_xlfn.QUARTILE.INC(#REF!,1)</f>
        <v>#REF!</v>
      </c>
      <c r="B116" s="55" t="e">
        <f aca="false">_xlfn.QUARTILE.INC(#REF!,1)</f>
        <v>#REF!</v>
      </c>
      <c r="C116" s="53" t="n">
        <f aca="false">_xlfn.QUARTILE.INC('Índices y Ranking Barrio'!$C$2:$C$132,1)</f>
        <v>28581.3779286106</v>
      </c>
      <c r="D116" s="54" t="e">
        <f aca="false">_xlfn.QUARTILE.INC(#REF!,1)</f>
        <v>#REF!</v>
      </c>
      <c r="E116" s="55" t="e">
        <f aca="false">_xlfn.QUARTILE.INC(#REF!,1)</f>
        <v>#REF!</v>
      </c>
      <c r="F116" s="55" t="n">
        <f aca="false">_xlfn.QUARTILE.INC('Índices y Ranking Barrio'!$C$2:$C$132,1)</f>
        <v>28581.3779286106</v>
      </c>
      <c r="G116" s="56" t="e">
        <f aca="false">_xlfn.QUARTILE.INC(#REF!,1)</f>
        <v>#REF!</v>
      </c>
      <c r="H116" s="56" t="e">
        <f aca="false">_xlfn.QUARTILE.INC(#REF!,1)</f>
        <v>#REF!</v>
      </c>
      <c r="I116" s="23" t="e">
        <f aca="false">_xlfn.QUARTILE.INC(#REF!,1)</f>
        <v>#REF!</v>
      </c>
      <c r="J116" s="51" t="e">
        <f aca="false">_xlfn.QUARTILE.INC(#REF!,1)</f>
        <v>#REF!</v>
      </c>
      <c r="K116" s="51" t="e">
        <f aca="false">_xlfn.QUARTILE.INC(#REF!,1)</f>
        <v>#REF!</v>
      </c>
      <c r="L116" s="51" t="e">
        <f aca="false">_xlfn.QUARTILE.INC(#REF!,1)</f>
        <v>#REF!</v>
      </c>
      <c r="M116" s="51" t="e">
        <f aca="false">_xlfn.QUARTILE.INC(#REF!,1)</f>
        <v>#REF!</v>
      </c>
      <c r="N116" s="23" t="e">
        <f aca="false">_xlfn.QUARTILE.INC(#REF!,1)</f>
        <v>#REF!</v>
      </c>
      <c r="O116" s="51" t="e">
        <f aca="false">_xlfn.QUARTILE.INC(#REF!,1)</f>
        <v>#REF!</v>
      </c>
      <c r="P116" s="51" t="e">
        <f aca="false">_xlfn.QUARTILE.INC(#REF!,1)</f>
        <v>#REF!</v>
      </c>
      <c r="Q116" s="57" t="e">
        <f aca="false">_xlfn.QUARTILE.INC(#REF!:#REF!,1)</f>
        <v>#REF!</v>
      </c>
      <c r="R116" s="51" t="e">
        <f aca="false">_xlfn.QUARTILE.INC(#REF!,1)</f>
        <v>#REF!</v>
      </c>
      <c r="S116" s="57" t="e">
        <f aca="false">_xlfn.QUARTILE.INC(#REF!:#REF!,1)</f>
        <v>#REF!</v>
      </c>
      <c r="U116" s="62" t="e">
        <f aca="false">MIN(#REF!)</f>
        <v>#VALUE!</v>
      </c>
      <c r="V116" s="20" t="e">
        <f aca="false">COUNTIF(#REF!,CONCATENATE("=",TEXT(OFFSET(U116,0,0),"0")))</f>
        <v>#VALUE!</v>
      </c>
      <c r="W116" s="20" t="e">
        <f aca="true">TEXT(OFFSET(U116,0,0),"#.##0€")</f>
        <v>#VALUE!</v>
      </c>
      <c r="Z116" s="58" t="e">
        <f aca="false">MIN(#REF!)</f>
        <v>#VALUE!</v>
      </c>
      <c r="AA116" s="20" t="e">
        <f aca="false">COUNTIF(#REF!,CONCATENATE("=",TEXT(OFFSET(Z116,0,0),"0")))</f>
        <v>#VALUE!</v>
      </c>
      <c r="AB116" s="20" t="e">
        <f aca="false">COUNTIF(#REF!,CONCATENATE("=",TEXT(OFFSET(Z116,0,0),"0")))</f>
        <v>#VALUE!</v>
      </c>
      <c r="AC116" s="20" t="e">
        <f aca="true">TEXT(OFFSET(Z116,0,0),"#.##0€")</f>
        <v>#VALUE!</v>
      </c>
      <c r="AD116" s="59"/>
      <c r="AE116" s="59" t="e">
        <f aca="false">MIN(#REF!)</f>
        <v>#VALUE!</v>
      </c>
      <c r="AF116" s="63" t="e">
        <f aca="false">COUNTIF(#REF!,CONCATENATE("=",TEXT(OFFSET(AE116,0,0),"0,0000")))</f>
        <v>#VALUE!</v>
      </c>
      <c r="AG116" s="20" t="e">
        <f aca="true">TEXT(OFFSET(AE116,0,0),"0,####")</f>
        <v>#VALUE!</v>
      </c>
      <c r="AI116" s="20" t="e">
        <f aca="false">MID(#REF!,5,LEN(#REF!)-4)</f>
        <v>#REF!</v>
      </c>
      <c r="AJ116" s="20" t="e">
        <f aca="false">#REF!</f>
        <v>#REF!</v>
      </c>
      <c r="AK116" s="20" t="e">
        <f aca="false">_xlfn.RANK.EQ(#REF!,#REF!)</f>
        <v>#REF!</v>
      </c>
      <c r="AL116" s="19" t="e">
        <f aca="false">#REF!</f>
        <v>#REF!</v>
      </c>
      <c r="AM116" s="61" t="e">
        <f aca="false">_xlfn.RANK.EQ(#REF!,#REF!)</f>
        <v>#REF!</v>
      </c>
      <c r="AN116" s="19" t="n">
        <v>1086723.15738985</v>
      </c>
      <c r="AO116" s="20" t="e">
        <f aca="false">_xlfn.RANK.EQ(#REF!,#REF!)</f>
        <v>#REF!</v>
      </c>
      <c r="AP116" s="20" t="n">
        <v>13</v>
      </c>
      <c r="AQ116" s="19" t="e">
        <f aca="false">#REF!</f>
        <v>#REF!</v>
      </c>
      <c r="AR116" s="20" t="n">
        <v>2</v>
      </c>
      <c r="AS116" s="20" t="e">
        <f aca="false">INDEX(AI$115:AI$135,MATCH(AR116,AK$115:AK$135,0))</f>
        <v>#N/A</v>
      </c>
      <c r="AT116" s="19" t="e">
        <f aca="false">INDEX(AL$115:AL$135,MATCH(AR116,AK$115:AK$135,0))</f>
        <v>#N/A</v>
      </c>
      <c r="AU116" s="20" t="e">
        <f aca="false">INDEX(AI$115:AI$135,MATCH(AR116,AO$115:AO$135,0))</f>
        <v>#N/A</v>
      </c>
      <c r="AV116" s="19" t="e">
        <f aca="false">INDEX(AQ$115:AQ$135,MATCH(AR116,AO$115:AO$135,0))</f>
        <v>#N/A</v>
      </c>
      <c r="AW116" s="19" t="e">
        <f aca="false">INDEX(AN$115:AN$135,MATCH(AU116,AI$115:AI$135,0))</f>
        <v>#N/A</v>
      </c>
      <c r="AY116" s="20" t="e">
        <f aca="false">INDEX(AI$115:AI$135,MATCH(AR116,AP$115:AP$135,0))</f>
        <v>#REF!</v>
      </c>
      <c r="AZ116" s="19" t="e">
        <f aca="false">INDEX(AQ$115:AQ$135,MATCH(AR116,AP$115:AP$135,0))</f>
        <v>#REF!</v>
      </c>
      <c r="BA116" s="19" t="n">
        <f aca="false">INDEX(AN$115:AN$135,MATCH(AR116,AP$115:AP$135,0))</f>
        <v>2110408.14928168</v>
      </c>
      <c r="BB116" s="19" t="e">
        <f aca="false">INDEX(AI$115:AI$135,MATCH(AR116,AP$115:AP$135,0))</f>
        <v>#REF!</v>
      </c>
      <c r="BC116" s="20" t="e">
        <f aca="false">INDEX(AJ$115:AJ$135,MATCH(AY116,AI$115:AI$135,0))</f>
        <v>#REF!</v>
      </c>
      <c r="BE116" s="18"/>
      <c r="BF116" s="18"/>
    </row>
    <row r="117" s="20" customFormat="true" ht="15" hidden="false" customHeight="false" outlineLevel="0" collapsed="false">
      <c r="A117" s="51" t="e">
        <f aca="false">_xlfn.QUARTILE.INC(#REF!,2)</f>
        <v>#REF!</v>
      </c>
      <c r="B117" s="55" t="e">
        <f aca="false">_xlfn.QUARTILE.INC(#REF!,2)</f>
        <v>#REF!</v>
      </c>
      <c r="C117" s="53" t="n">
        <f aca="false">_xlfn.QUARTILE.INC('Índices y Ranking Barrio'!$C$2:$C$132,2)</f>
        <v>36691.4783926056</v>
      </c>
      <c r="D117" s="54" t="e">
        <f aca="false">_xlfn.QUARTILE.INC(#REF!,2)</f>
        <v>#REF!</v>
      </c>
      <c r="E117" s="55" t="e">
        <f aca="false">_xlfn.QUARTILE.INC(#REF!,2)</f>
        <v>#REF!</v>
      </c>
      <c r="F117" s="55" t="n">
        <f aca="false">_xlfn.QUARTILE.INC('Índices y Ranking Barrio'!$C$2:$C$132,2)</f>
        <v>36691.4783926056</v>
      </c>
      <c r="G117" s="56" t="e">
        <f aca="false">_xlfn.QUARTILE.INC(#REF!,2)</f>
        <v>#REF!</v>
      </c>
      <c r="H117" s="56" t="e">
        <f aca="false">_xlfn.QUARTILE.INC(#REF!,2)</f>
        <v>#REF!</v>
      </c>
      <c r="I117" s="23" t="e">
        <f aca="false">_xlfn.QUARTILE.INC(#REF!,2)</f>
        <v>#REF!</v>
      </c>
      <c r="J117" s="51" t="e">
        <f aca="false">_xlfn.QUARTILE.INC(#REF!,2)</f>
        <v>#REF!</v>
      </c>
      <c r="K117" s="51" t="e">
        <f aca="false">_xlfn.QUARTILE.INC(#REF!,2)</f>
        <v>#REF!</v>
      </c>
      <c r="L117" s="51" t="e">
        <f aca="false">_xlfn.QUARTILE.INC(#REF!,2)</f>
        <v>#REF!</v>
      </c>
      <c r="M117" s="51" t="e">
        <f aca="false">_xlfn.QUARTILE.INC(#REF!,2)</f>
        <v>#REF!</v>
      </c>
      <c r="N117" s="23" t="e">
        <f aca="false">_xlfn.QUARTILE.INC(#REF!,2)</f>
        <v>#REF!</v>
      </c>
      <c r="O117" s="51" t="e">
        <f aca="false">_xlfn.QUARTILE.INC(#REF!,2)</f>
        <v>#REF!</v>
      </c>
      <c r="P117" s="51" t="e">
        <f aca="false">_xlfn.QUARTILE.INC(#REF!,2)</f>
        <v>#REF!</v>
      </c>
      <c r="Q117" s="57" t="e">
        <f aca="false">_xlfn.QUARTILE.INC(#REF!:#REF!,2)</f>
        <v>#REF!</v>
      </c>
      <c r="R117" s="51" t="e">
        <f aca="false">_xlfn.QUARTILE.INC(#REF!,2)</f>
        <v>#REF!</v>
      </c>
      <c r="S117" s="57" t="e">
        <f aca="false">_xlfn.QUARTILE.INC(#REF!:#REF!,2)</f>
        <v>#REF!</v>
      </c>
      <c r="U117" s="62" t="e">
        <f aca="false">U116+$V$115</f>
        <v>#VALUE!</v>
      </c>
      <c r="V117" s="20" t="e">
        <f aca="false">COUNTIFS(#REF!,CONCATENATE("&lt;",TEXT(1+OFFSET(U117,0,0),"0")),#REF!,CONCATENATE("&gt;=", TEXT(1-OFFSET(U116,0,0),"0")))</f>
        <v>#VALUE!</v>
      </c>
      <c r="W117" s="20" t="e">
        <f aca="true">CONCATENATE( TEXT(OFFSET(U116,0,0),"#.##0€")," - ",TEXT(OFFSET(U117,0,0),"#.##0€"))</f>
        <v>#VALUE!</v>
      </c>
      <c r="Z117" s="62" t="e">
        <f aca="false">Z116+$AA$115</f>
        <v>#VALUE!</v>
      </c>
      <c r="AA117" s="20" t="e">
        <f aca="false">COUNTIFS(#REF!,CONCATENATE("&lt;",TEXT(1+OFFSET(Z117,0,0),"0")),#REF!,CONCATENATE("&gt;=", TEXT(1-OFFSET(Z116,0,0),"0")))</f>
        <v>#VALUE!</v>
      </c>
      <c r="AB117" s="20" t="e">
        <f aca="false">COUNTIFS(#REF!,CONCATENATE("&lt;",TEXT(1+OFFSET(Z117,0,0),"0")),#REF!,CONCATENATE("&gt;=", TEXT(1-OFFSET(Z116,0,0),"0")))</f>
        <v>#VALUE!</v>
      </c>
      <c r="AC117" s="20" t="e">
        <f aca="true">CONCATENATE( TEXT(OFFSET(Z116,0,0),"#.##0€")," - ",TEXT(OFFSET(Z117,0,0),"#.##0€"))</f>
        <v>#VALUE!</v>
      </c>
      <c r="AD117" s="59"/>
      <c r="AE117" s="60" t="e">
        <f aca="false">AE116+$AF$115</f>
        <v>#VALUE!</v>
      </c>
      <c r="AF117" s="63" t="e">
        <f aca="false">COUNTIFS(#REF!,CONCATENATE("&lt;=",TEXT(OFFSET(AE117,0,0),"0,0000")),#REF!,CONCATENATE("&gt;=", TEXT(OFFSET(AE116,0,0),"0,0000")))</f>
        <v>#VALUE!</v>
      </c>
      <c r="AG117" s="20" t="e">
        <f aca="true">CONCATENATE( TEXT(OFFSET(AE116,0,0),"0,####")," - ",TEXT(OFFSET(AE117,0,0),"0,####"))</f>
        <v>#VALUE!</v>
      </c>
      <c r="AI117" s="20" t="e">
        <f aca="false">MID(#REF!,5,LEN(#REF!)-4)</f>
        <v>#REF!</v>
      </c>
      <c r="AJ117" s="20" t="e">
        <f aca="false">#REF!</f>
        <v>#REF!</v>
      </c>
      <c r="AK117" s="20" t="e">
        <f aca="false">_xlfn.RANK.EQ(#REF!,#REF!)</f>
        <v>#REF!</v>
      </c>
      <c r="AL117" s="19" t="e">
        <f aca="false">#REF!</f>
        <v>#REF!</v>
      </c>
      <c r="AM117" s="61" t="e">
        <f aca="false">_xlfn.RANK.EQ(#REF!,#REF!)</f>
        <v>#REF!</v>
      </c>
      <c r="AN117" s="19" t="n">
        <v>742068.839503917</v>
      </c>
      <c r="AO117" s="20" t="e">
        <f aca="false">_xlfn.RANK.EQ(#REF!,#REF!)</f>
        <v>#REF!</v>
      </c>
      <c r="AP117" s="20" t="n">
        <v>20</v>
      </c>
      <c r="AQ117" s="19" t="e">
        <f aca="false">#REF!</f>
        <v>#REF!</v>
      </c>
      <c r="AR117" s="20" t="n">
        <v>3</v>
      </c>
      <c r="AS117" s="20" t="e">
        <f aca="false">INDEX(AI$115:AI$135,MATCH(AR117,AK$115:AK$135,0))</f>
        <v>#N/A</v>
      </c>
      <c r="AT117" s="19" t="e">
        <f aca="false">INDEX(AL$115:AL$135,MATCH(AR117,AK$115:AK$135,0))</f>
        <v>#N/A</v>
      </c>
      <c r="AU117" s="20" t="e">
        <f aca="false">INDEX(AI$115:AI$135,MATCH(AR117,AO$115:AO$135,0))</f>
        <v>#N/A</v>
      </c>
      <c r="AV117" s="19" t="e">
        <f aca="false">INDEX(AQ$115:AQ$135,MATCH(AR117,AO$115:AO$135,0))</f>
        <v>#N/A</v>
      </c>
      <c r="AW117" s="19" t="e">
        <f aca="false">INDEX(AN$115:AN$135,MATCH(AU117,AI$115:AI$135,0))</f>
        <v>#N/A</v>
      </c>
      <c r="AY117" s="20" t="e">
        <f aca="false">INDEX(AI$115:AI$135,MATCH(AR117,AP$115:AP$135,0))</f>
        <v>#REF!</v>
      </c>
      <c r="AZ117" s="19" t="e">
        <f aca="false">INDEX(AQ$115:AQ$135,MATCH(AR117,AP$115:AP$135,0))</f>
        <v>#REF!</v>
      </c>
      <c r="BA117" s="19" t="n">
        <f aca="false">INDEX(AN$115:AN$135,MATCH(AR117,AP$115:AP$135,0))</f>
        <v>1967201.882009</v>
      </c>
      <c r="BB117" s="19" t="e">
        <f aca="false">INDEX(AI$115:AI$135,MATCH(AR117,AP$115:AP$135,0))</f>
        <v>#REF!</v>
      </c>
      <c r="BC117" s="20" t="e">
        <f aca="false">INDEX(AJ$115:AJ$135,MATCH(AY117,AI$115:AI$135,0))</f>
        <v>#REF!</v>
      </c>
    </row>
    <row r="118" s="20" customFormat="true" ht="15" hidden="false" customHeight="false" outlineLevel="0" collapsed="false">
      <c r="A118" s="51" t="e">
        <f aca="false">_xlfn.QUARTILE.INC(#REF!,3)</f>
        <v>#REF!</v>
      </c>
      <c r="B118" s="55" t="e">
        <f aca="false">_xlfn.QUARTILE.INC(#REF!,3)</f>
        <v>#REF!</v>
      </c>
      <c r="C118" s="53" t="n">
        <f aca="false">_xlfn.QUARTILE.INC('Índices y Ranking Barrio'!$C$2:$C$132,3)</f>
        <v>47665.3518479282</v>
      </c>
      <c r="D118" s="54" t="e">
        <f aca="false">_xlfn.QUARTILE.INC(#REF!,3)</f>
        <v>#REF!</v>
      </c>
      <c r="E118" s="55" t="e">
        <f aca="false">_xlfn.QUARTILE.INC(#REF!,3)</f>
        <v>#REF!</v>
      </c>
      <c r="F118" s="55" t="n">
        <f aca="false">_xlfn.QUARTILE.INC('Índices y Ranking Barrio'!$C$2:$C$132,3)</f>
        <v>47665.3518479282</v>
      </c>
      <c r="G118" s="56" t="e">
        <f aca="false">_xlfn.QUARTILE.INC(#REF!,3)</f>
        <v>#REF!</v>
      </c>
      <c r="H118" s="56" t="e">
        <f aca="false">_xlfn.QUARTILE.INC(#REF!,3)</f>
        <v>#REF!</v>
      </c>
      <c r="I118" s="23" t="e">
        <f aca="false">_xlfn.QUARTILE.INC(#REF!,3)</f>
        <v>#REF!</v>
      </c>
      <c r="J118" s="51" t="e">
        <f aca="false">_xlfn.QUARTILE.INC(#REF!,3)</f>
        <v>#REF!</v>
      </c>
      <c r="K118" s="51" t="e">
        <f aca="false">_xlfn.QUARTILE.INC(#REF!,3)</f>
        <v>#REF!</v>
      </c>
      <c r="L118" s="51" t="e">
        <f aca="false">_xlfn.QUARTILE.INC(#REF!,3)</f>
        <v>#REF!</v>
      </c>
      <c r="M118" s="51" t="e">
        <f aca="false">_xlfn.QUARTILE.INC(#REF!,3)</f>
        <v>#REF!</v>
      </c>
      <c r="N118" s="23" t="e">
        <f aca="false">_xlfn.QUARTILE.INC(#REF!,3)</f>
        <v>#REF!</v>
      </c>
      <c r="O118" s="51" t="e">
        <f aca="false">_xlfn.QUARTILE.INC(#REF!,3)</f>
        <v>#REF!</v>
      </c>
      <c r="P118" s="51" t="e">
        <f aca="false">_xlfn.QUARTILE.INC(#REF!,3)</f>
        <v>#REF!</v>
      </c>
      <c r="Q118" s="57" t="e">
        <f aca="false">_xlfn.QUARTILE.INC(#REF!:#REF!,3)</f>
        <v>#REF!</v>
      </c>
      <c r="R118" s="51" t="e">
        <f aca="false">_xlfn.QUARTILE.INC(#REF!,3)</f>
        <v>#REF!</v>
      </c>
      <c r="S118" s="57" t="e">
        <f aca="false">_xlfn.QUARTILE.INC(#REF!:#REF!,3)</f>
        <v>#REF!</v>
      </c>
      <c r="U118" s="62" t="e">
        <f aca="false">U117+$V$115</f>
        <v>#VALUE!</v>
      </c>
      <c r="V118" s="20" t="e">
        <f aca="false">COUNTIFS(#REF!,CONCATENATE("&lt;",TEXT(1+OFFSET(U118,0,0),"0")),#REF!,CONCATENATE("&gt;=", TEXT(OFFSET(U117,0,0),"0")))</f>
        <v>#VALUE!</v>
      </c>
      <c r="W118" s="20" t="e">
        <f aca="true">CONCATENATE( TEXT(OFFSET(U117,0,0)+1,"#.##0€")," - ",TEXT(OFFSET(U118,0,0),"#.##0€"))</f>
        <v>#VALUE!</v>
      </c>
      <c r="Z118" s="62" t="e">
        <f aca="false">Z117+$AA$115</f>
        <v>#VALUE!</v>
      </c>
      <c r="AA118" s="20" t="e">
        <f aca="false">COUNTIFS(#REF!,CONCATENATE("&lt;",TEXT(1+OFFSET(Z118,0,0),"0")),#REF!,CONCATENATE("&gt;=", TEXT(OFFSET(Z117,0,0),"0")))</f>
        <v>#VALUE!</v>
      </c>
      <c r="AB118" s="20" t="e">
        <f aca="false">COUNTIFS(#REF!,CONCATENATE("&lt;",TEXT(1+OFFSET(Z118,0,0),"0")),#REF!,CONCATENATE("&gt;=", TEXT(OFFSET(Z117,0,0),"0")))</f>
        <v>#VALUE!</v>
      </c>
      <c r="AC118" s="20" t="e">
        <f aca="true">CONCATENATE( TEXT(OFFSET(Z117,0,0)+1,"#.##0€")," - ",TEXT(OFFSET(Z118,0,0),"#.##0€"))</f>
        <v>#VALUE!</v>
      </c>
      <c r="AD118" s="59"/>
      <c r="AE118" s="60" t="e">
        <f aca="false">AE117+$AF$115</f>
        <v>#VALUE!</v>
      </c>
      <c r="AF118" s="63" t="e">
        <f aca="false">COUNTIFS(#REF!,CONCATENATE("&lt;=",TEXT(OFFSET(AE118,0,0),"0,0000")),#REF!,CONCATENATE("&gt;", TEXT(OFFSET(AE117,0,0),"0,0000")))</f>
        <v>#VALUE!</v>
      </c>
      <c r="AG118" s="20" t="e">
        <f aca="true">CONCATENATE( TEXT(OFFSET(AE117,0,0),"0,####")," - ",TEXT(OFFSET(AE118,0,0),"0,####"))</f>
        <v>#VALUE!</v>
      </c>
      <c r="AI118" s="20" t="e">
        <f aca="false">MID(#REF!,5,LEN(#REF!)-4)</f>
        <v>#REF!</v>
      </c>
      <c r="AJ118" s="20" t="e">
        <f aca="false">#REF!</f>
        <v>#REF!</v>
      </c>
      <c r="AK118" s="20" t="e">
        <f aca="false">_xlfn.RANK.EQ(#REF!,#REF!)</f>
        <v>#REF!</v>
      </c>
      <c r="AL118" s="19" t="e">
        <f aca="false">#REF!</f>
        <v>#REF!</v>
      </c>
      <c r="AM118" s="61" t="e">
        <f aca="false">_xlfn.RANK.EQ(#REF!,#REF!)</f>
        <v>#REF!</v>
      </c>
      <c r="AN118" s="19" t="n">
        <v>810588.584610465</v>
      </c>
      <c r="AO118" s="20" t="e">
        <f aca="false">_xlfn.RANK.EQ(#REF!,#REF!)</f>
        <v>#REF!</v>
      </c>
      <c r="AP118" s="20" t="n">
        <v>18</v>
      </c>
      <c r="AQ118" s="19" t="e">
        <f aca="false">#REF!</f>
        <v>#REF!</v>
      </c>
      <c r="AR118" s="20" t="n">
        <v>4</v>
      </c>
      <c r="AS118" s="20" t="e">
        <f aca="false">INDEX(AI$115:AI$135,MATCH(AR118,AK$115:AK$135,0))</f>
        <v>#N/A</v>
      </c>
      <c r="AT118" s="19" t="e">
        <f aca="false">INDEX(AL$115:AL$135,MATCH(AR118,AK$115:AK$135,0))</f>
        <v>#N/A</v>
      </c>
      <c r="AU118" s="20" t="e">
        <f aca="false">INDEX(AI$115:AI$135,MATCH(AR118,AO$115:AO$135,0))</f>
        <v>#N/A</v>
      </c>
      <c r="AV118" s="19" t="e">
        <f aca="false">INDEX(AQ$115:AQ$135,MATCH(AR118,AO$115:AO$135,0))</f>
        <v>#N/A</v>
      </c>
      <c r="AW118" s="19" t="e">
        <f aca="false">INDEX(AN$115:AN$135,MATCH(AU118,AI$115:AI$135,0))</f>
        <v>#N/A</v>
      </c>
      <c r="AY118" s="20" t="e">
        <f aca="false">INDEX(AI$115:AI$135,MATCH(AR118,AP$115:AP$135,0))</f>
        <v>#REF!</v>
      </c>
      <c r="AZ118" s="19" t="e">
        <f aca="false">INDEX(AQ$115:AQ$135,MATCH(AR118,AP$115:AP$135,0))</f>
        <v>#REF!</v>
      </c>
      <c r="BA118" s="19" t="n">
        <f aca="false">INDEX(AN$115:AN$135,MATCH(AR118,AP$115:AP$135,0))</f>
        <v>2124112.09830299</v>
      </c>
      <c r="BB118" s="19" t="e">
        <f aca="false">INDEX(AI$115:AI$135,MATCH(AR118,AP$115:AP$135,0))</f>
        <v>#REF!</v>
      </c>
      <c r="BC118" s="20" t="e">
        <f aca="false">INDEX(AJ$115:AJ$135,MATCH(AY118,AI$115:AI$135,0))</f>
        <v>#REF!</v>
      </c>
    </row>
    <row r="119" s="20" customFormat="true" ht="15" hidden="false" customHeight="false" outlineLevel="0" collapsed="false">
      <c r="A119" s="51" t="e">
        <f aca="false">MAX(#REF!)</f>
        <v>#VALUE!</v>
      </c>
      <c r="B119" s="52" t="e">
        <f aca="false">MAX(#REF!)</f>
        <v>#VALUE!</v>
      </c>
      <c r="C119" s="53" t="n">
        <f aca="false">MAX('Índices y Ranking Barrio'!$C$2:$C$132)</f>
        <v>112320.748093875</v>
      </c>
      <c r="D119" s="54" t="e">
        <f aca="false">MAX(#REF!)</f>
        <v>#VALUE!</v>
      </c>
      <c r="E119" s="55" t="e">
        <f aca="false">MAX(#REF!)</f>
        <v>#VALUE!</v>
      </c>
      <c r="F119" s="55" t="n">
        <f aca="false">MAX('Índices y Ranking Barrio'!$C$2:$C$132)</f>
        <v>112320.748093875</v>
      </c>
      <c r="G119" s="56" t="e">
        <f aca="false">MAX(#REF!)</f>
        <v>#VALUE!</v>
      </c>
      <c r="H119" s="56" t="e">
        <f aca="false">MAX(#REF!)</f>
        <v>#VALUE!</v>
      </c>
      <c r="I119" s="23" t="e">
        <f aca="false">MAX(#REF!)</f>
        <v>#VALUE!</v>
      </c>
      <c r="J119" s="51" t="e">
        <f aca="false">MAX(#REF!)</f>
        <v>#VALUE!</v>
      </c>
      <c r="K119" s="51" t="e">
        <f aca="false">MAX(#REF!)</f>
        <v>#VALUE!</v>
      </c>
      <c r="L119" s="51" t="e">
        <f aca="false">MAX(#REF!)</f>
        <v>#VALUE!</v>
      </c>
      <c r="M119" s="51" t="e">
        <f aca="false">MAX(#REF!)</f>
        <v>#VALUE!</v>
      </c>
      <c r="N119" s="23" t="e">
        <f aca="false">MAX(#REF!)</f>
        <v>#VALUE!</v>
      </c>
      <c r="O119" s="51" t="e">
        <f aca="false">MAX(#REF!)</f>
        <v>#VALUE!</v>
      </c>
      <c r="P119" s="51" t="e">
        <f aca="false">MAX(#REF!)</f>
        <v>#VALUE!</v>
      </c>
      <c r="Q119" s="57" t="e">
        <f aca="false">MAX(#REF!:#REF!)</f>
        <v>#REF!</v>
      </c>
      <c r="R119" s="51" t="e">
        <f aca="false">MAX(#REF!)</f>
        <v>#VALUE!</v>
      </c>
      <c r="S119" s="57" t="e">
        <f aca="false">MAX(#REF!:#REF!)</f>
        <v>#REF!</v>
      </c>
      <c r="U119" s="62" t="e">
        <f aca="false">U118+$V$115</f>
        <v>#VALUE!</v>
      </c>
      <c r="V119" s="20" t="e">
        <f aca="false">COUNTIFS(#REF!,CONCATENATE("&lt;",TEXT(1+OFFSET(U119,0,0),"0")),#REF!,CONCATENATE("&gt;=", TEXT(OFFSET(U118,0,0),"0")))</f>
        <v>#VALUE!</v>
      </c>
      <c r="W119" s="20" t="e">
        <f aca="true">CONCATENATE( TEXT(OFFSET(U118,0,0)+1,"#.##0€")," - ",TEXT(OFFSET(U119,0,0),"#.##0€"))</f>
        <v>#VALUE!</v>
      </c>
      <c r="Z119" s="62" t="e">
        <f aca="false">Z118+$AA$115</f>
        <v>#VALUE!</v>
      </c>
      <c r="AA119" s="20" t="e">
        <f aca="false">COUNTIFS(#REF!,CONCATENATE("&lt;",TEXT(1+OFFSET(Z119,0,0),"0")),#REF!,CONCATENATE("&gt;=", TEXT(OFFSET(Z118,0,0),"0")))</f>
        <v>#VALUE!</v>
      </c>
      <c r="AB119" s="20" t="e">
        <f aca="false">COUNTIFS(#REF!,CONCATENATE("&lt;",TEXT(1+OFFSET(Z119,0,0),"0")),#REF!,CONCATENATE("&gt;=", TEXT(OFFSET(Z118,0,0),"0")))</f>
        <v>#VALUE!</v>
      </c>
      <c r="AC119" s="20" t="e">
        <f aca="true">CONCATENATE( TEXT(OFFSET(Z118,0,0)+1,"#.##0€")," - ",TEXT(OFFSET(Z119,0,0),"#.##0€"))</f>
        <v>#VALUE!</v>
      </c>
      <c r="AD119" s="59"/>
      <c r="AE119" s="60" t="e">
        <f aca="false">AE118+$AF$115</f>
        <v>#VALUE!</v>
      </c>
      <c r="AF119" s="63" t="e">
        <f aca="false">COUNTIFS(#REF!,CONCATENATE("&lt;=",TEXT(OFFSET(AE119,0,0),"0,0000")),#REF!,CONCATENATE("&gt;", TEXT(OFFSET(AE118,0,0),"0,0000")))</f>
        <v>#VALUE!</v>
      </c>
      <c r="AG119" s="20" t="e">
        <f aca="true">CONCATENATE( TEXT(OFFSET(AE118,0,0),"0,####")," - ",TEXT(OFFSET(AE119,0,0),"0,####"))</f>
        <v>#VALUE!</v>
      </c>
      <c r="AI119" s="20" t="e">
        <f aca="false">MID(#REF!,5,LEN(#REF!)-4)</f>
        <v>#REF!</v>
      </c>
      <c r="AJ119" s="20" t="e">
        <f aca="false">#REF!</f>
        <v>#REF!</v>
      </c>
      <c r="AK119" s="20" t="e">
        <f aca="false">_xlfn.RANK.EQ(#REF!,#REF!)</f>
        <v>#REF!</v>
      </c>
      <c r="AL119" s="19" t="e">
        <f aca="false">#REF!</f>
        <v>#REF!</v>
      </c>
      <c r="AM119" s="61" t="e">
        <f aca="false">_xlfn.RANK.EQ(#REF!,#REF!)</f>
        <v>#REF!</v>
      </c>
      <c r="AN119" s="19" t="n">
        <v>822236.941278578</v>
      </c>
      <c r="AO119" s="20" t="e">
        <f aca="false">_xlfn.RANK.EQ(#REF!,#REF!)</f>
        <v>#REF!</v>
      </c>
      <c r="AP119" s="20" t="n">
        <v>21</v>
      </c>
      <c r="AQ119" s="19" t="e">
        <f aca="false">#REF!</f>
        <v>#REF!</v>
      </c>
      <c r="AR119" s="20" t="n">
        <v>5</v>
      </c>
      <c r="AS119" s="20" t="e">
        <f aca="false">INDEX(AI$115:AI$135,MATCH(AR119,AK$115:AK$135,0))</f>
        <v>#N/A</v>
      </c>
      <c r="AT119" s="19" t="e">
        <f aca="false">INDEX(AL$115:AL$135,MATCH(AR119,AK$115:AK$135,0))</f>
        <v>#N/A</v>
      </c>
      <c r="AU119" s="20" t="e">
        <f aca="false">INDEX(AI$115:AI$135,MATCH(AR119,AO$115:AO$135,0))</f>
        <v>#N/A</v>
      </c>
      <c r="AV119" s="19" t="e">
        <f aca="false">INDEX(AQ$115:AQ$135,MATCH(AR119,AO$115:AO$135,0))</f>
        <v>#N/A</v>
      </c>
      <c r="AW119" s="19" t="e">
        <f aca="false">INDEX(AN$115:AN$135,MATCH(AU119,AI$115:AI$135,0))</f>
        <v>#N/A</v>
      </c>
      <c r="AY119" s="20" t="e">
        <f aca="false">INDEX(AI$115:AI$135,MATCH(AR119,AP$115:AP$135,0))</f>
        <v>#REF!</v>
      </c>
      <c r="AZ119" s="19" t="e">
        <f aca="false">INDEX(AQ$115:AQ$135,MATCH(AR119,AP$115:AP$135,0))</f>
        <v>#REF!</v>
      </c>
      <c r="BA119" s="19" t="n">
        <f aca="false">INDEX(AN$115:AN$135,MATCH(AR119,AP$115:AP$135,0))</f>
        <v>1850033.1178768</v>
      </c>
      <c r="BB119" s="19" t="e">
        <f aca="false">INDEX(AI$115:AI$135,MATCH(AR119,AP$115:AP$135,0))</f>
        <v>#REF!</v>
      </c>
      <c r="BC119" s="20" t="e">
        <f aca="false">INDEX(AJ$115:AJ$135,MATCH(AY119,AI$115:AI$135,0))</f>
        <v>#REF!</v>
      </c>
    </row>
    <row r="120" s="20" customFormat="true" ht="15" hidden="false" customHeight="false" outlineLevel="0" collapsed="false">
      <c r="A120" s="51"/>
      <c r="B120" s="55"/>
      <c r="C120" s="55"/>
      <c r="D120" s="54"/>
      <c r="E120" s="55"/>
      <c r="F120" s="55"/>
      <c r="G120" s="55"/>
      <c r="H120" s="55"/>
      <c r="I120" s="23"/>
      <c r="J120" s="51"/>
      <c r="K120" s="51"/>
      <c r="L120" s="51"/>
      <c r="M120" s="51"/>
      <c r="Q120" s="57"/>
      <c r="R120" s="51"/>
      <c r="S120" s="57"/>
      <c r="U120" s="62" t="e">
        <f aca="false">U119+$V$115</f>
        <v>#VALUE!</v>
      </c>
      <c r="V120" s="20" t="e">
        <f aca="false">COUNTIFS(#REF!,CONCATENATE("&lt;",TEXT(1+OFFSET(U120,0,0),"0")),#REF!,CONCATENATE("&gt;=", TEXT(OFFSET(U119,0,0),"0")))</f>
        <v>#VALUE!</v>
      </c>
      <c r="W120" s="20" t="e">
        <f aca="true">CONCATENATE( TEXT(OFFSET(U119,0,0)+1,"#.##0€")," - ",TEXT(OFFSET(U120,0,0),"#.##0€"))</f>
        <v>#VALUE!</v>
      </c>
      <c r="Z120" s="62" t="e">
        <f aca="false">Z119+$AA$115</f>
        <v>#VALUE!</v>
      </c>
      <c r="AA120" s="20" t="e">
        <f aca="false">COUNTIFS(#REF!,CONCATENATE("&lt;",TEXT(1+OFFSET(Z120,0,0),"0")),#REF!,CONCATENATE("&gt;=", TEXT(OFFSET(Z119,0,0),"0")))</f>
        <v>#VALUE!</v>
      </c>
      <c r="AB120" s="20" t="e">
        <f aca="false">COUNTIFS(#REF!,CONCATENATE("&lt;",TEXT(1+OFFSET(Z120,0,0),"0")),#REF!,CONCATENATE("&gt;=", TEXT(OFFSET(Z119,0,0),"0")))</f>
        <v>#VALUE!</v>
      </c>
      <c r="AC120" s="20" t="e">
        <f aca="true">CONCATENATE( TEXT(OFFSET(Z119,0,0)+1,"#.##0€")," - ",TEXT(OFFSET(Z120,0,0),"#.##0€"))</f>
        <v>#VALUE!</v>
      </c>
      <c r="AD120" s="59"/>
      <c r="AE120" s="60" t="e">
        <f aca="false">AE119+$AF$115</f>
        <v>#VALUE!</v>
      </c>
      <c r="AF120" s="63" t="e">
        <f aca="false">COUNTIFS(#REF!,CONCATENATE("&lt;=",TEXT(OFFSET(AE120,0,0),"0,0000")),#REF!,CONCATENATE("&gt;", TEXT(OFFSET(AE119,0,0),"0,0000")))</f>
        <v>#VALUE!</v>
      </c>
      <c r="AG120" s="20" t="e">
        <f aca="true">CONCATENATE( TEXT(OFFSET(AE119,0,0),"0,####")," - ",TEXT(OFFSET(AE120,0,0),"0,####"))</f>
        <v>#VALUE!</v>
      </c>
      <c r="AI120" s="20" t="e">
        <f aca="false">MID(#REF!,5,LEN(#REF!)-4)</f>
        <v>#REF!</v>
      </c>
      <c r="AJ120" s="20" t="e">
        <f aca="false">#REF!</f>
        <v>#REF!</v>
      </c>
      <c r="AK120" s="20" t="e">
        <f aca="false">_xlfn.RANK.EQ(#REF!,#REF!)</f>
        <v>#REF!</v>
      </c>
      <c r="AL120" s="19" t="e">
        <f aca="false">#REF!</f>
        <v>#REF!</v>
      </c>
      <c r="AM120" s="61" t="e">
        <f aca="false">_xlfn.RANK.EQ(#REF!,#REF!)</f>
        <v>#REF!</v>
      </c>
      <c r="AN120" s="19" t="n">
        <v>1519082.74901217</v>
      </c>
      <c r="AO120" s="20" t="e">
        <f aca="false">_xlfn.RANK.EQ(#REF!,#REF!)</f>
        <v>#REF!</v>
      </c>
      <c r="AP120" s="20" t="n">
        <v>9</v>
      </c>
      <c r="AQ120" s="19" t="e">
        <f aca="false">#REF!</f>
        <v>#REF!</v>
      </c>
      <c r="AR120" s="20" t="n">
        <v>6</v>
      </c>
      <c r="AS120" s="20" t="e">
        <f aca="false">INDEX(AI$115:AI$135,MATCH(AR120,AK$115:AK$135,0))</f>
        <v>#N/A</v>
      </c>
      <c r="AT120" s="19" t="e">
        <f aca="false">INDEX(AL$115:AL$135,MATCH(AR120,AK$115:AK$135,0))</f>
        <v>#N/A</v>
      </c>
      <c r="AU120" s="20" t="e">
        <f aca="false">INDEX(AI$115:AI$135,MATCH(AR120,AO$115:AO$135,0))</f>
        <v>#N/A</v>
      </c>
      <c r="AV120" s="19" t="e">
        <f aca="false">INDEX(AQ$115:AQ$135,MATCH(AR120,AO$115:AO$135,0))</f>
        <v>#N/A</v>
      </c>
      <c r="AW120" s="19" t="e">
        <f aca="false">INDEX(AN$115:AN$135,MATCH(AU120,AI$115:AI$135,0))</f>
        <v>#N/A</v>
      </c>
      <c r="AY120" s="20" t="e">
        <f aca="false">INDEX(AI$115:AI$135,MATCH(AR120,AP$115:AP$135,0))</f>
        <v>#REF!</v>
      </c>
      <c r="AZ120" s="19" t="e">
        <f aca="false">INDEX(AQ$115:AQ$135,MATCH(AR120,AP$115:AP$135,0))</f>
        <v>#REF!</v>
      </c>
      <c r="BA120" s="19" t="n">
        <f aca="false">INDEX(AN$115:AN$135,MATCH(AR120,AP$115:AP$135,0))</f>
        <v>1918552.86298335</v>
      </c>
      <c r="BB120" s="19" t="e">
        <f aca="false">INDEX(AI$115:AI$135,MATCH(AR120,AP$115:AP$135,0))</f>
        <v>#REF!</v>
      </c>
      <c r="BC120" s="20" t="e">
        <f aca="false">INDEX(AJ$115:AJ$135,MATCH(AY120,AI$115:AI$135,0))</f>
        <v>#REF!</v>
      </c>
      <c r="BE120" s="18"/>
      <c r="BF120" s="18"/>
    </row>
    <row r="121" s="20" customFormat="true" ht="15" hidden="false" customHeight="false" outlineLevel="0" collapsed="false">
      <c r="A121" s="51" t="e">
        <f aca="false">A115</f>
        <v>#VALUE!</v>
      </c>
      <c r="B121" s="55" t="e">
        <f aca="false">B115</f>
        <v>#VALUE!</v>
      </c>
      <c r="C121" s="55" t="n">
        <f aca="false">C115</f>
        <v>19587.0949040644</v>
      </c>
      <c r="D121" s="54" t="e">
        <f aca="false">D115</f>
        <v>#VALUE!</v>
      </c>
      <c r="E121" s="55" t="e">
        <f aca="false">E115</f>
        <v>#VALUE!</v>
      </c>
      <c r="F121" s="55" t="n">
        <f aca="false">F115</f>
        <v>19587.0949040644</v>
      </c>
      <c r="G121" s="56" t="e">
        <f aca="false">G115</f>
        <v>#VALUE!</v>
      </c>
      <c r="H121" s="56" t="e">
        <f aca="false">H115</f>
        <v>#VALUE!</v>
      </c>
      <c r="I121" s="23" t="e">
        <f aca="false">I115</f>
        <v>#VALUE!</v>
      </c>
      <c r="J121" s="51" t="e">
        <f aca="false">J115</f>
        <v>#VALUE!</v>
      </c>
      <c r="K121" s="51" t="e">
        <f aca="false">K115</f>
        <v>#VALUE!</v>
      </c>
      <c r="L121" s="51" t="e">
        <f aca="false">L115</f>
        <v>#VALUE!</v>
      </c>
      <c r="M121" s="51" t="e">
        <f aca="false">M115</f>
        <v>#VALUE!</v>
      </c>
      <c r="N121" s="56" t="e">
        <f aca="false">N115</f>
        <v>#VALUE!</v>
      </c>
      <c r="O121" s="54" t="e">
        <f aca="false">O115</f>
        <v>#VALUE!</v>
      </c>
      <c r="P121" s="54" t="e">
        <f aca="false">P115</f>
        <v>#VALUE!</v>
      </c>
      <c r="Q121" s="57" t="e">
        <f aca="false">Q115</f>
        <v>#VALUE!</v>
      </c>
      <c r="R121" s="51" t="e">
        <f aca="false">R115</f>
        <v>#VALUE!</v>
      </c>
      <c r="S121" s="57" t="e">
        <f aca="false">S115</f>
        <v>#VALUE!</v>
      </c>
      <c r="U121" s="62" t="e">
        <f aca="false">U120+$V$115</f>
        <v>#VALUE!</v>
      </c>
      <c r="V121" s="20" t="e">
        <f aca="false">COUNTIFS(#REF!,CONCATENATE("&lt;",TEXT(1+OFFSET(U121,0,0),"0")),#REF!,CONCATENATE("&gt;=", TEXT(OFFSET(U120,0,0),"0")))</f>
        <v>#VALUE!</v>
      </c>
      <c r="W121" s="20" t="e">
        <f aca="true">CONCATENATE( TEXT(OFFSET(U120,0,0)+1,"#.##0€")," - ",TEXT(OFFSET(U121,0,0),"#.##0€"))</f>
        <v>#VALUE!</v>
      </c>
      <c r="Z121" s="62" t="e">
        <f aca="false">Z120+$AA$115</f>
        <v>#VALUE!</v>
      </c>
      <c r="AA121" s="20" t="e">
        <f aca="false">COUNTIFS(#REF!,CONCATENATE("&lt;",TEXT(1+OFFSET(Z121,0,0),"0")),#REF!,CONCATENATE("&gt;=", TEXT(OFFSET(Z120,0,0),"0")))</f>
        <v>#VALUE!</v>
      </c>
      <c r="AB121" s="20" t="e">
        <f aca="false">COUNTIFS(#REF!,CONCATENATE("&lt;",TEXT(1+OFFSET(Z121,0,0),"0")),#REF!,CONCATENATE("&gt;=", TEXT(OFFSET(Z120,0,0),"0")))</f>
        <v>#VALUE!</v>
      </c>
      <c r="AC121" s="20" t="e">
        <f aca="true">CONCATENATE( TEXT(OFFSET(Z120,0,0)+1,"#.##0€")," - ",TEXT(OFFSET(Z121,0,0),"#.##0€"))</f>
        <v>#VALUE!</v>
      </c>
      <c r="AD121" s="59"/>
      <c r="AE121" s="60" t="e">
        <f aca="false">AE120+$AF$115</f>
        <v>#VALUE!</v>
      </c>
      <c r="AF121" s="63" t="e">
        <f aca="false">COUNTIFS(#REF!,CONCATENATE("&lt;=",TEXT(OFFSET(AE121,0,0),"0,0000")),#REF!,CONCATENATE("&gt;", TEXT(OFFSET(AE120,0,0),"0,0000")))</f>
        <v>#VALUE!</v>
      </c>
      <c r="AG121" s="20" t="e">
        <f aca="true">CONCATENATE( TEXT(OFFSET(AE120,0,0),"0,####")," - ",TEXT(OFFSET(AE121,0,0),"0,####"))</f>
        <v>#VALUE!</v>
      </c>
      <c r="AI121" s="20" t="e">
        <f aca="false">MID(#REF!,5,LEN(#REF!)-4)</f>
        <v>#REF!</v>
      </c>
      <c r="AJ121" s="20" t="e">
        <f aca="false">#REF!</f>
        <v>#REF!</v>
      </c>
      <c r="AK121" s="20" t="e">
        <f aca="false">_xlfn.RANK.EQ(#REF!,#REF!)</f>
        <v>#REF!</v>
      </c>
      <c r="AL121" s="19" t="e">
        <f aca="false">#REF!</f>
        <v>#REF!</v>
      </c>
      <c r="AM121" s="61" t="e">
        <f aca="false">_xlfn.RANK.EQ(#REF!,#REF!)</f>
        <v>#REF!</v>
      </c>
      <c r="AN121" s="19" t="n">
        <v>856496.813831852</v>
      </c>
      <c r="AO121" s="20" t="e">
        <f aca="false">_xlfn.RANK.EQ(#REF!,#REF!)</f>
        <v>#REF!</v>
      </c>
      <c r="AP121" s="20" t="n">
        <v>17</v>
      </c>
      <c r="AQ121" s="19" t="e">
        <f aca="false">#REF!</f>
        <v>#REF!</v>
      </c>
      <c r="AR121" s="20" t="n">
        <v>7</v>
      </c>
      <c r="AS121" s="20" t="e">
        <f aca="false">INDEX(AI$115:AI$135,MATCH(AR121,AK$115:AK$135,0))</f>
        <v>#N/A</v>
      </c>
      <c r="AT121" s="19" t="e">
        <f aca="false">INDEX(AL$115:AL$135,MATCH(AR121,AK$115:AK$135,0))</f>
        <v>#N/A</v>
      </c>
      <c r="AU121" s="20" t="e">
        <f aca="false">INDEX(AI$115:AI$135,MATCH(AR121,AO$115:AO$135,0))</f>
        <v>#N/A</v>
      </c>
      <c r="AV121" s="19" t="e">
        <f aca="false">INDEX(AQ$115:AQ$135,MATCH(AR121,AO$115:AO$135,0))</f>
        <v>#N/A</v>
      </c>
      <c r="AW121" s="19" t="e">
        <f aca="false">INDEX(AN$115:AN$135,MATCH(AU121,AI$115:AI$135,0))</f>
        <v>#N/A</v>
      </c>
      <c r="AY121" s="20" t="e">
        <f aca="false">INDEX(AI$115:AI$135,MATCH(AR121,AP$115:AP$135,0))</f>
        <v>#REF!</v>
      </c>
      <c r="AZ121" s="19" t="e">
        <f aca="false">INDEX(AQ$115:AQ$135,MATCH(AR121,AP$115:AP$135,0))</f>
        <v>#REF!</v>
      </c>
      <c r="BA121" s="19" t="n">
        <f aca="false">INDEX(AN$115:AN$135,MATCH(AR121,AP$115:AP$135,0))</f>
        <v>1884292.99043008</v>
      </c>
      <c r="BB121" s="19" t="e">
        <f aca="false">INDEX(AI$115:AI$135,MATCH(AR121,AP$115:AP$135,0))</f>
        <v>#REF!</v>
      </c>
      <c r="BC121" s="20" t="e">
        <f aca="false">INDEX(AJ$115:AJ$135,MATCH(AY121,AI$115:AI$135,0))</f>
        <v>#REF!</v>
      </c>
      <c r="BE121" s="18"/>
      <c r="BF121" s="18"/>
    </row>
    <row r="122" s="20" customFormat="true" ht="15" hidden="false" customHeight="false" outlineLevel="0" collapsed="false">
      <c r="A122" s="51" t="e">
        <f aca="false">A116-A115</f>
        <v>#REF!</v>
      </c>
      <c r="B122" s="55" t="e">
        <f aca="false">B116-B115</f>
        <v>#REF!</v>
      </c>
      <c r="C122" s="55" t="n">
        <f aca="false">C116-C115</f>
        <v>8994.28302454625</v>
      </c>
      <c r="D122" s="54" t="e">
        <f aca="false">D116-D115</f>
        <v>#REF!</v>
      </c>
      <c r="E122" s="55" t="e">
        <f aca="false">E116-E115</f>
        <v>#REF!</v>
      </c>
      <c r="F122" s="55" t="n">
        <f aca="false">F116-F115</f>
        <v>8994.28302454625</v>
      </c>
      <c r="G122" s="56" t="e">
        <f aca="false">G116-G115</f>
        <v>#REF!</v>
      </c>
      <c r="H122" s="56" t="e">
        <f aca="false">H116-H115</f>
        <v>#REF!</v>
      </c>
      <c r="I122" s="23" t="e">
        <f aca="false">I116-I115</f>
        <v>#REF!</v>
      </c>
      <c r="J122" s="51" t="e">
        <f aca="false">J116-J115</f>
        <v>#REF!</v>
      </c>
      <c r="K122" s="51" t="e">
        <f aca="false">K116-K115</f>
        <v>#REF!</v>
      </c>
      <c r="L122" s="51" t="e">
        <f aca="false">L116-L115</f>
        <v>#REF!</v>
      </c>
      <c r="M122" s="51" t="e">
        <f aca="false">M116-M115</f>
        <v>#REF!</v>
      </c>
      <c r="N122" s="56" t="e">
        <f aca="false">N116-N115</f>
        <v>#REF!</v>
      </c>
      <c r="O122" s="54" t="e">
        <f aca="false">O116-O115</f>
        <v>#REF!</v>
      </c>
      <c r="P122" s="54" t="e">
        <f aca="false">P116-P115</f>
        <v>#REF!</v>
      </c>
      <c r="Q122" s="57" t="e">
        <f aca="false">Q116-Q115</f>
        <v>#REF!</v>
      </c>
      <c r="R122" s="51" t="e">
        <f aca="false">R116-R115</f>
        <v>#REF!</v>
      </c>
      <c r="S122" s="57" t="e">
        <f aca="false">S116-S115</f>
        <v>#REF!</v>
      </c>
      <c r="U122" s="62" t="e">
        <f aca="false">U121+$V$115</f>
        <v>#VALUE!</v>
      </c>
      <c r="V122" s="20" t="e">
        <f aca="false">COUNTIFS(#REF!,CONCATENATE("&lt;",TEXT(1+OFFSET(U122,0,0),"0")),#REF!,CONCATENATE("&gt;=", TEXT(OFFSET(U121,0,0),"0")))</f>
        <v>#VALUE!</v>
      </c>
      <c r="W122" s="20" t="e">
        <f aca="true">CONCATENATE( TEXT(OFFSET(U121,0,0)+1,"#.##0€")," - ",TEXT(OFFSET(U122,0,0),"#.##0€"))</f>
        <v>#VALUE!</v>
      </c>
      <c r="Z122" s="62" t="e">
        <f aca="false">Z121+$AA$115</f>
        <v>#VALUE!</v>
      </c>
      <c r="AA122" s="20" t="e">
        <f aca="false">COUNTIFS(#REF!,CONCATENATE("&lt;",TEXT(1+OFFSET(Z122,0,0),"0")),#REF!,CONCATENATE("&gt;=", TEXT(OFFSET(Z121,0,0),"0")))</f>
        <v>#VALUE!</v>
      </c>
      <c r="AB122" s="20" t="e">
        <f aca="false">COUNTIFS(#REF!,CONCATENATE("&lt;",TEXT(1+OFFSET(Z122,0,0),"0")),#REF!,CONCATENATE("&gt;=", TEXT(OFFSET(Z121,0,0),"0")))</f>
        <v>#VALUE!</v>
      </c>
      <c r="AC122" s="20" t="e">
        <f aca="true">CONCATENATE( TEXT(OFFSET(Z121,0,0)+1,"#.##0€")," - ",TEXT(OFFSET(Z122,0,0),"#.##0€"))</f>
        <v>#VALUE!</v>
      </c>
      <c r="AD122" s="59"/>
      <c r="AE122" s="60" t="e">
        <f aca="false">AE121+$AF$115</f>
        <v>#VALUE!</v>
      </c>
      <c r="AF122" s="63" t="e">
        <f aca="false">COUNTIFS(#REF!,CONCATENATE("&lt;=",TEXT(OFFSET(AE122,0,0),"0,0000")),#REF!,CONCATENATE("&gt;", TEXT(OFFSET(AE121,0,0),"0,0000")))</f>
        <v>#VALUE!</v>
      </c>
      <c r="AG122" s="20" t="e">
        <f aca="true">CONCATENATE( TEXT(OFFSET(AE121,0,0),"0,####")," - ",TEXT(OFFSET(AE122,0,0),"0,####"))</f>
        <v>#VALUE!</v>
      </c>
      <c r="AI122" s="20" t="e">
        <f aca="false">MID(#REF!,5,LEN(#REF!)-4)</f>
        <v>#REF!</v>
      </c>
      <c r="AJ122" s="20" t="e">
        <f aca="false">#REF!</f>
        <v>#REF!</v>
      </c>
      <c r="AK122" s="20" t="e">
        <f aca="false">_xlfn.RANK.EQ(#REF!,#REF!)</f>
        <v>#REF!</v>
      </c>
      <c r="AL122" s="19" t="e">
        <f aca="false">#REF!</f>
        <v>#REF!</v>
      </c>
      <c r="AM122" s="61" t="e">
        <f aca="false">_xlfn.RANK.EQ(#REF!,#REF!)</f>
        <v>#REF!</v>
      </c>
      <c r="AN122" s="19" t="n">
        <v>1096315.92170477</v>
      </c>
      <c r="AO122" s="20" t="e">
        <f aca="false">_xlfn.RANK.EQ(#REF!,#REF!)</f>
        <v>#REF!</v>
      </c>
      <c r="AP122" s="20" t="n">
        <v>16</v>
      </c>
      <c r="AQ122" s="19" t="e">
        <f aca="false">#REF!</f>
        <v>#REF!</v>
      </c>
      <c r="AR122" s="20" t="n">
        <v>8</v>
      </c>
      <c r="AS122" s="20" t="e">
        <f aca="false">INDEX(AI$115:AI$135,MATCH(AR122,AK$115:AK$135,0))</f>
        <v>#N/A</v>
      </c>
      <c r="AT122" s="19" t="e">
        <f aca="false">INDEX(AL$115:AL$135,MATCH(AR122,AK$115:AK$135,0))</f>
        <v>#N/A</v>
      </c>
      <c r="AU122" s="20" t="e">
        <f aca="false">INDEX(AI$115:AI$135,MATCH(AR122,AO$115:AO$135,0))</f>
        <v>#N/A</v>
      </c>
      <c r="AV122" s="19" t="e">
        <f aca="false">INDEX(AQ$115:AQ$135,MATCH(AR122,AO$115:AO$135,0))</f>
        <v>#N/A</v>
      </c>
      <c r="AW122" s="19" t="e">
        <f aca="false">INDEX(AN$115:AN$135,MATCH(AU122,AI$115:AI$135,0))</f>
        <v>#N/A</v>
      </c>
      <c r="AY122" s="20" t="e">
        <f aca="false">INDEX(AI$115:AI$135,MATCH(AR122,AP$115:AP$135,0))</f>
        <v>#REF!</v>
      </c>
      <c r="AZ122" s="19" t="e">
        <f aca="false">INDEX(AQ$115:AQ$135,MATCH(AR122,AP$115:AP$135,0))</f>
        <v>#REF!</v>
      </c>
      <c r="BA122" s="19" t="n">
        <f aca="false">INDEX(AN$115:AN$135,MATCH(AR122,AP$115:AP$135,0))</f>
        <v>1627343.94628052</v>
      </c>
      <c r="BB122" s="19" t="e">
        <f aca="false">INDEX(AI$115:AI$135,MATCH(AR122,AP$115:AP$135,0))</f>
        <v>#REF!</v>
      </c>
      <c r="BC122" s="20" t="e">
        <f aca="false">INDEX(AJ$115:AJ$135,MATCH(AY122,AI$115:AI$135,0))</f>
        <v>#REF!</v>
      </c>
      <c r="BE122" s="18"/>
      <c r="BF122" s="18"/>
    </row>
    <row r="123" s="20" customFormat="true" ht="15" hidden="false" customHeight="false" outlineLevel="0" collapsed="false">
      <c r="A123" s="51" t="e">
        <f aca="false">A117-A116</f>
        <v>#REF!</v>
      </c>
      <c r="B123" s="55" t="e">
        <f aca="false">B117-B116</f>
        <v>#REF!</v>
      </c>
      <c r="C123" s="55" t="n">
        <f aca="false">C117-C116</f>
        <v>8110.10046399495</v>
      </c>
      <c r="D123" s="54" t="e">
        <f aca="false">D117-D116</f>
        <v>#REF!</v>
      </c>
      <c r="E123" s="55" t="e">
        <f aca="false">E117-E116</f>
        <v>#REF!</v>
      </c>
      <c r="F123" s="55" t="n">
        <f aca="false">F117-F116</f>
        <v>8110.10046399495</v>
      </c>
      <c r="G123" s="56" t="e">
        <f aca="false">G117-G116</f>
        <v>#REF!</v>
      </c>
      <c r="H123" s="56" t="e">
        <f aca="false">H117-H116</f>
        <v>#REF!</v>
      </c>
      <c r="I123" s="23" t="e">
        <f aca="false">I117-I116</f>
        <v>#REF!</v>
      </c>
      <c r="J123" s="51" t="e">
        <f aca="false">J117-J116</f>
        <v>#REF!</v>
      </c>
      <c r="K123" s="51" t="e">
        <f aca="false">K117-K116</f>
        <v>#REF!</v>
      </c>
      <c r="L123" s="51" t="e">
        <f aca="false">L117-L116</f>
        <v>#REF!</v>
      </c>
      <c r="M123" s="51" t="e">
        <f aca="false">M117-M116</f>
        <v>#REF!</v>
      </c>
      <c r="N123" s="56" t="e">
        <f aca="false">N117-N116</f>
        <v>#REF!</v>
      </c>
      <c r="O123" s="54" t="e">
        <f aca="false">O117-O116</f>
        <v>#REF!</v>
      </c>
      <c r="P123" s="54" t="e">
        <f aca="false">P117-P116</f>
        <v>#REF!</v>
      </c>
      <c r="Q123" s="57" t="e">
        <f aca="false">Q117-Q116</f>
        <v>#REF!</v>
      </c>
      <c r="R123" s="51" t="e">
        <f aca="false">R117-R116</f>
        <v>#REF!</v>
      </c>
      <c r="S123" s="57" t="e">
        <f aca="false">S117-S116</f>
        <v>#REF!</v>
      </c>
      <c r="U123" s="62" t="e">
        <f aca="false">U122+$V$115</f>
        <v>#VALUE!</v>
      </c>
      <c r="V123" s="20" t="e">
        <f aca="false">COUNTIFS(#REF!,CONCATENATE("&lt;",TEXT(1+OFFSET(U123,0,0),"0")),#REF!,CONCATENATE("&gt;=", TEXT(OFFSET(U122,0,0),"0")))</f>
        <v>#VALUE!</v>
      </c>
      <c r="W123" s="20" t="e">
        <f aca="true">CONCATENATE( TEXT(OFFSET(U122,0,0)+1,"#.##0€")," - ",TEXT(OFFSET(U123,0,0),"#.##0€"))</f>
        <v>#VALUE!</v>
      </c>
      <c r="Z123" s="62" t="e">
        <f aca="false">Z122+$AA$115</f>
        <v>#VALUE!</v>
      </c>
      <c r="AA123" s="20" t="e">
        <f aca="false">COUNTIFS(#REF!,CONCATENATE("&lt;",TEXT(1+OFFSET(Z123,0,0),"0")),#REF!,CONCATENATE("&gt;=", TEXT(OFFSET(Z122,0,0),"0")))</f>
        <v>#VALUE!</v>
      </c>
      <c r="AB123" s="20" t="e">
        <f aca="false">COUNTIFS(#REF!,CONCATENATE("&lt;",TEXT(1+OFFSET(Z123,0,0),"0")),#REF!,CONCATENATE("&gt;=", TEXT(OFFSET(Z122,0,0),"0")))</f>
        <v>#VALUE!</v>
      </c>
      <c r="AC123" s="20" t="e">
        <f aca="true">CONCATENATE( TEXT(OFFSET(Z122,0,0)+1,"#.##0€")," - ",TEXT(OFFSET(Z123,0,0),"#.##0€"))</f>
        <v>#VALUE!</v>
      </c>
      <c r="AD123" s="59"/>
      <c r="AE123" s="60" t="e">
        <f aca="false">AE122+$AF$115</f>
        <v>#VALUE!</v>
      </c>
      <c r="AF123" s="63" t="e">
        <f aca="false">COUNTIFS(#REF!,CONCATENATE("&lt;=",TEXT(OFFSET(AE123,0,0),"0,0000")),#REF!,CONCATENATE("&gt;", TEXT(OFFSET(AE122,0,0),"0,0000")))</f>
        <v>#VALUE!</v>
      </c>
      <c r="AG123" s="20" t="e">
        <f aca="true">CONCATENATE( TEXT(OFFSET(AE122,0,0),"0,####")," - ",TEXT(OFFSET(AE123,0,0),"0,####"))</f>
        <v>#VALUE!</v>
      </c>
      <c r="AI123" s="20" t="e">
        <f aca="false">MID(#REF!,5,LEN(#REF!)-4)</f>
        <v>#REF!</v>
      </c>
      <c r="AJ123" s="20" t="e">
        <f aca="false">#REF!</f>
        <v>#REF!</v>
      </c>
      <c r="AK123" s="20" t="e">
        <f aca="false">_xlfn.RANK.EQ(#REF!,#REF!)</f>
        <v>#REF!</v>
      </c>
      <c r="AL123" s="19" t="e">
        <f aca="false">#REF!</f>
        <v>#REF!</v>
      </c>
      <c r="AM123" s="61" t="e">
        <f aca="false">_xlfn.RANK.EQ(#REF!,#REF!)</f>
        <v>#REF!</v>
      </c>
      <c r="AN123" s="19" t="n">
        <v>1018203.41228331</v>
      </c>
      <c r="AO123" s="20" t="e">
        <f aca="false">_xlfn.RANK.EQ(#REF!,#REF!)</f>
        <v>#REF!</v>
      </c>
      <c r="AP123" s="20" t="n">
        <v>19</v>
      </c>
      <c r="AQ123" s="19" t="e">
        <f aca="false">#REF!</f>
        <v>#REF!</v>
      </c>
      <c r="AR123" s="20" t="n">
        <v>9</v>
      </c>
      <c r="AS123" s="20" t="e">
        <f aca="false">INDEX(AI$115:AI$135,MATCH(AR123,AK$115:AK$135,0))</f>
        <v>#N/A</v>
      </c>
      <c r="AT123" s="19" t="e">
        <f aca="false">INDEX(AL$115:AL$135,MATCH(AR123,AK$115:AK$135,0))</f>
        <v>#N/A</v>
      </c>
      <c r="AU123" s="20" t="e">
        <f aca="false">INDEX(AI$115:AI$135,MATCH(AR123,AO$115:AO$135,0))</f>
        <v>#N/A</v>
      </c>
      <c r="AV123" s="19" t="e">
        <f aca="false">INDEX(AQ$115:AQ$135,MATCH(AR123,AO$115:AO$135,0))</f>
        <v>#N/A</v>
      </c>
      <c r="AW123" s="19" t="e">
        <f aca="false">INDEX(AN$115:AN$135,MATCH(AU123,AI$115:AI$135,0))</f>
        <v>#N/A</v>
      </c>
      <c r="AY123" s="20" t="e">
        <f aca="false">INDEX(AI$115:AI$135,MATCH(AR123,AP$115:AP$135,0))</f>
        <v>#REF!</v>
      </c>
      <c r="AZ123" s="19" t="e">
        <f aca="false">INDEX(AQ$115:AQ$135,MATCH(AR123,AP$115:AP$135,0))</f>
        <v>#REF!</v>
      </c>
      <c r="BA123" s="19" t="n">
        <f aca="false">INDEX(AN$115:AN$135,MATCH(AR123,AP$115:AP$135,0))</f>
        <v>1519082.74901217</v>
      </c>
      <c r="BB123" s="19" t="e">
        <f aca="false">INDEX(AI$115:AI$135,MATCH(AR123,AP$115:AP$135,0))</f>
        <v>#REF!</v>
      </c>
      <c r="BC123" s="20" t="e">
        <f aca="false">INDEX(AJ$115:AJ$135,MATCH(AY123,AI$115:AI$135,0))</f>
        <v>#REF!</v>
      </c>
    </row>
    <row r="124" s="20" customFormat="true" ht="15" hidden="false" customHeight="false" outlineLevel="0" collapsed="false">
      <c r="A124" s="51" t="e">
        <f aca="false">A118-A117</f>
        <v>#REF!</v>
      </c>
      <c r="B124" s="55" t="e">
        <f aca="false">B118-B117</f>
        <v>#REF!</v>
      </c>
      <c r="C124" s="55" t="n">
        <f aca="false">C118-C117</f>
        <v>10973.8734553226</v>
      </c>
      <c r="D124" s="54" t="e">
        <f aca="false">D118-D117</f>
        <v>#REF!</v>
      </c>
      <c r="E124" s="55" t="e">
        <f aca="false">E118-E117</f>
        <v>#REF!</v>
      </c>
      <c r="F124" s="55" t="n">
        <f aca="false">F118-F117</f>
        <v>10973.8734553226</v>
      </c>
      <c r="G124" s="56" t="e">
        <f aca="false">G118-G117</f>
        <v>#REF!</v>
      </c>
      <c r="H124" s="56" t="e">
        <f aca="false">H118-H117</f>
        <v>#REF!</v>
      </c>
      <c r="I124" s="23" t="e">
        <f aca="false">I118-I117</f>
        <v>#REF!</v>
      </c>
      <c r="J124" s="51" t="e">
        <f aca="false">J118-J117</f>
        <v>#REF!</v>
      </c>
      <c r="K124" s="51" t="e">
        <f aca="false">K118-K117</f>
        <v>#REF!</v>
      </c>
      <c r="L124" s="51" t="e">
        <f aca="false">L118-L117</f>
        <v>#REF!</v>
      </c>
      <c r="M124" s="51" t="e">
        <f aca="false">M118-M117</f>
        <v>#REF!</v>
      </c>
      <c r="N124" s="56" t="e">
        <f aca="false">N118-N117</f>
        <v>#REF!</v>
      </c>
      <c r="O124" s="54" t="e">
        <f aca="false">O118-O117</f>
        <v>#REF!</v>
      </c>
      <c r="P124" s="54" t="e">
        <f aca="false">P118-P117</f>
        <v>#REF!</v>
      </c>
      <c r="Q124" s="57" t="e">
        <f aca="false">Q118-Q117</f>
        <v>#REF!</v>
      </c>
      <c r="R124" s="51" t="e">
        <f aca="false">R118-R117</f>
        <v>#REF!</v>
      </c>
      <c r="S124" s="57" t="e">
        <f aca="false">S118-S117</f>
        <v>#REF!</v>
      </c>
      <c r="U124" s="62" t="e">
        <f aca="false">U123+$V$115</f>
        <v>#VALUE!</v>
      </c>
      <c r="V124" s="20" t="e">
        <f aca="false">COUNTIFS(#REF!,CONCATENATE("&lt;",TEXT(1+OFFSET(U124,0,0),"0")),#REF!,CONCATENATE("&gt;=", TEXT(OFFSET(U123,0,0),"0")))</f>
        <v>#VALUE!</v>
      </c>
      <c r="W124" s="20" t="e">
        <f aca="true">CONCATENATE( TEXT(OFFSET(U123,0,0)+1,"#.##0€")," - ",TEXT(OFFSET(U124,0,0),"#.##0€"))</f>
        <v>#VALUE!</v>
      </c>
      <c r="Z124" s="62" t="e">
        <f aca="false">Z123+$AA$115</f>
        <v>#VALUE!</v>
      </c>
      <c r="AA124" s="20" t="e">
        <f aca="false">COUNTIFS(#REF!,CONCATENATE("&lt;",TEXT(1+OFFSET(Z124,0,0),"0")),#REF!,CONCATENATE("&gt;=", TEXT(OFFSET(Z123,0,0),"0")))</f>
        <v>#VALUE!</v>
      </c>
      <c r="AB124" s="20" t="e">
        <f aca="false">COUNTIFS(#REF!,CONCATENATE("&lt;",TEXT(1+OFFSET(Z124,0,0),"0")),#REF!,CONCATENATE("&gt;=", TEXT(OFFSET(Z123,0,0),"0")))</f>
        <v>#VALUE!</v>
      </c>
      <c r="AC124" s="20" t="e">
        <f aca="true">CONCATENATE( TEXT(OFFSET(Z123,0,0)+1,"#.##0€")," - ",TEXT(OFFSET(Z124,0,0),"#.##0€"))</f>
        <v>#VALUE!</v>
      </c>
      <c r="AD124" s="59"/>
      <c r="AE124" s="60" t="e">
        <f aca="false">AE123+$AF$115</f>
        <v>#VALUE!</v>
      </c>
      <c r="AF124" s="63" t="e">
        <f aca="false">COUNTIFS(#REF!,CONCATENATE("&lt;=",TEXT(OFFSET(AE124,0,0),"0,0000")),#REF!,CONCATENATE("&gt;", TEXT(OFFSET(AE123,0,0),"0,0000")))</f>
        <v>#VALUE!</v>
      </c>
      <c r="AG124" s="20" t="e">
        <f aca="true">CONCATENATE( TEXT(OFFSET(AE123,0,0),"0,####")," - ",TEXT(OFFSET(AE124,0,0),"0,####"))</f>
        <v>#VALUE!</v>
      </c>
      <c r="AI124" s="20" t="e">
        <f aca="false">MID(#REF!,5,LEN(#REF!)-4)</f>
        <v>#REF!</v>
      </c>
      <c r="AJ124" s="20" t="e">
        <f aca="false">#REF!</f>
        <v>#REF!</v>
      </c>
      <c r="AK124" s="20" t="e">
        <f aca="false">_xlfn.RANK.EQ(#REF!,#REF!)</f>
        <v>#REF!</v>
      </c>
      <c r="AL124" s="19" t="e">
        <f aca="false">#REF!</f>
        <v>#REF!</v>
      </c>
      <c r="AM124" s="61" t="e">
        <f aca="false">_xlfn.RANK.EQ(#REF!,#REF!)</f>
        <v>#REF!</v>
      </c>
      <c r="AN124" s="19" t="n">
        <v>1850033.1178768</v>
      </c>
      <c r="AO124" s="20" t="e">
        <f aca="false">_xlfn.RANK.EQ(#REF!,#REF!)</f>
        <v>#REF!</v>
      </c>
      <c r="AP124" s="20" t="n">
        <v>5</v>
      </c>
      <c r="AQ124" s="19" t="e">
        <f aca="false">#REF!</f>
        <v>#REF!</v>
      </c>
      <c r="AR124" s="20" t="n">
        <v>10</v>
      </c>
      <c r="AS124" s="20" t="e">
        <f aca="false">INDEX(AI$115:AI$135,MATCH(AR124,AK$115:AK$135,0))</f>
        <v>#N/A</v>
      </c>
      <c r="AT124" s="19" t="e">
        <f aca="false">INDEX(AL$115:AL$135,MATCH(AR124,AK$115:AK$135,0))</f>
        <v>#N/A</v>
      </c>
      <c r="AU124" s="20" t="e">
        <f aca="false">INDEX(AI$115:AI$135,MATCH(AR124,AO$115:AO$135,0))</f>
        <v>#N/A</v>
      </c>
      <c r="AV124" s="19" t="e">
        <f aca="false">INDEX(AQ$115:AQ$135,MATCH(AR124,AO$115:AO$135,0))</f>
        <v>#N/A</v>
      </c>
      <c r="AW124" s="19" t="e">
        <f aca="false">INDEX(AN$115:AN$135,MATCH(AU124,AI$115:AI$135,0))</f>
        <v>#N/A</v>
      </c>
      <c r="AY124" s="20" t="e">
        <f aca="false">INDEX(AI$115:AI$135,MATCH(AR124,AP$115:AP$135,0))</f>
        <v>#REF!</v>
      </c>
      <c r="AZ124" s="19" t="e">
        <f aca="false">INDEX(AQ$115:AQ$135,MATCH(AR124,AP$115:AP$135,0))</f>
        <v>#REF!</v>
      </c>
      <c r="BA124" s="19" t="n">
        <f aca="false">INDEX(AN$115:AN$135,MATCH(AR124,AP$115:AP$135,0))</f>
        <v>1495786.03567595</v>
      </c>
      <c r="BB124" s="19" t="e">
        <f aca="false">INDEX(AI$115:AI$135,MATCH(AR124,AP$115:AP$135,0))</f>
        <v>#REF!</v>
      </c>
      <c r="BC124" s="20" t="e">
        <f aca="false">INDEX(AJ$115:AJ$135,MATCH(AY124,AI$115:AI$135,0))</f>
        <v>#REF!</v>
      </c>
    </row>
    <row r="125" s="20" customFormat="true" ht="15" hidden="false" customHeight="false" outlineLevel="0" collapsed="false">
      <c r="A125" s="51" t="e">
        <f aca="false">A119-A118</f>
        <v>#VALUE!</v>
      </c>
      <c r="B125" s="55" t="e">
        <f aca="false">B119-B118</f>
        <v>#VALUE!</v>
      </c>
      <c r="C125" s="55" t="n">
        <f aca="false">C119-C118</f>
        <v>64655.3962459469</v>
      </c>
      <c r="D125" s="54" t="e">
        <f aca="false">D119-D118</f>
        <v>#VALUE!</v>
      </c>
      <c r="E125" s="55" t="e">
        <f aca="false">E119-E118</f>
        <v>#VALUE!</v>
      </c>
      <c r="F125" s="55" t="n">
        <f aca="false">F119-F118</f>
        <v>64655.3962459469</v>
      </c>
      <c r="G125" s="56" t="e">
        <f aca="false">G119-G118</f>
        <v>#VALUE!</v>
      </c>
      <c r="H125" s="56" t="e">
        <f aca="false">H119-H118</f>
        <v>#VALUE!</v>
      </c>
      <c r="I125" s="23" t="e">
        <f aca="false">I119-I118</f>
        <v>#VALUE!</v>
      </c>
      <c r="J125" s="51" t="e">
        <f aca="false">J119-J118</f>
        <v>#VALUE!</v>
      </c>
      <c r="K125" s="51" t="e">
        <f aca="false">K119-K118</f>
        <v>#VALUE!</v>
      </c>
      <c r="L125" s="51" t="e">
        <f aca="false">L119-L118</f>
        <v>#VALUE!</v>
      </c>
      <c r="M125" s="51" t="e">
        <f aca="false">M119-M118</f>
        <v>#VALUE!</v>
      </c>
      <c r="N125" s="56" t="e">
        <f aca="false">N119-N118</f>
        <v>#VALUE!</v>
      </c>
      <c r="O125" s="54" t="e">
        <f aca="false">O119-O118</f>
        <v>#VALUE!</v>
      </c>
      <c r="P125" s="54" t="e">
        <f aca="false">P119-P118</f>
        <v>#VALUE!</v>
      </c>
      <c r="Q125" s="57" t="e">
        <f aca="false">Q119-Q118</f>
        <v>#REF!</v>
      </c>
      <c r="R125" s="51" t="e">
        <f aca="false">R119-R118</f>
        <v>#VALUE!</v>
      </c>
      <c r="S125" s="57" t="e">
        <f aca="false">S119-S118</f>
        <v>#REF!</v>
      </c>
      <c r="U125" s="62" t="e">
        <f aca="false">U124+$V$115</f>
        <v>#VALUE!</v>
      </c>
      <c r="V125" s="20" t="e">
        <f aca="false">COUNTIFS(#REF!,CONCATENATE("&lt;",TEXT(1+OFFSET(U125,0,0),"0")),#REF!,CONCATENATE("&gt;=", TEXT(OFFSET(U124,0,0),"0")))</f>
        <v>#VALUE!</v>
      </c>
      <c r="W125" s="20" t="e">
        <f aca="true">CONCATENATE( TEXT(OFFSET(U124,0,0)+1,"#.##0€")," - ",TEXT(OFFSET(U125,0,0),"#.##0€"))</f>
        <v>#VALUE!</v>
      </c>
      <c r="Z125" s="62" t="e">
        <f aca="false">Z124+$AA$115</f>
        <v>#VALUE!</v>
      </c>
      <c r="AA125" s="20" t="e">
        <f aca="false">COUNTIFS(#REF!,CONCATENATE("&lt;",TEXT(1+OFFSET(Z125,0,0),"0")),#REF!,CONCATENATE("&gt;=", TEXT(OFFSET(Z124,0,0),"0")))</f>
        <v>#VALUE!</v>
      </c>
      <c r="AB125" s="20" t="e">
        <f aca="false">COUNTIFS(#REF!,CONCATENATE("&lt;",TEXT(1+OFFSET(Z125,0,0),"0")),#REF!,CONCATENATE("&gt;=", TEXT(OFFSET(Z124,0,0),"0")))</f>
        <v>#VALUE!</v>
      </c>
      <c r="AC125" s="20" t="e">
        <f aca="true">CONCATENATE( TEXT(OFFSET(Z124,0,0)+1,"#.##0€")," - ",TEXT(OFFSET(Z125,0,0),"#.##0€"))</f>
        <v>#VALUE!</v>
      </c>
      <c r="AD125" s="59"/>
      <c r="AE125" s="60" t="e">
        <f aca="false">AE124+$AF$115</f>
        <v>#VALUE!</v>
      </c>
      <c r="AF125" s="63" t="e">
        <f aca="false">COUNTIFS(#REF!,CONCATENATE("&lt;=",TEXT(OFFSET(AE125,0,0),"0,0000")),#REF!,CONCATENATE("&gt;", TEXT(OFFSET(AE124,0,0),"0,0000")))</f>
        <v>#VALUE!</v>
      </c>
      <c r="AG125" s="20" t="e">
        <f aca="true">CONCATENATE( TEXT(OFFSET(AE124,0,0),"0,####")," - ",TEXT(OFFSET(AE125,0,0),"0,####"))</f>
        <v>#VALUE!</v>
      </c>
      <c r="AI125" s="20" t="e">
        <f aca="false">MID(#REF!,5,LEN(#REF!)-4)</f>
        <v>#REF!</v>
      </c>
      <c r="AJ125" s="20" t="e">
        <f aca="false">#REF!</f>
        <v>#REF!</v>
      </c>
      <c r="AK125" s="20" t="e">
        <f aca="false">_xlfn.RANK.EQ(#REF!,#REF!)</f>
        <v>#REF!</v>
      </c>
      <c r="AL125" s="19" t="e">
        <f aca="false">#REF!</f>
        <v>#REF!</v>
      </c>
      <c r="AM125" s="61" t="e">
        <f aca="false">_xlfn.RANK.EQ(#REF!,#REF!)</f>
        <v>#REF!</v>
      </c>
      <c r="AN125" s="19" t="n">
        <v>2124112.09830299</v>
      </c>
      <c r="AO125" s="20" t="e">
        <f aca="false">_xlfn.RANK.EQ(#REF!,#REF!)</f>
        <v>#REF!</v>
      </c>
      <c r="AP125" s="20" t="n">
        <v>4</v>
      </c>
      <c r="AQ125" s="19" t="e">
        <f aca="false">#REF!</f>
        <v>#REF!</v>
      </c>
      <c r="AR125" s="20" t="n">
        <v>11</v>
      </c>
      <c r="AS125" s="20" t="e">
        <f aca="false">INDEX(AI$115:AI$135,MATCH(AR125,AK$115:AK$135,0))</f>
        <v>#N/A</v>
      </c>
      <c r="AT125" s="19" t="e">
        <f aca="false">INDEX(AL$115:AL$135,MATCH(AR125,AK$115:AK$135,0))</f>
        <v>#N/A</v>
      </c>
      <c r="AU125" s="20" t="e">
        <f aca="false">INDEX(AI$115:AI$135,MATCH(AR125,AO$115:AO$135,0))</f>
        <v>#N/A</v>
      </c>
      <c r="AV125" s="19" t="e">
        <f aca="false">INDEX(AQ$115:AQ$135,MATCH(AR125,AO$115:AO$135,0))</f>
        <v>#N/A</v>
      </c>
      <c r="AW125" s="19" t="e">
        <f aca="false">INDEX(AN$115:AN$135,MATCH(AU125,AI$115:AI$135,0))</f>
        <v>#N/A</v>
      </c>
      <c r="AY125" s="20" t="e">
        <f aca="false">INDEX(AI$115:AI$135,MATCH(AR125,AP$115:AP$135,0))</f>
        <v>#REF!</v>
      </c>
      <c r="AZ125" s="19" t="e">
        <f aca="false">INDEX(AQ$115:AQ$135,MATCH(AR125,AP$115:AP$135,0))</f>
        <v>#REF!</v>
      </c>
      <c r="BA125" s="19" t="n">
        <f aca="false">INDEX(AN$115:AN$135,MATCH(AR125,AP$115:AP$135,0))</f>
        <v>1519082.74901217</v>
      </c>
      <c r="BB125" s="19" t="e">
        <f aca="false">INDEX(AI$115:AI$135,MATCH(AR125,AP$115:AP$135,0))</f>
        <v>#REF!</v>
      </c>
      <c r="BC125" s="20" t="e">
        <f aca="false">INDEX(AJ$115:AJ$135,MATCH(AY125,AI$115:AI$135,0))</f>
        <v>#REF!</v>
      </c>
    </row>
    <row r="126" s="20" customFormat="true" ht="15" hidden="false" customHeight="false" outlineLevel="0" collapsed="false">
      <c r="A126" s="56"/>
      <c r="B126" s="55"/>
      <c r="C126" s="55"/>
      <c r="D126" s="55"/>
      <c r="E126" s="55"/>
      <c r="F126" s="55"/>
      <c r="G126" s="56"/>
      <c r="H126" s="56"/>
      <c r="I126" s="23"/>
      <c r="J126" s="23"/>
      <c r="K126" s="23"/>
      <c r="L126" s="23"/>
      <c r="M126" s="23"/>
      <c r="N126" s="18"/>
      <c r="O126" s="18"/>
      <c r="P126" s="18"/>
      <c r="Q126" s="56"/>
      <c r="R126" s="51"/>
      <c r="S126" s="51"/>
      <c r="U126" s="62" t="e">
        <f aca="false">U125+$V$115</f>
        <v>#VALUE!</v>
      </c>
      <c r="V126" s="20" t="e">
        <f aca="false">COUNTIF(#REF!,CONCATENATE("&gt;=", TEXT(OFFSET(U125,0,0),"0")))</f>
        <v>#VALUE!</v>
      </c>
      <c r="W126" s="20" t="e">
        <f aca="true">CONCATENATE( TEXT(OFFSET(U125,0,0)+1,"#.##0€")," - ",TEXT(OFFSET(U126,0,0),"#.##0€"))</f>
        <v>#VALUE!</v>
      </c>
      <c r="Z126" s="62" t="e">
        <f aca="false">Z125+$AA$115</f>
        <v>#VALUE!</v>
      </c>
      <c r="AA126" s="20" t="e">
        <f aca="false">COUNTIF(#REF!,CONCATENATE("&gt;=", TEXT(OFFSET(Z125,0,0),"0")))</f>
        <v>#VALUE!</v>
      </c>
      <c r="AB126" s="20" t="e">
        <f aca="false">COUNTIF(#REF!,CONCATENATE("&gt;=", TEXT(OFFSET(Z125,0,0),"0")))</f>
        <v>#VALUE!</v>
      </c>
      <c r="AC126" s="20" t="e">
        <f aca="true">CONCATENATE( TEXT(OFFSET(Z125,0,0)+1,"#.##0€")," - ",TEXT(OFFSET(Z126,0,0),"#.##0€"))</f>
        <v>#VALUE!</v>
      </c>
      <c r="AD126" s="59"/>
      <c r="AE126" s="60" t="e">
        <f aca="false">AE125+$AF$115</f>
        <v>#VALUE!</v>
      </c>
      <c r="AF126" s="63" t="e">
        <f aca="false">COUNTIF(#REF!,CONCATENATE("&gt;", TEXT(OFFSET(AE125,0,0),"0,0000")))</f>
        <v>#VALUE!</v>
      </c>
      <c r="AG126" s="20" t="e">
        <f aca="true">CONCATENATE( TEXT(OFFSET(AE125,0,0),"0,####")," - ",TEXT(OFFSET(AE126,0,0),"0,####"))</f>
        <v>#VALUE!</v>
      </c>
      <c r="AI126" s="20" t="e">
        <f aca="false">MID(#REF!,5,LEN(#REF!)-4)</f>
        <v>#REF!</v>
      </c>
      <c r="AJ126" s="20" t="e">
        <f aca="false">#REF!</f>
        <v>#REF!</v>
      </c>
      <c r="AK126" s="20" t="e">
        <f aca="false">_xlfn.RANK.EQ(#REF!,#REF!)</f>
        <v>#REF!</v>
      </c>
      <c r="AL126" s="19" t="e">
        <f aca="false">#REF!</f>
        <v>#REF!</v>
      </c>
      <c r="AM126" s="61" t="e">
        <f aca="false">_xlfn.RANK.EQ(#REF!,#REF!)</f>
        <v>#REF!</v>
      </c>
      <c r="AN126" s="19" t="n">
        <v>1967201.882009</v>
      </c>
      <c r="AO126" s="20" t="e">
        <f aca="false">_xlfn.RANK.EQ(#REF!,#REF!)</f>
        <v>#REF!</v>
      </c>
      <c r="AP126" s="20" t="n">
        <v>3</v>
      </c>
      <c r="AQ126" s="19" t="e">
        <f aca="false">#REF!</f>
        <v>#REF!</v>
      </c>
      <c r="AR126" s="20" t="n">
        <v>12</v>
      </c>
      <c r="AS126" s="20" t="e">
        <f aca="false">INDEX(AI$115:AI$135,MATCH(AR126,AK$115:AK$135,0))</f>
        <v>#N/A</v>
      </c>
      <c r="AT126" s="19" t="e">
        <f aca="false">INDEX(AL$115:AL$135,MATCH(AR126,AK$115:AK$135,0))</f>
        <v>#N/A</v>
      </c>
      <c r="AU126" s="20" t="e">
        <f aca="false">INDEX(AI$115:AI$135,MATCH(AR126,AO$115:AO$135,0))</f>
        <v>#N/A</v>
      </c>
      <c r="AV126" s="19" t="e">
        <f aca="false">INDEX(AQ$115:AQ$135,MATCH(AR126,AO$115:AO$135,0))</f>
        <v>#N/A</v>
      </c>
      <c r="AW126" s="19" t="e">
        <f aca="false">INDEX(AN$115:AN$135,MATCH(AU126,AI$115:AI$135,0))</f>
        <v>#N/A</v>
      </c>
      <c r="AY126" s="20" t="e">
        <f aca="false">INDEX(AI$115:AI$135,MATCH(AR126,AP$115:AP$135,0))</f>
        <v>#REF!</v>
      </c>
      <c r="AZ126" s="19" t="e">
        <f aca="false">INDEX(AQ$115:AQ$135,MATCH(AR126,AP$115:AP$135,0))</f>
        <v>#REF!</v>
      </c>
      <c r="BA126" s="19" t="n">
        <f aca="false">INDEX(AN$115:AN$135,MATCH(AR126,AP$115:AP$135,0))</f>
        <v>1248429.75584131</v>
      </c>
      <c r="BB126" s="19" t="e">
        <f aca="false">INDEX(AI$115:AI$135,MATCH(AR126,AP$115:AP$135,0))</f>
        <v>#REF!</v>
      </c>
      <c r="BC126" s="20" t="e">
        <f aca="false">INDEX(AJ$115:AJ$135,MATCH(AY126,AI$115:AI$135,0))</f>
        <v>#REF!</v>
      </c>
    </row>
    <row r="127" s="20" customFormat="true" ht="15" hidden="false" customHeight="false" outlineLevel="0" collapsed="false">
      <c r="E127" s="19"/>
      <c r="F127" s="19"/>
      <c r="H127" s="64"/>
      <c r="AI127" s="20" t="e">
        <f aca="false">MID(#REF!,5,LEN(#REF!)-4)</f>
        <v>#REF!</v>
      </c>
      <c r="AJ127" s="20" t="e">
        <f aca="false">#REF!</f>
        <v>#REF!</v>
      </c>
      <c r="AK127" s="20" t="e">
        <f aca="false">_xlfn.RANK.EQ(#REF!,#REF!)</f>
        <v>#REF!</v>
      </c>
      <c r="AL127" s="19" t="e">
        <f aca="false">#REF!</f>
        <v>#REF!</v>
      </c>
      <c r="AM127" s="61" t="e">
        <f aca="false">_xlfn.RANK.EQ(#REF!,#REF!)</f>
        <v>#REF!</v>
      </c>
      <c r="AN127" s="19" t="n">
        <v>2192631.84340954</v>
      </c>
      <c r="AO127" s="20" t="e">
        <f aca="false">_xlfn.RANK.EQ(#REF!,#REF!)</f>
        <v>#REF!</v>
      </c>
      <c r="AP127" s="20" t="n">
        <v>1</v>
      </c>
      <c r="AQ127" s="19" t="e">
        <f aca="false">#REF!</f>
        <v>#REF!</v>
      </c>
      <c r="AR127" s="20" t="n">
        <v>13</v>
      </c>
      <c r="AS127" s="20" t="e">
        <f aca="false">INDEX(AI$115:AI$135,MATCH(AR127,AK$115:AK$135,0))</f>
        <v>#N/A</v>
      </c>
      <c r="AT127" s="19" t="e">
        <f aca="false">INDEX(AL$115:AL$135,MATCH(AR127,AK$115:AK$135,0))</f>
        <v>#N/A</v>
      </c>
      <c r="AU127" s="20" t="e">
        <f aca="false">INDEX(AI$115:AI$135,MATCH(AR127,AO$115:AO$135,0))</f>
        <v>#N/A</v>
      </c>
      <c r="AV127" s="19" t="e">
        <f aca="false">INDEX(AQ$115:AQ$135,MATCH(AR127,AO$115:AO$135,0))</f>
        <v>#N/A</v>
      </c>
      <c r="AW127" s="19" t="e">
        <f aca="false">INDEX(AN$115:AN$135,MATCH(AU127,AI$115:AI$135,0))</f>
        <v>#N/A</v>
      </c>
      <c r="AY127" s="20" t="e">
        <f aca="false">INDEX(AI$115:AI$135,MATCH(AR127,AP$115:AP$135,0))</f>
        <v>#REF!</v>
      </c>
      <c r="AZ127" s="19" t="e">
        <f aca="false">INDEX(AQ$115:AQ$135,MATCH(AR127,AP$115:AP$135,0))</f>
        <v>#REF!</v>
      </c>
      <c r="BA127" s="19" t="n">
        <f aca="false">INDEX(AN$115:AN$135,MATCH(AR127,AP$115:AP$135,0))</f>
        <v>1086723.15738985</v>
      </c>
      <c r="BB127" s="19" t="e">
        <f aca="false">INDEX(AI$115:AI$135,MATCH(AR127,AP$115:AP$135,0))</f>
        <v>#REF!</v>
      </c>
      <c r="BC127" s="20" t="e">
        <f aca="false">INDEX(AJ$115:AJ$135,MATCH(AY127,AI$115:AI$135,0))</f>
        <v>#REF!</v>
      </c>
    </row>
    <row r="128" s="20" customFormat="true" ht="15" hidden="false" customHeight="false" outlineLevel="0" collapsed="false">
      <c r="E128" s="19"/>
      <c r="F128" s="19"/>
      <c r="H128" s="64"/>
      <c r="AI128" s="20" t="e">
        <f aca="false">MID(#REF!,5,LEN(#REF!)-4)</f>
        <v>#REF!</v>
      </c>
      <c r="AJ128" s="20" t="e">
        <f aca="false">#REF!</f>
        <v>#REF!</v>
      </c>
      <c r="AK128" s="20" t="e">
        <f aca="false">_xlfn.RANK.EQ(#REF!,#REF!)</f>
        <v>#REF!</v>
      </c>
      <c r="AL128" s="19" t="e">
        <f aca="false">#REF!</f>
        <v>#REF!</v>
      </c>
      <c r="AM128" s="61" t="e">
        <f aca="false">_xlfn.RANK.EQ(#REF!,#REF!)</f>
        <v>#REF!</v>
      </c>
      <c r="AN128" s="19" t="n">
        <v>1519082.74901217</v>
      </c>
      <c r="AO128" s="20" t="e">
        <f aca="false">_xlfn.RANK.EQ(#REF!,#REF!)</f>
        <v>#REF!</v>
      </c>
      <c r="AP128" s="20" t="n">
        <v>11</v>
      </c>
      <c r="AQ128" s="19" t="e">
        <f aca="false">#REF!</f>
        <v>#REF!</v>
      </c>
      <c r="AR128" s="20" t="n">
        <v>14</v>
      </c>
      <c r="AS128" s="20" t="e">
        <f aca="false">INDEX(AI$115:AI$135,MATCH(AR128,AK$115:AK$135,0))</f>
        <v>#N/A</v>
      </c>
      <c r="AT128" s="19" t="e">
        <f aca="false">INDEX(AL$115:AL$135,MATCH(AR128,AK$115:AK$135,0))</f>
        <v>#N/A</v>
      </c>
      <c r="AU128" s="20" t="e">
        <f aca="false">INDEX(AI$115:AI$135,MATCH(AR128,AO$115:AO$135,0))</f>
        <v>#N/A</v>
      </c>
      <c r="AV128" s="19" t="e">
        <f aca="false">INDEX(AQ$115:AQ$135,MATCH(AR128,AO$115:AO$135,0))</f>
        <v>#N/A</v>
      </c>
      <c r="AW128" s="19" t="e">
        <f aca="false">INDEX(AN$115:AN$135,MATCH(AU128,AI$115:AI$135,0))</f>
        <v>#N/A</v>
      </c>
      <c r="AY128" s="20" t="e">
        <f aca="false">INDEX(AI$115:AI$135,MATCH(AR128,AP$115:AP$135,0))</f>
        <v>#REF!</v>
      </c>
      <c r="AZ128" s="19" t="e">
        <f aca="false">INDEX(AQ$115:AQ$135,MATCH(AR128,AP$115:AP$135,0))</f>
        <v>#REF!</v>
      </c>
      <c r="BA128" s="19" t="n">
        <f aca="false">INDEX(AN$115:AN$135,MATCH(AR128,AP$115:AP$135,0))</f>
        <v>1164835.66681132</v>
      </c>
      <c r="BB128" s="19" t="e">
        <f aca="false">INDEX(AI$115:AI$135,MATCH(AR128,AP$115:AP$135,0))</f>
        <v>#REF!</v>
      </c>
      <c r="BC128" s="20" t="e">
        <f aca="false">INDEX(AJ$115:AJ$135,MATCH(AY128,AI$115:AI$135,0))</f>
        <v>#REF!</v>
      </c>
      <c r="BE128" s="18"/>
      <c r="BF128" s="18"/>
    </row>
    <row r="129" s="20" customFormat="true" ht="15" hidden="false" customHeight="false" outlineLevel="0" collapsed="false">
      <c r="E129" s="19"/>
      <c r="F129" s="19"/>
      <c r="H129" s="56"/>
      <c r="AI129" s="20" t="e">
        <f aca="false">MID(#REF!,5,LEN(#REF!)-4)</f>
        <v>#REF!</v>
      </c>
      <c r="AJ129" s="20" t="e">
        <f aca="false">#REF!</f>
        <v>#REF!</v>
      </c>
      <c r="AK129" s="20" t="e">
        <f aca="false">_xlfn.RANK.EQ(#REF!,#REF!)</f>
        <v>#REF!</v>
      </c>
      <c r="AL129" s="19" t="e">
        <f aca="false">#REF!</f>
        <v>#REF!</v>
      </c>
      <c r="AM129" s="61" t="e">
        <f aca="false">_xlfn.RANK.EQ(#REF!,#REF!)</f>
        <v>#REF!</v>
      </c>
      <c r="AN129" s="19" t="n">
        <v>1248429.75584131</v>
      </c>
      <c r="AO129" s="20" t="e">
        <f aca="false">_xlfn.RANK.EQ(#REF!,#REF!)</f>
        <v>#REF!</v>
      </c>
      <c r="AP129" s="20" t="n">
        <v>12</v>
      </c>
      <c r="AQ129" s="19" t="e">
        <f aca="false">#REF!</f>
        <v>#REF!</v>
      </c>
      <c r="AR129" s="20" t="n">
        <v>15</v>
      </c>
      <c r="AS129" s="20" t="e">
        <f aca="false">INDEX(AI$115:AI$135,MATCH(AR129,AK$115:AK$135,0))</f>
        <v>#N/A</v>
      </c>
      <c r="AT129" s="19" t="e">
        <f aca="false">INDEX(AL$115:AL$135,MATCH(AR129,AK$115:AK$135,0))</f>
        <v>#N/A</v>
      </c>
      <c r="AU129" s="20" t="e">
        <f aca="false">INDEX(AI$115:AI$135,MATCH(AR129,AO$115:AO$135,0))</f>
        <v>#N/A</v>
      </c>
      <c r="AV129" s="19" t="e">
        <f aca="false">INDEX(AQ$115:AQ$135,MATCH(AR129,AO$115:AO$135,0))</f>
        <v>#N/A</v>
      </c>
      <c r="AW129" s="19" t="e">
        <f aca="false">INDEX(AN$115:AN$135,MATCH(AU129,AI$115:AI$135,0))</f>
        <v>#N/A</v>
      </c>
      <c r="AY129" s="20" t="e">
        <f aca="false">INDEX(AI$115:AI$135,MATCH(AR129,AP$115:AP$135,0))</f>
        <v>#REF!</v>
      </c>
      <c r="AZ129" s="19" t="e">
        <f aca="false">INDEX(AQ$115:AQ$135,MATCH(AR129,AP$115:AP$135,0))</f>
        <v>#REF!</v>
      </c>
      <c r="BA129" s="19" t="n">
        <f aca="false">INDEX(AN$115:AN$135,MATCH(AR129,AP$115:AP$135,0))</f>
        <v>945572.482470365</v>
      </c>
      <c r="BB129" s="19" t="e">
        <f aca="false">INDEX(AI$115:AI$135,MATCH(AR129,AP$115:AP$135,0))</f>
        <v>#REF!</v>
      </c>
      <c r="BC129" s="20" t="e">
        <f aca="false">INDEX(AJ$115:AJ$135,MATCH(AY129,AI$115:AI$135,0))</f>
        <v>#REF!</v>
      </c>
      <c r="BE129" s="18"/>
      <c r="BF129" s="18"/>
    </row>
    <row r="130" customFormat="false" ht="15" hidden="false" customHeight="false" outlineLevel="0" collapsed="false">
      <c r="E130" s="19"/>
      <c r="F130" s="19"/>
      <c r="H130" s="56"/>
      <c r="AI130" s="20" t="e">
        <f aca="false">MID(#REF!,5,LEN(#REF!)-4)</f>
        <v>#REF!</v>
      </c>
      <c r="AJ130" s="20" t="e">
        <f aca="false">#REF!</f>
        <v>#REF!</v>
      </c>
      <c r="AK130" s="20" t="e">
        <f aca="false">_xlfn.RANK.EQ(#REF!,#REF!)</f>
        <v>#REF!</v>
      </c>
      <c r="AL130" s="19" t="e">
        <f aca="false">#REF!</f>
        <v>#REF!</v>
      </c>
      <c r="AM130" s="61" t="e">
        <f aca="false">_xlfn.RANK.EQ(#REF!,#REF!)</f>
        <v>#REF!</v>
      </c>
      <c r="AN130" s="19" t="n">
        <v>1164835.66681132</v>
      </c>
      <c r="AO130" s="20" t="e">
        <f aca="false">_xlfn.RANK.EQ(#REF!,#REF!)</f>
        <v>#REF!</v>
      </c>
      <c r="AP130" s="20" t="n">
        <v>14</v>
      </c>
      <c r="AQ130" s="19" t="e">
        <f aca="false">#REF!</f>
        <v>#REF!</v>
      </c>
      <c r="AR130" s="20" t="n">
        <v>16</v>
      </c>
      <c r="AS130" s="20" t="e">
        <f aca="false">INDEX(AI$115:AI$135,MATCH(AR130,AK$115:AK$135,0))</f>
        <v>#N/A</v>
      </c>
      <c r="AT130" s="19" t="e">
        <f aca="false">INDEX(AL$115:AL$135,MATCH(AR130,AK$115:AK$135,0))</f>
        <v>#N/A</v>
      </c>
      <c r="AU130" s="20" t="e">
        <f aca="false">INDEX(AI$115:AI$135,MATCH(AR130,AO$115:AO$135,0))</f>
        <v>#N/A</v>
      </c>
      <c r="AV130" s="19" t="e">
        <f aca="false">INDEX(AQ$115:AQ$135,MATCH(AR130,AO$115:AO$135,0))</f>
        <v>#N/A</v>
      </c>
      <c r="AW130" s="19" t="e">
        <f aca="false">INDEX(AN$115:AN$135,MATCH(AU130,AI$115:AI$135,0))</f>
        <v>#N/A</v>
      </c>
      <c r="AY130" s="20" t="e">
        <f aca="false">INDEX(AI$115:AI$135,MATCH(AR130,AP$115:AP$135,0))</f>
        <v>#REF!</v>
      </c>
      <c r="AZ130" s="19" t="e">
        <f aca="false">INDEX(AQ$115:AQ$135,MATCH(AR130,AP$115:AP$135,0))</f>
        <v>#REF!</v>
      </c>
      <c r="BA130" s="19" t="n">
        <f aca="false">INDEX(AN$115:AN$135,MATCH(AR130,AP$115:AP$135,0))</f>
        <v>1096315.92170477</v>
      </c>
      <c r="BB130" s="19" t="e">
        <f aca="false">INDEX(AI$115:AI$135,MATCH(AR130,AP$115:AP$135,0))</f>
        <v>#REF!</v>
      </c>
      <c r="BC130" s="20" t="e">
        <f aca="false">INDEX(AJ$115:AJ$135,MATCH(AY130,AI$115:AI$135,0))</f>
        <v>#REF!</v>
      </c>
      <c r="BE130" s="20"/>
      <c r="BF130" s="20"/>
    </row>
    <row r="131" customFormat="false" ht="15" hidden="false" customHeight="false" outlineLevel="0" collapsed="false">
      <c r="E131" s="19"/>
      <c r="F131" s="19"/>
      <c r="H131" s="56"/>
      <c r="AI131" s="20" t="e">
        <f aca="false">MID(#REF!,5,LEN(#REF!)-4)</f>
        <v>#REF!</v>
      </c>
      <c r="AJ131" s="20" t="e">
        <f aca="false">#REF!</f>
        <v>#REF!</v>
      </c>
      <c r="AK131" s="20" t="e">
        <f aca="false">_xlfn.RANK.EQ(#REF!,#REF!)</f>
        <v>#REF!</v>
      </c>
      <c r="AL131" s="19" t="e">
        <f aca="false">#REF!</f>
        <v>#REF!</v>
      </c>
      <c r="AM131" s="61" t="e">
        <f aca="false">_xlfn.RANK.EQ(#REF!,#REF!)</f>
        <v>#REF!</v>
      </c>
      <c r="AN131" s="19" t="n">
        <v>2110408.14928168</v>
      </c>
      <c r="AO131" s="20" t="e">
        <f aca="false">_xlfn.RANK.EQ(#REF!,#REF!)</f>
        <v>#REF!</v>
      </c>
      <c r="AP131" s="20" t="n">
        <v>2</v>
      </c>
      <c r="AQ131" s="19" t="e">
        <f aca="false">#REF!</f>
        <v>#REF!</v>
      </c>
      <c r="AR131" s="20" t="n">
        <v>17</v>
      </c>
      <c r="AS131" s="20" t="e">
        <f aca="false">INDEX(AI$115:AI$135,MATCH(AR131,AK$115:AK$135,0))</f>
        <v>#N/A</v>
      </c>
      <c r="AT131" s="19" t="e">
        <f aca="false">INDEX(AL$115:AL$135,MATCH(AR131,AK$115:AK$135,0))</f>
        <v>#N/A</v>
      </c>
      <c r="AU131" s="20" t="e">
        <f aca="false">INDEX(AI$115:AI$135,MATCH(AR131,AO$115:AO$135,0))</f>
        <v>#N/A</v>
      </c>
      <c r="AV131" s="19" t="e">
        <f aca="false">INDEX(AQ$115:AQ$135,MATCH(AR131,AO$115:AO$135,0))</f>
        <v>#N/A</v>
      </c>
      <c r="AW131" s="19" t="e">
        <f aca="false">INDEX(AN$115:AN$135,MATCH(AU131,AI$115:AI$135,0))</f>
        <v>#N/A</v>
      </c>
      <c r="AY131" s="20" t="e">
        <f aca="false">INDEX(AI$115:AI$135,MATCH(AR131,AP$115:AP$135,0))</f>
        <v>#REF!</v>
      </c>
      <c r="AZ131" s="19" t="e">
        <f aca="false">INDEX(AQ$115:AQ$135,MATCH(AR131,AP$115:AP$135,0))</f>
        <v>#REF!</v>
      </c>
      <c r="BA131" s="19" t="n">
        <f aca="false">INDEX(AN$115:AN$135,MATCH(AR131,AP$115:AP$135,0))</f>
        <v>856496.813831852</v>
      </c>
      <c r="BB131" s="19" t="e">
        <f aca="false">INDEX(AI$115:AI$135,MATCH(AR131,AP$115:AP$135,0))</f>
        <v>#REF!</v>
      </c>
      <c r="BC131" s="20" t="e">
        <f aca="false">INDEX(AJ$115:AJ$135,MATCH(AY131,AI$115:AI$135,0))</f>
        <v>#REF!</v>
      </c>
      <c r="BE131" s="20"/>
      <c r="BF131" s="20"/>
    </row>
    <row r="132" customFormat="false" ht="15" hidden="false" customHeight="false" outlineLevel="0" collapsed="false">
      <c r="E132" s="19"/>
      <c r="F132" s="19"/>
      <c r="AI132" s="20" t="e">
        <f aca="false">MID(#REF!,5,LEN(#REF!)-4)</f>
        <v>#REF!</v>
      </c>
      <c r="AJ132" s="20" t="e">
        <f aca="false">#REF!</f>
        <v>#REF!</v>
      </c>
      <c r="AK132" s="20" t="e">
        <f aca="false">_xlfn.RANK.EQ(#REF!,#REF!)</f>
        <v>#REF!</v>
      </c>
      <c r="AL132" s="19" t="e">
        <f aca="false">#REF!</f>
        <v>#REF!</v>
      </c>
      <c r="AM132" s="61" t="e">
        <f aca="false">_xlfn.RANK.EQ(#REF!,#REF!)</f>
        <v>#REF!</v>
      </c>
      <c r="AN132" s="19" t="n">
        <v>1918552.86298335</v>
      </c>
      <c r="AO132" s="20" t="e">
        <f aca="false">_xlfn.RANK.EQ(#REF!,#REF!)</f>
        <v>#REF!</v>
      </c>
      <c r="AP132" s="20" t="n">
        <v>6</v>
      </c>
      <c r="AQ132" s="19" t="e">
        <f aca="false">#REF!</f>
        <v>#REF!</v>
      </c>
      <c r="AR132" s="20" t="n">
        <v>18</v>
      </c>
      <c r="AS132" s="20" t="e">
        <f aca="false">INDEX(AI$115:AI$135,MATCH(AR132,AK$115:AK$135,0))</f>
        <v>#N/A</v>
      </c>
      <c r="AT132" s="19" t="e">
        <f aca="false">INDEX(AL$115:AL$135,MATCH(AR132,AK$115:AK$135,0))</f>
        <v>#N/A</v>
      </c>
      <c r="AU132" s="20" t="e">
        <f aca="false">INDEX(AI$115:AI$135,MATCH(AR132,AO$115:AO$135,0))</f>
        <v>#N/A</v>
      </c>
      <c r="AV132" s="19" t="e">
        <f aca="false">INDEX(AQ$115:AQ$135,MATCH(AR132,AO$115:AO$135,0))</f>
        <v>#N/A</v>
      </c>
      <c r="AW132" s="19" t="e">
        <f aca="false">INDEX(AN$115:AN$135,MATCH(AU132,AI$115:AI$135,0))</f>
        <v>#N/A</v>
      </c>
      <c r="AY132" s="20" t="e">
        <f aca="false">INDEX(AI$115:AI$135,MATCH(AR132,AP$115:AP$135,0))</f>
        <v>#REF!</v>
      </c>
      <c r="AZ132" s="19" t="e">
        <f aca="false">INDEX(AQ$115:AQ$135,MATCH(AR132,AP$115:AP$135,0))</f>
        <v>#REF!</v>
      </c>
      <c r="BA132" s="19" t="n">
        <f aca="false">INDEX(AN$115:AN$135,MATCH(AR132,AP$115:AP$135,0))</f>
        <v>810588.584610465</v>
      </c>
      <c r="BB132" s="19" t="e">
        <f aca="false">INDEX(AI$115:AI$135,MATCH(AR132,AP$115:AP$135,0))</f>
        <v>#REF!</v>
      </c>
      <c r="BC132" s="20" t="e">
        <f aca="false">INDEX(AJ$115:AJ$135,MATCH(AY132,AI$115:AI$135,0))</f>
        <v>#REF!</v>
      </c>
      <c r="BE132" s="20"/>
      <c r="BF132" s="20"/>
    </row>
    <row r="133" customFormat="false" ht="15" hidden="false" customHeight="false" outlineLevel="0" collapsed="false">
      <c r="E133" s="19"/>
      <c r="F133" s="19"/>
      <c r="AI133" s="20" t="e">
        <f aca="false">MID(#REF!,5,LEN(#REF!)-4)</f>
        <v>#REF!</v>
      </c>
      <c r="AJ133" s="20" t="e">
        <f aca="false">#REF!</f>
        <v>#REF!</v>
      </c>
      <c r="AK133" s="20" t="e">
        <f aca="false">_xlfn.RANK.EQ(#REF!,#REF!)</f>
        <v>#REF!</v>
      </c>
      <c r="AL133" s="19" t="e">
        <f aca="false">#REF!</f>
        <v>#REF!</v>
      </c>
      <c r="AM133" s="61" t="e">
        <f aca="false">_xlfn.RANK.EQ(#REF!,#REF!)</f>
        <v>#REF!</v>
      </c>
      <c r="AN133" s="19" t="n">
        <v>1884292.99043008</v>
      </c>
      <c r="AO133" s="20" t="e">
        <f aca="false">_xlfn.RANK.EQ(#REF!,#REF!)</f>
        <v>#REF!</v>
      </c>
      <c r="AP133" s="20" t="n">
        <v>7</v>
      </c>
      <c r="AQ133" s="19" t="e">
        <f aca="false">#REF!</f>
        <v>#REF!</v>
      </c>
      <c r="AR133" s="20" t="n">
        <v>19</v>
      </c>
      <c r="AS133" s="20" t="e">
        <f aca="false">INDEX(AI$115:AI$135,MATCH(AR133,AK$115:AK$135,0))</f>
        <v>#N/A</v>
      </c>
      <c r="AT133" s="19" t="e">
        <f aca="false">INDEX(AL$115:AL$135,MATCH(AR133,AK$115:AK$135,0))</f>
        <v>#N/A</v>
      </c>
      <c r="AU133" s="20" t="e">
        <f aca="false">INDEX(AI$115:AI$135,MATCH(AR133,AO$115:AO$135,0))</f>
        <v>#N/A</v>
      </c>
      <c r="AV133" s="19" t="e">
        <f aca="false">INDEX(AQ$115:AQ$135,MATCH(AR133,AO$115:AO$135,0))</f>
        <v>#N/A</v>
      </c>
      <c r="AW133" s="19" t="e">
        <f aca="false">INDEX(AN$115:AN$135,MATCH(AU133,AI$115:AI$135,0))</f>
        <v>#N/A</v>
      </c>
      <c r="AY133" s="20" t="e">
        <f aca="false">INDEX(AI$115:AI$135,MATCH(AR133,AP$115:AP$135,0))</f>
        <v>#REF!</v>
      </c>
      <c r="AZ133" s="19" t="e">
        <f aca="false">INDEX(AQ$115:AQ$135,MATCH(AR133,AP$115:AP$135,0))</f>
        <v>#REF!</v>
      </c>
      <c r="BA133" s="19" t="n">
        <f aca="false">INDEX(AN$115:AN$135,MATCH(AR133,AP$115:AP$135,0))</f>
        <v>1018203.41228331</v>
      </c>
      <c r="BB133" s="19" t="e">
        <f aca="false">INDEX(AI$115:AI$135,MATCH(AR133,AP$115:AP$135,0))</f>
        <v>#REF!</v>
      </c>
      <c r="BC133" s="20" t="e">
        <f aca="false">INDEX(AJ$115:AJ$135,MATCH(AY133,AI$115:AI$135,0))</f>
        <v>#REF!</v>
      </c>
      <c r="BE133" s="20"/>
      <c r="BF133" s="20"/>
    </row>
    <row r="134" customFormat="false" ht="15" hidden="false" customHeight="false" outlineLevel="0" collapsed="false">
      <c r="E134" s="19"/>
      <c r="F134" s="19"/>
      <c r="AI134" s="20" t="e">
        <f aca="false">MID(#REF!,5,LEN(#REF!)-4)</f>
        <v>#REF!</v>
      </c>
      <c r="AJ134" s="20" t="e">
        <f aca="false">#REF!</f>
        <v>#REF!</v>
      </c>
      <c r="AK134" s="20" t="e">
        <f aca="false">_xlfn.RANK.EQ(#REF!,#REF!)</f>
        <v>#REF!</v>
      </c>
      <c r="AL134" s="19" t="e">
        <f aca="false">#REF!</f>
        <v>#REF!</v>
      </c>
      <c r="AM134" s="61" t="e">
        <f aca="false">_xlfn.RANK.EQ(#REF!,#REF!)</f>
        <v>#REF!</v>
      </c>
      <c r="AN134" s="19" t="n">
        <v>1627343.94628052</v>
      </c>
      <c r="AO134" s="20" t="e">
        <f aca="false">_xlfn.RANK.EQ(#REF!,#REF!)</f>
        <v>#REF!</v>
      </c>
      <c r="AP134" s="20" t="n">
        <v>8</v>
      </c>
      <c r="AQ134" s="19" t="e">
        <f aca="false">#REF!</f>
        <v>#REF!</v>
      </c>
      <c r="AR134" s="20" t="n">
        <v>20</v>
      </c>
      <c r="AS134" s="20" t="e">
        <f aca="false">INDEX(AI$115:AI$135,MATCH(AR134,AK$115:AK$135,0))</f>
        <v>#N/A</v>
      </c>
      <c r="AT134" s="19" t="e">
        <f aca="false">INDEX(AL$115:AL$135,MATCH(AR134,AK$115:AK$135,0))</f>
        <v>#N/A</v>
      </c>
      <c r="AU134" s="20" t="e">
        <f aca="false">INDEX(AI$115:AI$135,MATCH(AR134,AO$115:AO$135,0))</f>
        <v>#N/A</v>
      </c>
      <c r="AV134" s="19" t="e">
        <f aca="false">INDEX(AQ$115:AQ$135,MATCH(AR134,AO$115:AO$135,0))</f>
        <v>#N/A</v>
      </c>
      <c r="AW134" s="19" t="e">
        <f aca="false">INDEX(AN$115:AN$135,MATCH(AU134,AI$115:AI$135,0))</f>
        <v>#N/A</v>
      </c>
      <c r="AY134" s="20" t="e">
        <f aca="false">INDEX(AI$115:AI$135,MATCH(AR134,AP$115:AP$135,0))</f>
        <v>#REF!</v>
      </c>
      <c r="AZ134" s="19" t="e">
        <f aca="false">INDEX(AQ$115:AQ$135,MATCH(AR134,AP$115:AP$135,0))</f>
        <v>#REF!</v>
      </c>
      <c r="BA134" s="19" t="n">
        <f aca="false">INDEX(AN$115:AN$135,MATCH(AR134,AP$115:AP$135,0))</f>
        <v>742068.839503917</v>
      </c>
      <c r="BB134" s="19" t="e">
        <f aca="false">INDEX(AI$115:AI$135,MATCH(AR134,AP$115:AP$135,0))</f>
        <v>#REF!</v>
      </c>
      <c r="BC134" s="20" t="e">
        <f aca="false">INDEX(AJ$115:AJ$135,MATCH(AY134,AI$115:AI$135,0))</f>
        <v>#REF!</v>
      </c>
      <c r="BE134" s="20"/>
      <c r="BF134" s="20"/>
    </row>
    <row r="135" customFormat="false" ht="15" hidden="false" customHeight="false" outlineLevel="0" collapsed="false">
      <c r="E135" s="19"/>
      <c r="F135" s="19"/>
      <c r="AI135" s="20" t="e">
        <f aca="false">MID(#REF!,5,LEN(#REF!)-4)</f>
        <v>#REF!</v>
      </c>
      <c r="AJ135" s="20" t="e">
        <f aca="false">#REF!</f>
        <v>#REF!</v>
      </c>
      <c r="AK135" s="20" t="e">
        <f aca="false">_xlfn.RANK.EQ(#REF!,#REF!)</f>
        <v>#REF!</v>
      </c>
      <c r="AL135" s="19" t="e">
        <f aca="false">#REF!</f>
        <v>#REF!</v>
      </c>
      <c r="AM135" s="61" t="e">
        <f aca="false">_xlfn.RANK.EQ(#REF!,#REF!)</f>
        <v>#REF!</v>
      </c>
      <c r="AN135" s="19" t="n">
        <v>945572.482470365</v>
      </c>
      <c r="AO135" s="20" t="e">
        <f aca="false">_xlfn.RANK.EQ(#REF!,#REF!)</f>
        <v>#REF!</v>
      </c>
      <c r="AP135" s="20" t="n">
        <v>15</v>
      </c>
      <c r="AQ135" s="19" t="e">
        <f aca="false">#REF!</f>
        <v>#REF!</v>
      </c>
      <c r="AR135" s="20" t="n">
        <v>21</v>
      </c>
      <c r="AS135" s="20" t="e">
        <f aca="false">INDEX(AI$115:AI$135,MATCH(AR135,AK$115:AK$135,0))</f>
        <v>#N/A</v>
      </c>
      <c r="AT135" s="19" t="e">
        <f aca="false">INDEX(AL$115:AL$135,MATCH(AR135,AK$115:AK$135,0))</f>
        <v>#N/A</v>
      </c>
      <c r="AU135" s="20" t="e">
        <f aca="false">INDEX(AI$115:AI$135,MATCH(AR135,AO$115:AO$135,0))</f>
        <v>#N/A</v>
      </c>
      <c r="AV135" s="19" t="e">
        <f aca="false">INDEX(AQ$115:AQ$135,MATCH(AR135,AO$115:AO$135,0))</f>
        <v>#N/A</v>
      </c>
      <c r="AW135" s="19" t="e">
        <f aca="false">INDEX(AN$115:AN$135,MATCH(AU135,AI$115:AI$135,0))</f>
        <v>#N/A</v>
      </c>
      <c r="AY135" s="20" t="e">
        <f aca="false">INDEX(AI$115:AI$135,MATCH(AR135,AP$115:AP$135,0))</f>
        <v>#REF!</v>
      </c>
      <c r="AZ135" s="19" t="e">
        <f aca="false">INDEX(AQ$115:AQ$135,MATCH(AR135,AP$115:AP$135,0))</f>
        <v>#REF!</v>
      </c>
      <c r="BA135" s="19" t="n">
        <f aca="false">INDEX(AN$115:AN$135,MATCH(AR135,AP$115:AP$135,0))</f>
        <v>822236.941278578</v>
      </c>
      <c r="BB135" s="19" t="e">
        <f aca="false">INDEX(AI$115:AI$135,MATCH(AR135,AP$115:AP$135,0))</f>
        <v>#REF!</v>
      </c>
      <c r="BC135" s="20" t="e">
        <f aca="false">INDEX(AJ$115:AJ$135,MATCH(AY135,AI$115:AI$135,0))</f>
        <v>#REF!</v>
      </c>
      <c r="BE135" s="20"/>
      <c r="BF135" s="20"/>
    </row>
    <row r="136" customFormat="false" ht="15" hidden="false" customHeight="false" outlineLevel="0" collapsed="false">
      <c r="E136" s="19"/>
      <c r="F136" s="19"/>
    </row>
    <row r="137" customFormat="false" ht="15" hidden="false" customHeight="false" outlineLevel="0" collapsed="false">
      <c r="E137" s="19"/>
      <c r="F137" s="19"/>
    </row>
    <row r="138" customFormat="false" ht="15" hidden="false" customHeight="false" outlineLevel="0" collapsed="false">
      <c r="E138" s="19"/>
      <c r="F138" s="19"/>
      <c r="AS138" s="18" t="n">
        <v>1</v>
      </c>
      <c r="AT138" s="18" t="s">
        <v>94</v>
      </c>
    </row>
    <row r="139" customFormat="false" ht="15" hidden="false" customHeight="false" outlineLevel="0" collapsed="false">
      <c r="E139" s="19"/>
      <c r="F139" s="19"/>
      <c r="AS139" s="18" t="n">
        <v>2</v>
      </c>
      <c r="AT139" s="18" t="s">
        <v>125</v>
      </c>
    </row>
    <row r="140" customFormat="false" ht="15" hidden="false" customHeight="false" outlineLevel="0" collapsed="false">
      <c r="E140" s="19"/>
      <c r="F140" s="19"/>
      <c r="AS140" s="18" t="n">
        <v>3</v>
      </c>
      <c r="AT140" s="18" t="s">
        <v>86</v>
      </c>
    </row>
    <row r="141" customFormat="false" ht="15" hidden="false" customHeight="false" outlineLevel="0" collapsed="false">
      <c r="E141" s="19"/>
      <c r="F141" s="19"/>
      <c r="AS141" s="18" t="n">
        <v>4</v>
      </c>
      <c r="AT141" s="18" t="s">
        <v>78</v>
      </c>
    </row>
    <row r="142" customFormat="false" ht="15" hidden="false" customHeight="false" outlineLevel="0" collapsed="false">
      <c r="E142" s="19"/>
      <c r="AS142" s="18" t="n">
        <v>5</v>
      </c>
      <c r="AT142" s="18" t="s">
        <v>70</v>
      </c>
    </row>
    <row r="143" customFormat="false" ht="15" hidden="false" customHeight="false" outlineLevel="0" collapsed="false">
      <c r="E143" s="19"/>
      <c r="AS143" s="18" t="n">
        <v>6</v>
      </c>
      <c r="AT143" s="18" t="s">
        <v>131</v>
      </c>
    </row>
    <row r="144" customFormat="false" ht="15" hidden="false" customHeight="false" outlineLevel="0" collapsed="false">
      <c r="E144" s="19"/>
      <c r="AS144" s="18" t="n">
        <v>7</v>
      </c>
      <c r="AT144" s="18" t="s">
        <v>135</v>
      </c>
    </row>
    <row r="145" customFormat="false" ht="15" hidden="false" customHeight="false" outlineLevel="0" collapsed="false">
      <c r="E145" s="19"/>
      <c r="AS145" s="18" t="n">
        <v>8</v>
      </c>
      <c r="AT145" s="18" t="s">
        <v>140</v>
      </c>
    </row>
    <row r="146" customFormat="false" ht="15" hidden="false" customHeight="false" outlineLevel="0" collapsed="false">
      <c r="E146" s="19"/>
      <c r="AS146" s="18" t="n">
        <v>9</v>
      </c>
      <c r="AT146" s="18" t="s">
        <v>39</v>
      </c>
    </row>
    <row r="147" customFormat="false" ht="15" hidden="false" customHeight="false" outlineLevel="0" collapsed="false">
      <c r="E147" s="19"/>
      <c r="AS147" s="18" t="n">
        <v>10</v>
      </c>
      <c r="AT147" s="18" t="s">
        <v>3</v>
      </c>
    </row>
    <row r="148" customFormat="false" ht="15" hidden="false" customHeight="false" outlineLevel="0" collapsed="false">
      <c r="E148" s="19"/>
      <c r="AS148" s="18" t="n">
        <v>11</v>
      </c>
      <c r="AT148" s="18" t="s">
        <v>101</v>
      </c>
    </row>
    <row r="149" customFormat="false" ht="15" hidden="false" customHeight="false" outlineLevel="0" collapsed="false">
      <c r="E149" s="19"/>
      <c r="AS149" s="18" t="n">
        <v>12</v>
      </c>
      <c r="AT149" s="18" t="s">
        <v>108</v>
      </c>
    </row>
    <row r="150" customFormat="false" ht="15" hidden="false" customHeight="false" outlineLevel="0" collapsed="false">
      <c r="E150" s="19"/>
      <c r="AS150" s="18" t="n">
        <v>13</v>
      </c>
      <c r="AT150" s="18" t="s">
        <v>10</v>
      </c>
    </row>
    <row r="151" customFormat="false" ht="15" hidden="false" customHeight="false" outlineLevel="0" collapsed="false">
      <c r="E151" s="19"/>
      <c r="AS151" s="18" t="n">
        <v>14</v>
      </c>
      <c r="AT151" s="18" t="s">
        <v>118</v>
      </c>
    </row>
    <row r="152" customFormat="false" ht="15" hidden="false" customHeight="false" outlineLevel="0" collapsed="false">
      <c r="E152" s="19"/>
      <c r="AS152" s="18" t="n">
        <v>15</v>
      </c>
      <c r="AT152" s="18" t="s">
        <v>149</v>
      </c>
    </row>
    <row r="153" customFormat="false" ht="15" hidden="false" customHeight="false" outlineLevel="0" collapsed="false">
      <c r="E153" s="19"/>
      <c r="AS153" s="18" t="n">
        <v>16</v>
      </c>
      <c r="AT153" s="18" t="s">
        <v>53</v>
      </c>
    </row>
    <row r="154" customFormat="false" ht="15" hidden="false" customHeight="false" outlineLevel="0" collapsed="false">
      <c r="E154" s="19"/>
      <c r="AS154" s="18" t="n">
        <v>17</v>
      </c>
      <c r="AT154" s="18" t="s">
        <v>46</v>
      </c>
    </row>
    <row r="155" customFormat="false" ht="15" hidden="false" customHeight="false" outlineLevel="0" collapsed="false">
      <c r="E155" s="19"/>
      <c r="AS155" s="18" t="n">
        <v>18</v>
      </c>
      <c r="AT155" s="18" t="s">
        <v>25</v>
      </c>
    </row>
    <row r="156" customFormat="false" ht="15" hidden="false" customHeight="false" outlineLevel="0" collapsed="false">
      <c r="E156" s="19"/>
      <c r="AS156" s="18" t="n">
        <v>19</v>
      </c>
      <c r="AT156" s="18" t="s">
        <v>62</v>
      </c>
    </row>
    <row r="157" customFormat="false" ht="15" hidden="false" customHeight="false" outlineLevel="0" collapsed="false">
      <c r="E157" s="19"/>
      <c r="AS157" s="18" t="n">
        <v>20</v>
      </c>
      <c r="AT157" s="18" t="s">
        <v>18</v>
      </c>
    </row>
    <row r="158" customFormat="false" ht="15" hidden="false" customHeight="false" outlineLevel="0" collapsed="false">
      <c r="E158" s="19"/>
      <c r="AS158" s="18" t="n">
        <v>21</v>
      </c>
      <c r="AT158" s="18" t="s">
        <v>32</v>
      </c>
    </row>
    <row r="159" customFormat="false" ht="15" hidden="false" customHeight="false" outlineLevel="0" collapsed="false">
      <c r="E159" s="19"/>
    </row>
    <row r="160" customFormat="false" ht="15" hidden="false" customHeight="false" outlineLevel="0" collapsed="false">
      <c r="E160" s="19"/>
    </row>
    <row r="161" customFormat="false" ht="15" hidden="false" customHeight="false" outlineLevel="0" collapsed="false">
      <c r="E161" s="19"/>
    </row>
    <row r="162" customFormat="false" ht="15" hidden="false" customHeight="false" outlineLevel="0" collapsed="false">
      <c r="E162" s="19"/>
    </row>
    <row r="163" customFormat="false" ht="15" hidden="false" customHeight="false" outlineLevel="0" collapsed="false">
      <c r="E163" s="19"/>
    </row>
    <row r="164" customFormat="false" ht="15" hidden="false" customHeight="false" outlineLevel="0" collapsed="false">
      <c r="E164" s="19"/>
    </row>
    <row r="165" customFormat="false" ht="15" hidden="false" customHeight="false" outlineLevel="0" collapsed="false">
      <c r="E165" s="19"/>
    </row>
    <row r="166" customFormat="false" ht="15" hidden="false" customHeight="false" outlineLevel="0" collapsed="false">
      <c r="E166" s="19"/>
    </row>
    <row r="167" customFormat="false" ht="15" hidden="false" customHeight="false" outlineLevel="0" collapsed="false">
      <c r="E167" s="19"/>
    </row>
    <row r="168" customFormat="false" ht="15" hidden="false" customHeight="false" outlineLevel="0" collapsed="false">
      <c r="E168" s="19"/>
    </row>
    <row r="169" customFormat="false" ht="15" hidden="false" customHeight="false" outlineLevel="0" collapsed="false">
      <c r="E169" s="19"/>
    </row>
    <row r="170" customFormat="false" ht="15" hidden="false" customHeight="false" outlineLevel="0" collapsed="false">
      <c r="E170" s="19"/>
    </row>
    <row r="171" customFormat="false" ht="15" hidden="false" customHeight="false" outlineLevel="0" collapsed="false">
      <c r="E171" s="19"/>
    </row>
    <row r="172" customFormat="false" ht="15" hidden="false" customHeight="false" outlineLevel="0" collapsed="false">
      <c r="E172" s="19"/>
    </row>
    <row r="173" customFormat="false" ht="15" hidden="false" customHeight="false" outlineLevel="0" collapsed="false">
      <c r="E173" s="19"/>
    </row>
    <row r="174" customFormat="false" ht="15" hidden="false" customHeight="false" outlineLevel="0" collapsed="false">
      <c r="E174" s="19"/>
    </row>
    <row r="175" customFormat="false" ht="15" hidden="false" customHeight="false" outlineLevel="0" collapsed="false">
      <c r="E175" s="19"/>
    </row>
    <row r="176" customFormat="false" ht="15" hidden="false" customHeight="false" outlineLevel="0" collapsed="false">
      <c r="E176" s="19"/>
    </row>
    <row r="177" customFormat="false" ht="15" hidden="false" customHeight="false" outlineLevel="0" collapsed="false">
      <c r="E177" s="19"/>
    </row>
    <row r="178" customFormat="false" ht="15" hidden="false" customHeight="false" outlineLevel="0" collapsed="false">
      <c r="E178" s="19"/>
    </row>
    <row r="179" customFormat="false" ht="15" hidden="false" customHeight="false" outlineLevel="0" collapsed="false">
      <c r="E179" s="19"/>
    </row>
    <row r="180" customFormat="false" ht="15" hidden="false" customHeight="false" outlineLevel="0" collapsed="false">
      <c r="E180" s="19"/>
    </row>
    <row r="181" customFormat="false" ht="15" hidden="false" customHeight="false" outlineLevel="0" collapsed="false">
      <c r="E181" s="19"/>
    </row>
    <row r="182" customFormat="false" ht="15" hidden="false" customHeight="false" outlineLevel="0" collapsed="false">
      <c r="E182" s="19"/>
    </row>
    <row r="183" customFormat="false" ht="15" hidden="false" customHeight="false" outlineLevel="0" collapsed="false">
      <c r="E183" s="19"/>
    </row>
    <row r="184" customFormat="false" ht="15" hidden="false" customHeight="false" outlineLevel="0" collapsed="false">
      <c r="E184" s="19"/>
    </row>
    <row r="185" customFormat="false" ht="15" hidden="false" customHeight="false" outlineLevel="0" collapsed="false">
      <c r="E185" s="19"/>
    </row>
    <row r="186" customFormat="false" ht="15" hidden="false" customHeight="false" outlineLevel="0" collapsed="false">
      <c r="E186" s="19"/>
    </row>
    <row r="187" customFormat="false" ht="15" hidden="false" customHeight="false" outlineLevel="0" collapsed="false">
      <c r="E187" s="19"/>
    </row>
    <row r="188" customFormat="false" ht="15" hidden="false" customHeight="false" outlineLevel="0" collapsed="false">
      <c r="E188" s="19"/>
    </row>
    <row r="189" customFormat="false" ht="15" hidden="false" customHeight="false" outlineLevel="0" collapsed="false">
      <c r="E189" s="19"/>
    </row>
    <row r="190" customFormat="false" ht="15" hidden="false" customHeight="false" outlineLevel="0" collapsed="false">
      <c r="E190" s="19"/>
    </row>
    <row r="191" customFormat="false" ht="15" hidden="false" customHeight="false" outlineLevel="0" collapsed="false">
      <c r="E191" s="19"/>
    </row>
    <row r="192" customFormat="false" ht="15" hidden="false" customHeight="false" outlineLevel="0" collapsed="false">
      <c r="E192" s="19"/>
    </row>
    <row r="193" customFormat="false" ht="15" hidden="false" customHeight="false" outlineLevel="0" collapsed="false">
      <c r="E193" s="19"/>
    </row>
    <row r="194" customFormat="false" ht="15" hidden="false" customHeight="false" outlineLevel="0" collapsed="false">
      <c r="E194" s="19"/>
    </row>
    <row r="195" customFormat="false" ht="15" hidden="false" customHeight="false" outlineLevel="0" collapsed="false">
      <c r="E195" s="19"/>
    </row>
    <row r="196" customFormat="false" ht="15" hidden="false" customHeight="false" outlineLevel="0" collapsed="false">
      <c r="E196" s="19"/>
    </row>
    <row r="197" customFormat="false" ht="15" hidden="false" customHeight="false" outlineLevel="0" collapsed="false">
      <c r="E197" s="19"/>
    </row>
    <row r="198" customFormat="false" ht="15" hidden="false" customHeight="false" outlineLevel="0" collapsed="false">
      <c r="E198" s="19"/>
    </row>
    <row r="199" customFormat="false" ht="15" hidden="false" customHeight="false" outlineLevel="0" collapsed="false">
      <c r="E199" s="19"/>
    </row>
    <row r="200" customFormat="false" ht="15" hidden="false" customHeight="false" outlineLevel="0" collapsed="false">
      <c r="E200" s="19"/>
    </row>
    <row r="201" customFormat="false" ht="15" hidden="false" customHeight="false" outlineLevel="0" collapsed="false">
      <c r="E201" s="19"/>
    </row>
    <row r="202" customFormat="false" ht="15" hidden="false" customHeight="false" outlineLevel="0" collapsed="false">
      <c r="E202" s="19"/>
    </row>
    <row r="203" customFormat="false" ht="15" hidden="false" customHeight="false" outlineLevel="0" collapsed="false">
      <c r="E203" s="19"/>
    </row>
    <row r="204" customFormat="false" ht="15" hidden="false" customHeight="false" outlineLevel="0" collapsed="false">
      <c r="E204" s="19"/>
    </row>
    <row r="205" customFormat="false" ht="15" hidden="false" customHeight="false" outlineLevel="0" collapsed="false">
      <c r="E205" s="19"/>
    </row>
    <row r="206" customFormat="false" ht="15" hidden="false" customHeight="false" outlineLevel="0" collapsed="false">
      <c r="E206" s="19"/>
    </row>
    <row r="207" customFormat="false" ht="15" hidden="false" customHeight="false" outlineLevel="0" collapsed="false">
      <c r="E207" s="19"/>
    </row>
    <row r="208" customFormat="false" ht="15" hidden="false" customHeight="false" outlineLevel="0" collapsed="false">
      <c r="E208" s="19"/>
    </row>
    <row r="209" customFormat="false" ht="15" hidden="false" customHeight="false" outlineLevel="0" collapsed="false">
      <c r="E209" s="19"/>
    </row>
    <row r="210" customFormat="false" ht="15" hidden="false" customHeight="false" outlineLevel="0" collapsed="false">
      <c r="E210" s="19"/>
    </row>
    <row r="211" customFormat="false" ht="15" hidden="false" customHeight="false" outlineLevel="0" collapsed="false">
      <c r="E211" s="19"/>
    </row>
    <row r="212" customFormat="false" ht="15" hidden="false" customHeight="false" outlineLevel="0" collapsed="false">
      <c r="E212" s="19"/>
    </row>
    <row r="213" customFormat="false" ht="15" hidden="false" customHeight="false" outlineLevel="0" collapsed="false">
      <c r="E213" s="19"/>
    </row>
    <row r="214" customFormat="false" ht="15" hidden="false" customHeight="false" outlineLevel="0" collapsed="false">
      <c r="E214" s="19"/>
    </row>
    <row r="215" customFormat="false" ht="15" hidden="false" customHeight="false" outlineLevel="0" collapsed="false">
      <c r="E215" s="19"/>
    </row>
    <row r="216" customFormat="false" ht="15" hidden="false" customHeight="false" outlineLevel="0" collapsed="false">
      <c r="E216" s="19"/>
    </row>
    <row r="217" customFormat="false" ht="15" hidden="false" customHeight="false" outlineLevel="0" collapsed="false">
      <c r="E217" s="19"/>
    </row>
    <row r="218" customFormat="false" ht="15" hidden="false" customHeight="false" outlineLevel="0" collapsed="false">
      <c r="E218" s="19"/>
    </row>
    <row r="219" customFormat="false" ht="15" hidden="false" customHeight="false" outlineLevel="0" collapsed="false">
      <c r="E219" s="19"/>
    </row>
    <row r="220" customFormat="false" ht="15" hidden="false" customHeight="false" outlineLevel="0" collapsed="false">
      <c r="E220" s="19"/>
    </row>
    <row r="221" customFormat="false" ht="15" hidden="false" customHeight="false" outlineLevel="0" collapsed="false">
      <c r="E221" s="19"/>
    </row>
    <row r="222" customFormat="false" ht="15" hidden="false" customHeight="false" outlineLevel="0" collapsed="false">
      <c r="E222" s="19"/>
    </row>
  </sheetData>
  <mergeCells count="6">
    <mergeCell ref="K37:O37"/>
    <mergeCell ref="P37:T37"/>
    <mergeCell ref="T114:U114"/>
    <mergeCell ref="Y114:Z114"/>
    <mergeCell ref="AS114:AT114"/>
    <mergeCell ref="AU114:AV114"/>
  </mergeCells>
  <conditionalFormatting sqref="B86:S103">
    <cfRule type="colorScale" priority="2">
      <colorScale>
        <cfvo type="min" val="0"/>
        <cfvo type="num" val="0"/>
        <cfvo type="max" val="0"/>
        <color rgb="FF70AD47"/>
        <color rgb="FFFFFFFF"/>
        <color rgb="FF70AD47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LibreOffice/6.2.0.3$MacOSX_X86_64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2019-11-11T15:04:20Z</dcterms:created>
  <dc:creator/>
  <dc:description/>
  <dc:language>en-US</dc:language>
  <cp:lastModifiedBy/>
  <dcterms:modified xsi:type="dcterms:W3CDTF">2020-12-20T17:01:55Z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